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filterPrivacy="1" hidePivotFieldList="1" defaultThemeVersion="202300"/>
  <xr:revisionPtr revIDLastSave="0" documentId="13_ncr:1_{1E3593C0-EFC0-4224-8B32-71E79842D374}" xr6:coauthVersionLast="47" xr6:coauthVersionMax="47" xr10:uidLastSave="{00000000-0000-0000-0000-000000000000}"/>
  <bookViews>
    <workbookView xWindow="-28920" yWindow="690" windowWidth="29040" windowHeight="15720" tabRatio="839" activeTab="4" xr2:uid="{0DEC47BE-3B00-43E9-B522-C3939D7DF600}"/>
  </bookViews>
  <sheets>
    <sheet name="Sheet3" sheetId="36" r:id="rId1"/>
    <sheet name="rec_mod_approach" sheetId="35" r:id="rId2"/>
    <sheet name="lu_pages" sheetId="22" r:id="rId3"/>
    <sheet name="prog_level" sheetId="20" r:id="rId4"/>
    <sheet name="references" sheetId="27" r:id="rId5"/>
    <sheet name="NEW" sheetId="37" r:id="rId6"/>
    <sheet name="symbols" sheetId="32" r:id="rId7"/>
    <sheet name="placeholder" sheetId="34" r:id="rId8"/>
    <sheet name="glossary" sheetId="3" r:id="rId9"/>
    <sheet name="fig_captions" sheetId="5" r:id="rId10"/>
    <sheet name="pro_con_assump" sheetId="26" r:id="rId11"/>
    <sheet name="pro_con_assump_length" sheetId="13" r:id="rId12"/>
    <sheet name="new_ft_colours" sheetId="19" r:id="rId13"/>
    <sheet name="Sheet1" sheetId="28" r:id="rId14"/>
  </sheets>
  <definedNames>
    <definedName name="_xlnm._FilterDatabase" localSheetId="9" hidden="1">fig_captions!$A$1:$H$3</definedName>
    <definedName name="_xlnm._FilterDatabase" localSheetId="8" hidden="1">glossary!$A$1:$Q$268</definedName>
    <definedName name="_xlnm._FilterDatabase" localSheetId="2" hidden="1">lu_pages!$A$1:$T$81</definedName>
    <definedName name="_xlnm._FilterDatabase" localSheetId="7" hidden="1">placeholder!$A$1:$D$76</definedName>
    <definedName name="_xlnm._FilterDatabase" localSheetId="10" hidden="1">pro_con_assump!$A$1:$I$264</definedName>
    <definedName name="_xlnm._FilterDatabase" localSheetId="3" hidden="1">prog_level!$A$1:$G$10</definedName>
    <definedName name="_xlnm._FilterDatabase" localSheetId="1" hidden="1">rec_mod_approach!$A$1:$V$28</definedName>
    <definedName name="_xlnm._FilterDatabase" localSheetId="4" hidden="1">references!$A$1:$O$390</definedName>
    <definedName name="access_method" localSheetId="8">glossary!$H$3</definedName>
    <definedName name="age_class_adult" localSheetId="8">glossary!$H$45</definedName>
    <definedName name="age_class_juvenile" localSheetId="8">glossary!$H$68</definedName>
    <definedName name="age_class_subadult_yearling" localSheetId="8">glossary!$H$91</definedName>
    <definedName name="age_class_subadult_youngofyear" localSheetId="8">glossary!$H$92</definedName>
    <definedName name="analyst" localSheetId="8">glossary!$H$47</definedName>
    <definedName name="animal_id" localSheetId="8">glossary!$H$4</definedName>
    <definedName name="baitlure_audible_lure" localSheetId="8">glossary!$H$102</definedName>
    <definedName name="baitlure_bait_lure_type" localSheetId="8">glossary!$H$48</definedName>
    <definedName name="baitlure_lure" localSheetId="8">glossary!$H$144</definedName>
    <definedName name="baitlure_scent_lure" localSheetId="8">glossary!$H$168</definedName>
    <definedName name="baitlure_visual_lure" localSheetId="8">glossary!$H$200</definedName>
    <definedName name="batteries_replaced" localSheetId="8">glossary!$H$5</definedName>
    <definedName name="behaviour" localSheetId="8">glossary!$H$6</definedName>
    <definedName name="camera_active_on_arrival" localSheetId="8">glossary!$H$7</definedName>
    <definedName name="camera_active_on_departure" localSheetId="8">glossary!$H$8</definedName>
    <definedName name="camera_angle" localSheetId="8">glossary!$H$104</definedName>
    <definedName name="camera_attachment" localSheetId="8">glossary!$H$9</definedName>
    <definedName name="camera_damaged" localSheetId="8">glossary!$H$10</definedName>
    <definedName name="camera_days_per_camera_location" localSheetId="8">glossary!$H$105</definedName>
    <definedName name="camera_direction" localSheetId="8">glossary!$H$11</definedName>
    <definedName name="camera_height" localSheetId="8">glossary!$H$49</definedName>
    <definedName name="camera_id" localSheetId="8">glossary!$H$50</definedName>
    <definedName name="camera_location_characteristics" localSheetId="8">glossary!$H$12</definedName>
    <definedName name="camera_location_comments" localSheetId="8">glossary!$H$13</definedName>
    <definedName name="camera_location_name" localSheetId="8">glossary!$H$51</definedName>
    <definedName name="camera_make" localSheetId="8">glossary!$H$52</definedName>
    <definedName name="camera_model" localSheetId="8">glossary!$H$53</definedName>
    <definedName name="camera_serial_number" localSheetId="8">glossary!$H$54</definedName>
    <definedName name="camera_spacing" localSheetId="8">glossary!$H$107</definedName>
    <definedName name="crew" localSheetId="8">glossary!$H$112</definedName>
    <definedName name="cumulative_det_probability" localSheetId="8">glossary!$H$113</definedName>
    <definedName name="density" localSheetId="8">glossary!$H$114</definedName>
    <definedName name="deployment_area_photo_number" localSheetId="8">glossary!$H$14</definedName>
    <definedName name="deployment_area_photos_taken" localSheetId="8">glossary!$H$15</definedName>
    <definedName name="deployment_comments" localSheetId="8">glossary!$H$16</definedName>
    <definedName name="deployment_crew" localSheetId="8">glossary!$H$55</definedName>
    <definedName name="deployment_end_date_time" localSheetId="8">glossary!$H$56</definedName>
    <definedName name="deployment_image_count" localSheetId="8">glossary!$H$17</definedName>
    <definedName name="deployment_metadata" localSheetId="8">glossary!$H$117</definedName>
    <definedName name="deployment_name" localSheetId="8">glossary!$H$57</definedName>
    <definedName name="deployment_start_date_time" localSheetId="8">glossary!$H$58</definedName>
    <definedName name="deployment_visit" localSheetId="8">glossary!$H$118</definedName>
    <definedName name="detection_distance" localSheetId="8">glossary!$H$120</definedName>
    <definedName name="detection_event" localSheetId="8">glossary!$H$119</definedName>
    <definedName name="detection_probability" localSheetId="8">glossary!$H$121</definedName>
    <definedName name="detection_rate" localSheetId="8">glossary!$H$122</definedName>
    <definedName name="detection_zone" localSheetId="8">glossary!$H$123</definedName>
    <definedName name="easting_camera_location" localSheetId="8">glossary!$H$59</definedName>
    <definedName name="effective_detection_distance" localSheetId="8">glossary!$H$125</definedName>
    <definedName name="event_type" localSheetId="8">glossary!$H$60</definedName>
    <definedName name="event_type_tag" localSheetId="8">glossary!$H$97</definedName>
    <definedName name="false_trigger" localSheetId="8">glossary!$H$126</definedName>
    <definedName name="field_of_view" localSheetId="8">glossary!$H$127</definedName>
    <definedName name="fov_registration_area" localSheetId="8">glossary!$H$164</definedName>
    <definedName name="fov_target_distance" localSheetId="8">glossary!$H$18</definedName>
    <definedName name="fov_viewshed" localSheetId="8">glossary!$H$196</definedName>
    <definedName name="fov_viewshed_density_estimators" localSheetId="8">glossary!$H$197</definedName>
    <definedName name="gps_unit_accuracy" localSheetId="8">glossary!$H$62</definedName>
    <definedName name="human_transport_mode_activity" localSheetId="8">glossary!$H$19</definedName>
    <definedName name="image_classification" localSheetId="8">glossary!$H$131</definedName>
    <definedName name="image_classification_confidence" localSheetId="8">glossary!$H$132</definedName>
    <definedName name="image_flash_output" localSheetId="8">glossary!$H$20</definedName>
    <definedName name="image_infrared_illuminator" localSheetId="8">glossary!$H$21</definedName>
    <definedName name="image_name" localSheetId="8">glossary!$H$63</definedName>
    <definedName name="image_processing" localSheetId="8">glossary!$H$133</definedName>
    <definedName name="image_sequence_comments" localSheetId="8">glossary!$H$23</definedName>
    <definedName name="image_sequence_date_time" localSheetId="8">glossary!$H$66</definedName>
    <definedName name="image_set_end_date_time" localSheetId="8">glossary!$H$64</definedName>
    <definedName name="image_set_start_date_time" localSheetId="8">glossary!$H$65</definedName>
    <definedName name="image_tagging" localSheetId="8">glossary!$H$135</definedName>
    <definedName name="image_trigger_mode" localSheetId="8">glossary!$H$22</definedName>
    <definedName name="imperfect_detection" localSheetId="8">glossary!$H$136</definedName>
    <definedName name="independent_detection" localSheetId="8">glossary!$H$137</definedName>
    <definedName name="individual_count" localSheetId="8">glossary!$H$67</definedName>
    <definedName name="intensity_of_use" localSheetId="8">glossary!$H$140</definedName>
    <definedName name="inter_detection_interval" localSheetId="8">glossary!$H$141</definedName>
    <definedName name="kernel_density_estimator" localSheetId="8">glossary!$H$143</definedName>
    <definedName name="key_id" localSheetId="8">glossary!$H$24</definedName>
    <definedName name="latitude_camera_location" localSheetId="8">glossary!$H$69</definedName>
    <definedName name="longitude_camera_location" localSheetId="8">glossary!$H$70</definedName>
    <definedName name="metadata" localSheetId="8">glossary!$H$147</definedName>
    <definedName name="mods_2flankspim" localSheetId="8">glossary!$H$177</definedName>
    <definedName name="mods_catspim" localSheetId="8">glossary!$H$109</definedName>
    <definedName name="mods_cr_cmr" localSheetId="8">glossary!$H$108</definedName>
    <definedName name="mods_distance_sampling" localSheetId="8">glossary!$H$124</definedName>
    <definedName name="mods_hurdle" localSheetId="8">glossary!$H$129</definedName>
    <definedName name="mods_instantaneous_sampling" localSheetId="8">glossary!$H$139</definedName>
    <definedName name="mods_inventory" localSheetId="8">glossary!$H$142</definedName>
    <definedName name="mods_modelling_approach" localSheetId="8">glossary!$H$149</definedName>
    <definedName name="mods_modelling_assumption" localSheetId="8">glossary!$H$148</definedName>
    <definedName name="mods_mr" localSheetId="8">glossary!$H$146</definedName>
    <definedName name="mods_n_mixture" localSheetId="8">glossary!$H$151</definedName>
    <definedName name="mods_negative_binomial" localSheetId="8">glossary!$H$150</definedName>
    <definedName name="mods_occupancy" localSheetId="8">glossary!$H$153</definedName>
    <definedName name="mods_overdispersion" localSheetId="8">glossary!$H$154</definedName>
    <definedName name="mods_poisson" localSheetId="8">glossary!$H$157</definedName>
    <definedName name="mods_relative_abundance" localSheetId="8">glossary!$H$165</definedName>
    <definedName name="mods_rem" localSheetId="8">glossary!$H$162</definedName>
    <definedName name="mods_rest" localSheetId="8">glossary!$H$161</definedName>
    <definedName name="mods_royle_nichols" localSheetId="8">glossary!$H$166</definedName>
    <definedName name="mods_sc" localSheetId="8">glossary!$H$175</definedName>
    <definedName name="mods_scr_secr" localSheetId="8">glossary!$H$178</definedName>
    <definedName name="mods_smr" localSheetId="8">glossary!$H$176</definedName>
    <definedName name="mods_ste" localSheetId="8">glossary!$H$173</definedName>
    <definedName name="mods_tifc" localSheetId="8">glossary!$H$188</definedName>
    <definedName name="mods_tte" localSheetId="8">glossary!$H$190</definedName>
    <definedName name="mods_zero_inflation" localSheetId="8">glossary!$H$204</definedName>
    <definedName name="mods_zinb" localSheetId="8">glossary!$H$202</definedName>
    <definedName name="mods_zip" localSheetId="8">glossary!$H$203</definedName>
    <definedName name="northing_camera_location" localSheetId="8">glossary!$H$76</definedName>
    <definedName name="number_of_images" localSheetId="8">glossary!$H$2</definedName>
    <definedName name="ocupancy" localSheetId="8">glossary!$H$152</definedName>
    <definedName name="project_coordinator_email" localSheetId="8">glossary!$H$78</definedName>
    <definedName name="project_description" localSheetId="8">glossary!$H$80</definedName>
    <definedName name="project_name" localSheetId="8">glossary!$H$81</definedName>
    <definedName name="pseudoreplication" localSheetId="8">glossary!$H$159</definedName>
    <definedName name="purpose_of_visit" localSheetId="8">glossary!$H$82</definedName>
    <definedName name="recovery_time" localSheetId="8">glossary!$H$163</definedName>
    <definedName name="remaining_battery_percent" localSheetId="8">glossary!$H$26</definedName>
    <definedName name="resource12_ref_id" localSheetId="4">references!$F$378</definedName>
    <definedName name="resource5_note" localSheetId="4">references!$I$392</definedName>
    <definedName name="resource5_ref_id" localSheetId="4">references!$J$148</definedName>
    <definedName name="sample_station_name" localSheetId="8">glossary!$H$84</definedName>
    <definedName name="sampledesign_clustered" localSheetId="8">glossary!$H$110</definedName>
    <definedName name="sampledesign_convenience" localSheetId="8">glossary!$H$111</definedName>
    <definedName name="sampledesign_paired" localSheetId="8">glossary!$H$155</definedName>
    <definedName name="sampledesign_random" localSheetId="8">glossary!$H$160</definedName>
    <definedName name="sampledesign_stratified" localSheetId="8">glossary!$H$180</definedName>
    <definedName name="sampledesign_stratified_random" localSheetId="8">glossary!$H$181</definedName>
    <definedName name="sampledesign_systematic" localSheetId="8">glossary!$H$184</definedName>
    <definedName name="sampledesign_systematic_random" localSheetId="8">glossary!$H$185</definedName>
    <definedName name="sampledesign_targeted" localSheetId="8">glossary!$H$186</definedName>
    <definedName name="sd_card_id" localSheetId="8">glossary!$H$27</definedName>
    <definedName name="sd_card_replaced" localSheetId="8">glossary!$H$28</definedName>
    <definedName name="sd_card_status" localSheetId="8">glossary!$H$29</definedName>
    <definedName name="security" localSheetId="8">glossary!$H$30</definedName>
    <definedName name="sequence_name" localSheetId="8">glossary!$H$85</definedName>
    <definedName name="service_retrieval_comments" localSheetId="8">glossary!$H$31</definedName>
    <definedName name="service_retrieval_crew" localSheetId="8">glossary!$H$86</definedName>
    <definedName name="service_retrieval_metadata" localSheetId="8">glossary!$H$171</definedName>
    <definedName name="service_retrieval_visit" localSheetId="8">glossary!$H$172</definedName>
    <definedName name="settings_flash_output" localSheetId="8">glossary!$H$128</definedName>
    <definedName name="settings_infrared_illum" localSheetId="8">glossary!$H$138</definedName>
    <definedName name="settings_motion_image_interval" localSheetId="8">glossary!$H$71</definedName>
    <definedName name="settings_photos_per_trigger" localSheetId="8">glossary!$H$77</definedName>
    <definedName name="settings_quiet_period" localSheetId="8">glossary!$H$83</definedName>
    <definedName name="settings_trigger_modes" localSheetId="8">glossary!$H$99</definedName>
    <definedName name="settings_trigger_sensitivity" localSheetId="8">glossary!$H$100</definedName>
    <definedName name="settings_userlabel" localSheetId="8">glossary!$H$195</definedName>
    <definedName name="settings_video_length" localSheetId="8">glossary!$H$40</definedName>
    <definedName name="spatial_autocorrelation" localSheetId="8">glossary!$H$174</definedName>
    <definedName name="species" localSheetId="8">glossary!$H$88</definedName>
    <definedName name="stake_distance" localSheetId="8">glossary!$H$37</definedName>
    <definedName name="state_variable" localSheetId="8">glossary!$H$179</definedName>
    <definedName name="study_area_description" localSheetId="8">glossary!$H$89</definedName>
    <definedName name="study_area_name" localSheetId="8">glossary!$H$90</definedName>
    <definedName name="survey_design_description" localSheetId="8">glossary!$H$38</definedName>
    <definedName name="survey_name" localSheetId="8">glossary!$H$95</definedName>
    <definedName name="survey_objectives" localSheetId="8">glossary!$H$96</definedName>
    <definedName name="tags_age_class" localSheetId="8">glossary!$H$46</definedName>
    <definedName name="tags_sex_class" localSheetId="8">glossary!$H$87</definedName>
    <definedName name="target_species" localSheetId="8">glossary!$H$98</definedName>
    <definedName name="test_image_taken" localSheetId="8">glossary!$H$39</definedName>
    <definedName name="timelapse_image" localSheetId="8">glossary!$H$189</definedName>
    <definedName name="total_number_of_camera_days" localSheetId="8">glossary!$H$191</definedName>
    <definedName name="trigger_event" localSheetId="8">glossary!$H$192</definedName>
    <definedName name="trigger_speed" localSheetId="8">glossary!$H$193</definedName>
    <definedName name="typeid_marked" localSheetId="8">glossary!$H$145</definedName>
    <definedName name="typeid_partially_marked" localSheetId="8">glossary!$H$156</definedName>
    <definedName name="typeid_unmarked" localSheetId="8">glossary!$H$194</definedName>
    <definedName name="utm_zone_camera_location" localSheetId="8">glossary!$H$101</definedName>
    <definedName name="vid2_caption" localSheetId="4">references!#REF!</definedName>
    <definedName name="vid2_url" localSheetId="4">references!#REF!</definedName>
    <definedName name="vid3_caption" localSheetId="4">references!#REF!</definedName>
    <definedName name="vid3_url" localSheetId="4">references!#REF!</definedName>
    <definedName name="vid4_caption" localSheetId="4">references!#REF!</definedName>
    <definedName name="vid4_url" localSheetId="4">references!#REF!</definedName>
    <definedName name="vid5_caption" localSheetId="4">references!#REF!</definedName>
    <definedName name="vid5_url" localSheetId="4">references!#REF!</definedName>
    <definedName name="visit_comments" localSheetId="8">glossary!$H$41</definedName>
    <definedName name="visit_metadata" localSheetId="8">glossary!$H$199</definedName>
    <definedName name="walktest_complete" localSheetId="8">glossary!$H$42</definedName>
    <definedName name="walktest_distance" localSheetId="8">glossary!$H$43</definedName>
    <definedName name="walktest_height" localSheetId="8">glossary!$H$44</definedName>
  </definedNames>
  <calcPr calcId="191029"/>
  <pivotCaches>
    <pivotCache cacheId="0" r:id="rId15"/>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392" i="27" l="1"/>
  <c r="O392" i="27"/>
  <c r="N393" i="27"/>
  <c r="O393" i="27"/>
  <c r="N394" i="27"/>
  <c r="O394" i="27"/>
  <c r="N395" i="27"/>
  <c r="O395" i="27"/>
  <c r="O11" i="27"/>
  <c r="N11" i="27"/>
  <c r="M11" i="27"/>
  <c r="H11" i="27"/>
  <c r="G11" i="27"/>
  <c r="N251" i="27"/>
  <c r="G190" i="27"/>
  <c r="O190" i="27"/>
  <c r="N190" i="27"/>
  <c r="H190" i="27"/>
  <c r="N298" i="27"/>
  <c r="O298" i="27"/>
  <c r="N187" i="27"/>
  <c r="O187" i="27"/>
  <c r="N253" i="27"/>
  <c r="O253" i="27"/>
  <c r="N189" i="27"/>
  <c r="O189" i="27"/>
  <c r="N99" i="27"/>
  <c r="O99" i="27"/>
  <c r="N97" i="27"/>
  <c r="O97" i="27"/>
  <c r="N94" i="27"/>
  <c r="O94" i="27"/>
  <c r="N95" i="27"/>
  <c r="O95" i="27"/>
  <c r="N96" i="27"/>
  <c r="O96" i="27"/>
  <c r="N98" i="27"/>
  <c r="O98" i="27"/>
  <c r="N101" i="27"/>
  <c r="O101" i="27"/>
  <c r="G189" i="27"/>
  <c r="H189" i="27"/>
  <c r="G99" i="27"/>
  <c r="H99" i="27"/>
  <c r="G97" i="27"/>
  <c r="H97" i="27"/>
  <c r="G94" i="27"/>
  <c r="H94" i="27"/>
  <c r="G95" i="27"/>
  <c r="H95" i="27"/>
  <c r="G96" i="27"/>
  <c r="H96" i="27"/>
  <c r="G98" i="27"/>
  <c r="H98" i="27"/>
  <c r="G101" i="27"/>
  <c r="H101" i="27"/>
  <c r="G359" i="27"/>
  <c r="G187" i="27"/>
  <c r="H187" i="27"/>
  <c r="G253" i="27"/>
  <c r="H253" i="27"/>
  <c r="G298" i="27"/>
  <c r="H298" i="27"/>
  <c r="G319" i="27"/>
  <c r="G39" i="27"/>
  <c r="F3" i="3"/>
  <c r="F4" i="3"/>
  <c r="F5" i="3"/>
  <c r="F6" i="3"/>
  <c r="F7" i="3"/>
  <c r="F8" i="3"/>
  <c r="F9" i="3"/>
  <c r="F10" i="3"/>
  <c r="F11" i="3"/>
  <c r="F12" i="3"/>
  <c r="F13" i="3"/>
  <c r="F14" i="3"/>
  <c r="F15" i="3"/>
  <c r="F16" i="3"/>
  <c r="F17" i="3"/>
  <c r="F18" i="3"/>
  <c r="F19" i="3"/>
  <c r="F20" i="3"/>
  <c r="F21" i="3"/>
  <c r="F22" i="3"/>
  <c r="F23" i="3"/>
  <c r="F24" i="3"/>
  <c r="F25" i="3"/>
  <c r="F26" i="3"/>
  <c r="F27" i="3"/>
  <c r="F28" i="3"/>
  <c r="F29" i="3"/>
  <c r="F30" i="3"/>
  <c r="F31" i="3"/>
  <c r="F32" i="3"/>
  <c r="F33" i="3"/>
  <c r="F34" i="3"/>
  <c r="F35" i="3"/>
  <c r="F36" i="3"/>
  <c r="F37" i="3"/>
  <c r="F38" i="3"/>
  <c r="F39" i="3"/>
  <c r="F40" i="3"/>
  <c r="F41" i="3"/>
  <c r="F42" i="3"/>
  <c r="F43" i="3"/>
  <c r="F44" i="3"/>
  <c r="F45" i="3"/>
  <c r="F46" i="3"/>
  <c r="F47" i="3"/>
  <c r="F48" i="3"/>
  <c r="F49" i="3"/>
  <c r="F50" i="3"/>
  <c r="F51" i="3"/>
  <c r="F52" i="3"/>
  <c r="F53" i="3"/>
  <c r="F54" i="3"/>
  <c r="F55" i="3"/>
  <c r="F56" i="3"/>
  <c r="F57" i="3"/>
  <c r="F58" i="3"/>
  <c r="F59" i="3"/>
  <c r="F60" i="3"/>
  <c r="F61" i="3"/>
  <c r="F62" i="3"/>
  <c r="F63" i="3"/>
  <c r="F64" i="3"/>
  <c r="F65" i="3"/>
  <c r="F66" i="3"/>
  <c r="F67" i="3"/>
  <c r="F68" i="3"/>
  <c r="F69" i="3"/>
  <c r="F70" i="3"/>
  <c r="F71" i="3"/>
  <c r="F72" i="3"/>
  <c r="F73" i="3"/>
  <c r="F74" i="3"/>
  <c r="F75" i="3"/>
  <c r="F76" i="3"/>
  <c r="F77" i="3"/>
  <c r="F78" i="3"/>
  <c r="F79" i="3"/>
  <c r="F80" i="3"/>
  <c r="F81" i="3"/>
  <c r="F82" i="3"/>
  <c r="F83" i="3"/>
  <c r="F84" i="3"/>
  <c r="F85" i="3"/>
  <c r="F86" i="3"/>
  <c r="F87" i="3"/>
  <c r="F88" i="3"/>
  <c r="F89" i="3"/>
  <c r="F90" i="3"/>
  <c r="F91" i="3"/>
  <c r="F92" i="3"/>
  <c r="F93" i="3"/>
  <c r="F94" i="3"/>
  <c r="F95" i="3"/>
  <c r="F96" i="3"/>
  <c r="F97" i="3"/>
  <c r="F98" i="3"/>
  <c r="F99" i="3"/>
  <c r="F100" i="3"/>
  <c r="F101" i="3"/>
  <c r="F102" i="3"/>
  <c r="F103" i="3"/>
  <c r="F104" i="3"/>
  <c r="F105" i="3"/>
  <c r="F106" i="3"/>
  <c r="F107" i="3"/>
  <c r="F108" i="3"/>
  <c r="F109" i="3"/>
  <c r="F110" i="3"/>
  <c r="F111" i="3"/>
  <c r="F112" i="3"/>
  <c r="F113" i="3"/>
  <c r="F114" i="3"/>
  <c r="F115" i="3"/>
  <c r="F116" i="3"/>
  <c r="F117" i="3"/>
  <c r="F118" i="3"/>
  <c r="F119" i="3"/>
  <c r="F120" i="3"/>
  <c r="F121" i="3"/>
  <c r="F122" i="3"/>
  <c r="F123" i="3"/>
  <c r="F124" i="3"/>
  <c r="F125" i="3"/>
  <c r="F126" i="3"/>
  <c r="F127" i="3"/>
  <c r="F128" i="3"/>
  <c r="F129" i="3"/>
  <c r="F130" i="3"/>
  <c r="F131" i="3"/>
  <c r="F132" i="3"/>
  <c r="F133" i="3"/>
  <c r="F134" i="3"/>
  <c r="F135" i="3"/>
  <c r="F136" i="3"/>
  <c r="F137" i="3"/>
  <c r="F138" i="3"/>
  <c r="F139" i="3"/>
  <c r="F140" i="3"/>
  <c r="F141" i="3"/>
  <c r="F142" i="3"/>
  <c r="F143" i="3"/>
  <c r="F144" i="3"/>
  <c r="F145" i="3"/>
  <c r="F146" i="3"/>
  <c r="F147" i="3"/>
  <c r="F148" i="3"/>
  <c r="F149" i="3"/>
  <c r="F150" i="3"/>
  <c r="F151" i="3"/>
  <c r="F152" i="3"/>
  <c r="F153" i="3"/>
  <c r="F154" i="3"/>
  <c r="F155" i="3"/>
  <c r="F156" i="3"/>
  <c r="F157" i="3"/>
  <c r="F158" i="3"/>
  <c r="F159" i="3"/>
  <c r="F160" i="3"/>
  <c r="F161" i="3"/>
  <c r="F162" i="3"/>
  <c r="F163" i="3"/>
  <c r="F164" i="3"/>
  <c r="F165" i="3"/>
  <c r="F166" i="3"/>
  <c r="F167" i="3"/>
  <c r="F168" i="3"/>
  <c r="F169" i="3"/>
  <c r="F170" i="3"/>
  <c r="F171" i="3"/>
  <c r="F172" i="3"/>
  <c r="F173" i="3"/>
  <c r="F174" i="3"/>
  <c r="F175" i="3"/>
  <c r="F176" i="3"/>
  <c r="F177" i="3"/>
  <c r="F178" i="3"/>
  <c r="F179" i="3"/>
  <c r="F180" i="3"/>
  <c r="F181" i="3"/>
  <c r="F182" i="3"/>
  <c r="F183" i="3"/>
  <c r="F184" i="3"/>
  <c r="F185" i="3"/>
  <c r="F186" i="3"/>
  <c r="F187" i="3"/>
  <c r="F188" i="3"/>
  <c r="F189" i="3"/>
  <c r="F190" i="3"/>
  <c r="F191" i="3"/>
  <c r="F192" i="3"/>
  <c r="F193" i="3"/>
  <c r="F194" i="3"/>
  <c r="F195" i="3"/>
  <c r="F196" i="3"/>
  <c r="F197" i="3"/>
  <c r="F198" i="3"/>
  <c r="F199" i="3"/>
  <c r="F200" i="3"/>
  <c r="F201" i="3"/>
  <c r="F202" i="3"/>
  <c r="F203" i="3"/>
  <c r="F204" i="3"/>
  <c r="F205" i="3"/>
  <c r="F206" i="3"/>
  <c r="F207" i="3"/>
  <c r="F208" i="3"/>
  <c r="F209" i="3"/>
  <c r="F210" i="3"/>
  <c r="F211" i="3"/>
  <c r="F212" i="3"/>
  <c r="F213" i="3"/>
  <c r="F214" i="3"/>
  <c r="F215" i="3"/>
  <c r="F216" i="3"/>
  <c r="F217" i="3"/>
  <c r="F218" i="3"/>
  <c r="F219" i="3"/>
  <c r="F220" i="3"/>
  <c r="F221" i="3"/>
  <c r="F222" i="3"/>
  <c r="F223" i="3"/>
  <c r="F224" i="3"/>
  <c r="F225" i="3"/>
  <c r="F226" i="3"/>
  <c r="F227" i="3"/>
  <c r="F228" i="3"/>
  <c r="F229" i="3"/>
  <c r="F230" i="3"/>
  <c r="F231" i="3"/>
  <c r="F232" i="3"/>
  <c r="F233" i="3"/>
  <c r="F234" i="3"/>
  <c r="F235" i="3"/>
  <c r="F236" i="3"/>
  <c r="F237" i="3"/>
  <c r="F238" i="3"/>
  <c r="F239" i="3"/>
  <c r="F240" i="3"/>
  <c r="F241" i="3"/>
  <c r="F242" i="3"/>
  <c r="F243" i="3"/>
  <c r="F244" i="3"/>
  <c r="F245" i="3"/>
  <c r="F246" i="3"/>
  <c r="F247" i="3"/>
  <c r="F248" i="3"/>
  <c r="F249" i="3"/>
  <c r="F250" i="3"/>
  <c r="F251" i="3"/>
  <c r="F252" i="3"/>
  <c r="F253" i="3"/>
  <c r="F254" i="3"/>
  <c r="F255" i="3"/>
  <c r="F256" i="3"/>
  <c r="F257" i="3"/>
  <c r="F258" i="3"/>
  <c r="F259" i="3"/>
  <c r="F260" i="3"/>
  <c r="F261" i="3"/>
  <c r="F262" i="3"/>
  <c r="F263" i="3"/>
  <c r="F264" i="3"/>
  <c r="F265" i="3"/>
  <c r="F266" i="3"/>
  <c r="F267" i="3"/>
  <c r="F268" i="3"/>
  <c r="F2" i="3"/>
  <c r="N365" i="27"/>
  <c r="N366" i="27"/>
  <c r="N367" i="27"/>
  <c r="O365" i="27"/>
  <c r="O366" i="27"/>
  <c r="O367" i="27"/>
  <c r="O391" i="27"/>
  <c r="O137" i="27"/>
  <c r="O172" i="27"/>
  <c r="O209" i="27"/>
  <c r="O325" i="27"/>
  <c r="N390" i="27"/>
  <c r="N391" i="27"/>
  <c r="N137" i="27"/>
  <c r="N172" i="27"/>
  <c r="N209" i="27"/>
  <c r="N325" i="27"/>
  <c r="O3" i="27"/>
  <c r="N3" i="27"/>
  <c r="H3" i="27"/>
  <c r="G3" i="27"/>
  <c r="G209" i="27"/>
  <c r="H209" i="27"/>
  <c r="G172" i="27"/>
  <c r="H172" i="27"/>
  <c r="G137" i="27"/>
  <c r="H137" i="27"/>
  <c r="G325" i="27"/>
  <c r="H325" i="27"/>
  <c r="N261" i="27"/>
  <c r="O261" i="27"/>
  <c r="G261" i="27"/>
  <c r="H261" i="27"/>
  <c r="N58" i="27"/>
  <c r="O58" i="27"/>
  <c r="N318" i="27"/>
  <c r="O318" i="27"/>
  <c r="N57" i="27"/>
  <c r="O57" i="27"/>
  <c r="N14" i="27"/>
  <c r="O14" i="27"/>
  <c r="N143" i="27"/>
  <c r="O143" i="27"/>
  <c r="N74" i="27"/>
  <c r="O74" i="27"/>
  <c r="G14" i="27"/>
  <c r="H14" i="27"/>
  <c r="G143" i="27"/>
  <c r="H143" i="27"/>
  <c r="G74" i="27"/>
  <c r="H74" i="27"/>
  <c r="H288" i="27" l="1"/>
  <c r="M57" i="27"/>
  <c r="G57" i="27"/>
  <c r="H57" i="27"/>
  <c r="G318" i="27"/>
  <c r="H318" i="27"/>
  <c r="M318" i="27"/>
  <c r="G58" i="27"/>
  <c r="M58" i="27"/>
  <c r="H58" i="27"/>
  <c r="G365" i="27"/>
  <c r="H365" i="27"/>
  <c r="H4" i="27"/>
  <c r="G389" i="27"/>
  <c r="H389" i="27"/>
  <c r="G390" i="27"/>
  <c r="H390" i="27"/>
  <c r="G391" i="27"/>
  <c r="H391" i="27"/>
  <c r="G89" i="27"/>
  <c r="H89" i="27"/>
  <c r="G113" i="27"/>
  <c r="H113" i="27"/>
  <c r="G117" i="27"/>
  <c r="H117" i="27"/>
  <c r="G183" i="27"/>
  <c r="H183" i="27"/>
  <c r="G191" i="27"/>
  <c r="H191" i="27"/>
  <c r="G290" i="27"/>
  <c r="H290" i="27"/>
  <c r="G329" i="27"/>
  <c r="H329" i="27"/>
  <c r="G5" i="27"/>
  <c r="H5" i="27"/>
  <c r="G2" i="27"/>
  <c r="H2" i="27"/>
  <c r="G274" i="27"/>
  <c r="H274" i="27"/>
  <c r="G273" i="27"/>
  <c r="H273" i="27"/>
  <c r="G6" i="27"/>
  <c r="H6" i="27"/>
  <c r="G7" i="27"/>
  <c r="H7" i="27"/>
  <c r="G8" i="27"/>
  <c r="H8" i="27"/>
  <c r="G9" i="27"/>
  <c r="H9" i="27"/>
  <c r="G10" i="27"/>
  <c r="H10" i="27"/>
  <c r="G12" i="27"/>
  <c r="H12" i="27"/>
  <c r="G13" i="27"/>
  <c r="H13" i="27"/>
  <c r="G15" i="27"/>
  <c r="H15" i="27"/>
  <c r="G16" i="27"/>
  <c r="H16" i="27"/>
  <c r="G17" i="27"/>
  <c r="H17" i="27"/>
  <c r="G19" i="27"/>
  <c r="H19" i="27"/>
  <c r="G20" i="27"/>
  <c r="H20" i="27"/>
  <c r="G18" i="27"/>
  <c r="H18" i="27"/>
  <c r="G21" i="27"/>
  <c r="H21" i="27"/>
  <c r="G22" i="27"/>
  <c r="H22" i="27"/>
  <c r="G23" i="27"/>
  <c r="H23" i="27"/>
  <c r="G24" i="27"/>
  <c r="H24" i="27"/>
  <c r="G25" i="27"/>
  <c r="H25" i="27"/>
  <c r="G26" i="27"/>
  <c r="H26" i="27"/>
  <c r="G27" i="27"/>
  <c r="H27" i="27"/>
  <c r="G29" i="27"/>
  <c r="H29" i="27"/>
  <c r="G30" i="27"/>
  <c r="H30" i="27"/>
  <c r="G28" i="27"/>
  <c r="H28" i="27"/>
  <c r="G31" i="27"/>
  <c r="H31" i="27"/>
  <c r="G32" i="27"/>
  <c r="H32" i="27"/>
  <c r="G33" i="27"/>
  <c r="H33" i="27"/>
  <c r="G34" i="27"/>
  <c r="H34" i="27"/>
  <c r="G35" i="27"/>
  <c r="H35" i="27"/>
  <c r="G37" i="27"/>
  <c r="H37" i="27"/>
  <c r="G36" i="27"/>
  <c r="H36" i="27"/>
  <c r="G38" i="27"/>
  <c r="H38" i="27"/>
  <c r="H39" i="27"/>
  <c r="G40" i="27"/>
  <c r="H40" i="27"/>
  <c r="G41" i="27"/>
  <c r="H41" i="27"/>
  <c r="G42" i="27"/>
  <c r="H42" i="27"/>
  <c r="G43" i="27"/>
  <c r="H43" i="27"/>
  <c r="G44" i="27"/>
  <c r="H44" i="27"/>
  <c r="G45" i="27"/>
  <c r="H45" i="27"/>
  <c r="G46" i="27"/>
  <c r="H46" i="27"/>
  <c r="G47" i="27"/>
  <c r="H47" i="27"/>
  <c r="G48" i="27"/>
  <c r="H48" i="27"/>
  <c r="G49" i="27"/>
  <c r="H49" i="27"/>
  <c r="G50" i="27"/>
  <c r="H50" i="27"/>
  <c r="G52" i="27"/>
  <c r="H52" i="27"/>
  <c r="G51" i="27"/>
  <c r="H51" i="27"/>
  <c r="G53" i="27"/>
  <c r="H53" i="27"/>
  <c r="G55" i="27"/>
  <c r="H55" i="27"/>
  <c r="G54" i="27"/>
  <c r="H54" i="27"/>
  <c r="G59" i="27"/>
  <c r="H59" i="27"/>
  <c r="G56" i="27"/>
  <c r="H56" i="27"/>
  <c r="G60" i="27"/>
  <c r="H60" i="27"/>
  <c r="G61" i="27"/>
  <c r="H61" i="27"/>
  <c r="G62" i="27"/>
  <c r="H62" i="27"/>
  <c r="G63" i="27"/>
  <c r="H63" i="27"/>
  <c r="G64" i="27"/>
  <c r="H64" i="27"/>
  <c r="G65" i="27"/>
  <c r="H65" i="27"/>
  <c r="G66" i="27"/>
  <c r="H66" i="27"/>
  <c r="G67" i="27"/>
  <c r="H67" i="27"/>
  <c r="G68" i="27"/>
  <c r="H68" i="27"/>
  <c r="G69" i="27"/>
  <c r="H69" i="27"/>
  <c r="G70" i="27"/>
  <c r="H70" i="27"/>
  <c r="G71" i="27"/>
  <c r="H71" i="27"/>
  <c r="G72" i="27"/>
  <c r="H72" i="27"/>
  <c r="G73" i="27"/>
  <c r="H73" i="27"/>
  <c r="G75" i="27"/>
  <c r="H75" i="27"/>
  <c r="G76" i="27"/>
  <c r="H76" i="27"/>
  <c r="G77" i="27"/>
  <c r="H77" i="27"/>
  <c r="G82" i="27"/>
  <c r="H82" i="27"/>
  <c r="G83" i="27"/>
  <c r="H83" i="27"/>
  <c r="G86" i="27"/>
  <c r="H86" i="27"/>
  <c r="G84" i="27"/>
  <c r="H84" i="27"/>
  <c r="G85" i="27"/>
  <c r="H85" i="27"/>
  <c r="G78" i="27"/>
  <c r="H78" i="27"/>
  <c r="G79" i="27"/>
  <c r="H79" i="27"/>
  <c r="G80" i="27"/>
  <c r="H80" i="27"/>
  <c r="G81" i="27"/>
  <c r="H81" i="27"/>
  <c r="G87" i="27"/>
  <c r="H87" i="27"/>
  <c r="G88" i="27"/>
  <c r="H88" i="27"/>
  <c r="G90" i="27"/>
  <c r="H90" i="27"/>
  <c r="G91" i="27"/>
  <c r="H91" i="27"/>
  <c r="G92" i="27"/>
  <c r="H92" i="27"/>
  <c r="G93" i="27"/>
  <c r="H93" i="27"/>
  <c r="G100" i="27"/>
  <c r="H100" i="27"/>
  <c r="G102" i="27"/>
  <c r="H102" i="27"/>
  <c r="G103" i="27"/>
  <c r="H103" i="27"/>
  <c r="G104" i="27"/>
  <c r="H104" i="27"/>
  <c r="G105" i="27"/>
  <c r="H105" i="27"/>
  <c r="G106" i="27"/>
  <c r="H106" i="27"/>
  <c r="G107" i="27"/>
  <c r="H107" i="27"/>
  <c r="G108" i="27"/>
  <c r="H108" i="27"/>
  <c r="G109" i="27"/>
  <c r="H109" i="27"/>
  <c r="G110" i="27"/>
  <c r="H110" i="27"/>
  <c r="G111" i="27"/>
  <c r="H111" i="27"/>
  <c r="G112" i="27"/>
  <c r="H112" i="27"/>
  <c r="G114" i="27"/>
  <c r="H114" i="27"/>
  <c r="G115" i="27"/>
  <c r="H115" i="27"/>
  <c r="G116" i="27"/>
  <c r="H116" i="27"/>
  <c r="G118" i="27"/>
  <c r="H118" i="27"/>
  <c r="G119" i="27"/>
  <c r="H119" i="27"/>
  <c r="G120" i="27"/>
  <c r="H120" i="27"/>
  <c r="G121" i="27"/>
  <c r="H121" i="27"/>
  <c r="G122" i="27"/>
  <c r="H122" i="27"/>
  <c r="G123" i="27"/>
  <c r="H123" i="27"/>
  <c r="G124" i="27"/>
  <c r="H124" i="27"/>
  <c r="G125" i="27"/>
  <c r="H125" i="27"/>
  <c r="G126" i="27"/>
  <c r="H126" i="27"/>
  <c r="G129" i="27"/>
  <c r="H129" i="27"/>
  <c r="G130" i="27"/>
  <c r="H130" i="27"/>
  <c r="G131" i="27"/>
  <c r="H131" i="27"/>
  <c r="G132" i="27"/>
  <c r="H132" i="27"/>
  <c r="G127" i="27"/>
  <c r="H127" i="27"/>
  <c r="G128" i="27"/>
  <c r="H128" i="27"/>
  <c r="G133" i="27"/>
  <c r="H133" i="27"/>
  <c r="G134" i="27"/>
  <c r="H134" i="27"/>
  <c r="G135" i="27"/>
  <c r="H135" i="27"/>
  <c r="G136" i="27"/>
  <c r="H136" i="27"/>
  <c r="G138" i="27"/>
  <c r="H138" i="27"/>
  <c r="G139" i="27"/>
  <c r="H139" i="27"/>
  <c r="G140" i="27"/>
  <c r="H140" i="27"/>
  <c r="G141" i="27"/>
  <c r="H141" i="27"/>
  <c r="G142" i="27"/>
  <c r="H142" i="27"/>
  <c r="G144" i="27"/>
  <c r="H144" i="27"/>
  <c r="G145" i="27"/>
  <c r="H145" i="27"/>
  <c r="G146" i="27"/>
  <c r="H146" i="27"/>
  <c r="G147" i="27"/>
  <c r="H147" i="27"/>
  <c r="G148" i="27"/>
  <c r="H148" i="27"/>
  <c r="G149" i="27"/>
  <c r="H149" i="27"/>
  <c r="G150" i="27"/>
  <c r="H150" i="27"/>
  <c r="G151" i="27"/>
  <c r="H151" i="27"/>
  <c r="G152" i="27"/>
  <c r="H152" i="27"/>
  <c r="G153" i="27"/>
  <c r="H153" i="27"/>
  <c r="G154" i="27"/>
  <c r="H154" i="27"/>
  <c r="G155" i="27"/>
  <c r="H155" i="27"/>
  <c r="G156" i="27"/>
  <c r="H156" i="27"/>
  <c r="G157" i="27"/>
  <c r="H157" i="27"/>
  <c r="G158" i="27"/>
  <c r="H158" i="27"/>
  <c r="G159" i="27"/>
  <c r="H159" i="27"/>
  <c r="G163" i="27"/>
  <c r="H163" i="27"/>
  <c r="G161" i="27"/>
  <c r="H161" i="27"/>
  <c r="G162" i="27"/>
  <c r="H162" i="27"/>
  <c r="G160" i="27"/>
  <c r="H160" i="27"/>
  <c r="G164" i="27"/>
  <c r="H164" i="27"/>
  <c r="G165" i="27"/>
  <c r="H165" i="27"/>
  <c r="G166" i="27"/>
  <c r="H166" i="27"/>
  <c r="G167" i="27"/>
  <c r="H167" i="27"/>
  <c r="G168" i="27"/>
  <c r="H168" i="27"/>
  <c r="G169" i="27"/>
  <c r="H169" i="27"/>
  <c r="G170" i="27"/>
  <c r="H170" i="27"/>
  <c r="G171" i="27"/>
  <c r="H171" i="27"/>
  <c r="G173" i="27"/>
  <c r="H173" i="27"/>
  <c r="G174" i="27"/>
  <c r="H174" i="27"/>
  <c r="G175" i="27"/>
  <c r="H175" i="27"/>
  <c r="G176" i="27"/>
  <c r="H176" i="27"/>
  <c r="G177" i="27"/>
  <c r="H177" i="27"/>
  <c r="G178" i="27"/>
  <c r="H178" i="27"/>
  <c r="G179" i="27"/>
  <c r="H179" i="27"/>
  <c r="G180" i="27"/>
  <c r="H180" i="27"/>
  <c r="G181" i="27"/>
  <c r="H181" i="27"/>
  <c r="G182" i="27"/>
  <c r="H182" i="27"/>
  <c r="G184" i="27"/>
  <c r="H184" i="27"/>
  <c r="G185" i="27"/>
  <c r="H185" i="27"/>
  <c r="G186" i="27"/>
  <c r="H186" i="27"/>
  <c r="G188" i="27"/>
  <c r="H188" i="27"/>
  <c r="G192" i="27"/>
  <c r="H192" i="27"/>
  <c r="G193" i="27"/>
  <c r="H193" i="27"/>
  <c r="G194" i="27"/>
  <c r="H194" i="27"/>
  <c r="G195" i="27"/>
  <c r="H195" i="27"/>
  <c r="G196" i="27"/>
  <c r="H196" i="27"/>
  <c r="G202" i="27"/>
  <c r="H202" i="27"/>
  <c r="G203" i="27"/>
  <c r="H203" i="27"/>
  <c r="G197" i="27"/>
  <c r="H197" i="27"/>
  <c r="G198" i="27"/>
  <c r="H198" i="27"/>
  <c r="G199" i="27"/>
  <c r="H199" i="27"/>
  <c r="G200" i="27"/>
  <c r="H200" i="27"/>
  <c r="G201" i="27"/>
  <c r="H201" i="27"/>
  <c r="G204" i="27"/>
  <c r="H204" i="27"/>
  <c r="G205" i="27"/>
  <c r="H205" i="27"/>
  <c r="G206" i="27"/>
  <c r="H206" i="27"/>
  <c r="G207" i="27"/>
  <c r="H207" i="27"/>
  <c r="G208" i="27"/>
  <c r="H208" i="27"/>
  <c r="G210" i="27"/>
  <c r="H210" i="27"/>
  <c r="G211" i="27"/>
  <c r="H211" i="27"/>
  <c r="G212" i="27"/>
  <c r="H212" i="27"/>
  <c r="G213" i="27"/>
  <c r="H213" i="27"/>
  <c r="G214" i="27"/>
  <c r="H214" i="27"/>
  <c r="G215" i="27"/>
  <c r="H215" i="27"/>
  <c r="G216" i="27"/>
  <c r="H216" i="27"/>
  <c r="G217" i="27"/>
  <c r="H217" i="27"/>
  <c r="G218" i="27"/>
  <c r="H218" i="27"/>
  <c r="G219" i="27"/>
  <c r="H219" i="27"/>
  <c r="G222" i="27"/>
  <c r="H222" i="27"/>
  <c r="G220" i="27"/>
  <c r="H220" i="27"/>
  <c r="G221" i="27"/>
  <c r="H221" i="27"/>
  <c r="G223" i="27"/>
  <c r="H223" i="27"/>
  <c r="G224" i="27"/>
  <c r="H224" i="27"/>
  <c r="G225" i="27"/>
  <c r="H225" i="27"/>
  <c r="G226" i="27"/>
  <c r="H226" i="27"/>
  <c r="G227" i="27"/>
  <c r="H227" i="27"/>
  <c r="G228" i="27"/>
  <c r="H228" i="27"/>
  <c r="G229" i="27"/>
  <c r="H229" i="27"/>
  <c r="G230" i="27"/>
  <c r="H230" i="27"/>
  <c r="G231" i="27"/>
  <c r="H231" i="27"/>
  <c r="G232" i="27"/>
  <c r="H232" i="27"/>
  <c r="G233" i="27"/>
  <c r="H233" i="27"/>
  <c r="G234" i="27"/>
  <c r="H234" i="27"/>
  <c r="G235" i="27"/>
  <c r="H235" i="27"/>
  <c r="G236" i="27"/>
  <c r="H236" i="27"/>
  <c r="G237" i="27"/>
  <c r="H237" i="27"/>
  <c r="G238" i="27"/>
  <c r="H238" i="27"/>
  <c r="G239" i="27"/>
  <c r="H239" i="27"/>
  <c r="G240" i="27"/>
  <c r="H240" i="27"/>
  <c r="G241" i="27"/>
  <c r="H241" i="27"/>
  <c r="G242" i="27"/>
  <c r="H242" i="27"/>
  <c r="G247" i="27"/>
  <c r="H247" i="27"/>
  <c r="G245" i="27"/>
  <c r="H245" i="27"/>
  <c r="G246" i="27"/>
  <c r="H246" i="27"/>
  <c r="G243" i="27"/>
  <c r="H243" i="27"/>
  <c r="G244" i="27"/>
  <c r="H244" i="27"/>
  <c r="G248" i="27"/>
  <c r="H248" i="27"/>
  <c r="G249" i="27"/>
  <c r="H249" i="27"/>
  <c r="G250" i="27"/>
  <c r="H250" i="27"/>
  <c r="G251" i="27"/>
  <c r="H251" i="27"/>
  <c r="G252" i="27"/>
  <c r="H252" i="27"/>
  <c r="G254" i="27"/>
  <c r="H254" i="27"/>
  <c r="G255" i="27"/>
  <c r="H255" i="27"/>
  <c r="G256" i="27"/>
  <c r="H256" i="27"/>
  <c r="G257" i="27"/>
  <c r="H257" i="27"/>
  <c r="G258" i="27"/>
  <c r="H258" i="27"/>
  <c r="G259" i="27"/>
  <c r="H259" i="27"/>
  <c r="G260" i="27"/>
  <c r="H260" i="27"/>
  <c r="G262" i="27"/>
  <c r="H262" i="27"/>
  <c r="G263" i="27"/>
  <c r="H263" i="27"/>
  <c r="G264" i="27"/>
  <c r="H264" i="27"/>
  <c r="G265" i="27"/>
  <c r="H265" i="27"/>
  <c r="G266" i="27"/>
  <c r="H266" i="27"/>
  <c r="G267" i="27"/>
  <c r="H267" i="27"/>
  <c r="G268" i="27"/>
  <c r="H268" i="27"/>
  <c r="G269" i="27"/>
  <c r="H269" i="27"/>
  <c r="G270" i="27"/>
  <c r="H270" i="27"/>
  <c r="G271" i="27"/>
  <c r="H271" i="27"/>
  <c r="G272" i="27"/>
  <c r="H272" i="27"/>
  <c r="G275" i="27"/>
  <c r="H275" i="27"/>
  <c r="G276" i="27"/>
  <c r="H276" i="27"/>
  <c r="G281" i="27"/>
  <c r="H281" i="27"/>
  <c r="G277" i="27"/>
  <c r="H277" i="27"/>
  <c r="G278" i="27"/>
  <c r="H278" i="27"/>
  <c r="G279" i="27"/>
  <c r="H279" i="27"/>
  <c r="G280" i="27"/>
  <c r="H280" i="27"/>
  <c r="G282" i="27"/>
  <c r="H282" i="27"/>
  <c r="G283" i="27"/>
  <c r="H283" i="27"/>
  <c r="G284" i="27"/>
  <c r="H284" i="27"/>
  <c r="G285" i="27"/>
  <c r="H285" i="27"/>
  <c r="G287" i="27"/>
  <c r="H287" i="27"/>
  <c r="G289" i="27"/>
  <c r="H289" i="27"/>
  <c r="G288" i="27"/>
  <c r="G286" i="27"/>
  <c r="H286" i="27"/>
  <c r="G291" i="27"/>
  <c r="H291" i="27"/>
  <c r="G292" i="27"/>
  <c r="H292" i="27"/>
  <c r="G293" i="27"/>
  <c r="H293" i="27"/>
  <c r="G294" i="27"/>
  <c r="H294" i="27"/>
  <c r="G295" i="27"/>
  <c r="H295" i="27"/>
  <c r="G296" i="27"/>
  <c r="H296" i="27"/>
  <c r="G299" i="27"/>
  <c r="H299" i="27"/>
  <c r="G300" i="27"/>
  <c r="H300" i="27"/>
  <c r="G303" i="27"/>
  <c r="H303" i="27"/>
  <c r="G304" i="27"/>
  <c r="H304" i="27"/>
  <c r="G301" i="27"/>
  <c r="H301" i="27"/>
  <c r="G302" i="27"/>
  <c r="H302" i="27"/>
  <c r="G297" i="27"/>
  <c r="H297" i="27"/>
  <c r="G305" i="27"/>
  <c r="H305" i="27"/>
  <c r="G306" i="27"/>
  <c r="H306" i="27"/>
  <c r="G307" i="27"/>
  <c r="H307" i="27"/>
  <c r="G308" i="27"/>
  <c r="H308" i="27"/>
  <c r="G309" i="27"/>
  <c r="H309" i="27"/>
  <c r="G310" i="27"/>
  <c r="H310" i="27"/>
  <c r="G311" i="27"/>
  <c r="H311" i="27"/>
  <c r="G312" i="27"/>
  <c r="H312" i="27"/>
  <c r="G313" i="27"/>
  <c r="H313" i="27"/>
  <c r="G314" i="27"/>
  <c r="H314" i="27"/>
  <c r="G315" i="27"/>
  <c r="H315" i="27"/>
  <c r="G316" i="27"/>
  <c r="H316" i="27"/>
  <c r="G317" i="27"/>
  <c r="H317" i="27"/>
  <c r="G320" i="27"/>
  <c r="H320" i="27"/>
  <c r="G321" i="27"/>
  <c r="H321" i="27"/>
  <c r="G322" i="27"/>
  <c r="H322" i="27"/>
  <c r="G323" i="27"/>
  <c r="H323" i="27"/>
  <c r="G324" i="27"/>
  <c r="H324" i="27"/>
  <c r="H319" i="27"/>
  <c r="G326" i="27"/>
  <c r="H326" i="27"/>
  <c r="G327" i="27"/>
  <c r="H327" i="27"/>
  <c r="G328" i="27"/>
  <c r="H328" i="27"/>
  <c r="G330" i="27"/>
  <c r="H330" i="27"/>
  <c r="G331" i="27"/>
  <c r="H331" i="27"/>
  <c r="G332" i="27"/>
  <c r="H332" i="27"/>
  <c r="G333" i="27"/>
  <c r="H333" i="27"/>
  <c r="G334" i="27"/>
  <c r="H334" i="27"/>
  <c r="G335" i="27"/>
  <c r="H335" i="27"/>
  <c r="G336" i="27"/>
  <c r="H336" i="27"/>
  <c r="G337" i="27"/>
  <c r="H337" i="27"/>
  <c r="G338" i="27"/>
  <c r="H338" i="27"/>
  <c r="G339" i="27"/>
  <c r="H339" i="27"/>
  <c r="G340" i="27"/>
  <c r="H340" i="27"/>
  <c r="G341" i="27"/>
  <c r="H341" i="27"/>
  <c r="G342" i="27"/>
  <c r="H342" i="27"/>
  <c r="G343" i="27"/>
  <c r="H343" i="27"/>
  <c r="G344" i="27"/>
  <c r="H344" i="27"/>
  <c r="G345" i="27"/>
  <c r="H345" i="27"/>
  <c r="G346" i="27"/>
  <c r="H346" i="27"/>
  <c r="G347" i="27"/>
  <c r="H347" i="27"/>
  <c r="G384" i="27"/>
  <c r="H384" i="27"/>
  <c r="G385" i="27"/>
  <c r="H385" i="27"/>
  <c r="G348" i="27"/>
  <c r="H348" i="27"/>
  <c r="G349" i="27"/>
  <c r="H349" i="27"/>
  <c r="G351" i="27"/>
  <c r="H351" i="27"/>
  <c r="G350" i="27"/>
  <c r="H350" i="27"/>
  <c r="G353" i="27"/>
  <c r="H353" i="27"/>
  <c r="G352" i="27"/>
  <c r="H352" i="27"/>
  <c r="G354" i="27"/>
  <c r="H354" i="27"/>
  <c r="G355" i="27"/>
  <c r="H355" i="27"/>
  <c r="G356" i="27"/>
  <c r="H356" i="27"/>
  <c r="G357" i="27"/>
  <c r="H357" i="27"/>
  <c r="G358" i="27"/>
  <c r="H358" i="27"/>
  <c r="G360" i="27"/>
  <c r="H360" i="27"/>
  <c r="G361" i="27"/>
  <c r="H361" i="27"/>
  <c r="H359" i="27"/>
  <c r="G362" i="27"/>
  <c r="H362" i="27"/>
  <c r="G363" i="27"/>
  <c r="H363" i="27"/>
  <c r="G364" i="27"/>
  <c r="H364" i="27"/>
  <c r="G366" i="27"/>
  <c r="H366" i="27"/>
  <c r="G369" i="27"/>
  <c r="H369" i="27"/>
  <c r="G370" i="27"/>
  <c r="H370" i="27"/>
  <c r="G367" i="27"/>
  <c r="H367" i="27"/>
  <c r="G368" i="27"/>
  <c r="H368" i="27"/>
  <c r="G371" i="27"/>
  <c r="H371" i="27"/>
  <c r="G372" i="27"/>
  <c r="H372" i="27"/>
  <c r="G373" i="27"/>
  <c r="H373" i="27"/>
  <c r="G374" i="27"/>
  <c r="H374" i="27"/>
  <c r="G375" i="27"/>
  <c r="H375" i="27"/>
  <c r="G376" i="27"/>
  <c r="H376" i="27"/>
  <c r="G377" i="27"/>
  <c r="H377" i="27"/>
  <c r="G378" i="27"/>
  <c r="H378" i="27"/>
  <c r="G379" i="27"/>
  <c r="H379" i="27"/>
  <c r="G380" i="27"/>
  <c r="H380" i="27"/>
  <c r="G381" i="27"/>
  <c r="H381" i="27"/>
  <c r="G382" i="27"/>
  <c r="H382" i="27"/>
  <c r="G383" i="27"/>
  <c r="H383" i="27"/>
  <c r="G386" i="27"/>
  <c r="H386" i="27"/>
  <c r="G387" i="27"/>
  <c r="H387" i="27"/>
  <c r="G388" i="27"/>
  <c r="H388" i="27"/>
  <c r="G4" i="27"/>
  <c r="N4" i="27"/>
  <c r="O4" i="27"/>
  <c r="N5" i="27"/>
  <c r="O5" i="27"/>
  <c r="N2" i="27"/>
  <c r="O2" i="27"/>
  <c r="N274" i="27"/>
  <c r="O274" i="27"/>
  <c r="N273" i="27"/>
  <c r="O273" i="27"/>
  <c r="N6" i="27"/>
  <c r="O6" i="27"/>
  <c r="N7" i="27"/>
  <c r="O7" i="27"/>
  <c r="N8" i="27"/>
  <c r="O8" i="27"/>
  <c r="N9" i="27"/>
  <c r="O9" i="27"/>
  <c r="N10" i="27"/>
  <c r="O10" i="27"/>
  <c r="N12" i="27"/>
  <c r="O12" i="27"/>
  <c r="N13" i="27"/>
  <c r="O13" i="27"/>
  <c r="N15" i="27"/>
  <c r="O15" i="27"/>
  <c r="N16" i="27"/>
  <c r="O16" i="27"/>
  <c r="N17" i="27"/>
  <c r="O17" i="27"/>
  <c r="N19" i="27"/>
  <c r="O19" i="27"/>
  <c r="N20" i="27"/>
  <c r="O20" i="27"/>
  <c r="N18" i="27"/>
  <c r="O18" i="27"/>
  <c r="N21" i="27"/>
  <c r="O21" i="27"/>
  <c r="N22" i="27"/>
  <c r="O22" i="27"/>
  <c r="N23" i="27"/>
  <c r="O23" i="27"/>
  <c r="N24" i="27"/>
  <c r="O24" i="27"/>
  <c r="N25" i="27"/>
  <c r="O25" i="27"/>
  <c r="N26" i="27"/>
  <c r="O26" i="27"/>
  <c r="N27" i="27"/>
  <c r="O27" i="27"/>
  <c r="N29" i="27"/>
  <c r="O29" i="27"/>
  <c r="N30" i="27"/>
  <c r="O30" i="27"/>
  <c r="N28" i="27"/>
  <c r="O28" i="27"/>
  <c r="N31" i="27"/>
  <c r="O31" i="27"/>
  <c r="N32" i="27"/>
  <c r="O32" i="27"/>
  <c r="N33" i="27"/>
  <c r="O33" i="27"/>
  <c r="N34" i="27"/>
  <c r="O34" i="27"/>
  <c r="N35" i="27"/>
  <c r="O35" i="27"/>
  <c r="N37" i="27"/>
  <c r="O37" i="27"/>
  <c r="N36" i="27"/>
  <c r="O36" i="27"/>
  <c r="N38" i="27"/>
  <c r="O38" i="27"/>
  <c r="N39" i="27"/>
  <c r="O39" i="27"/>
  <c r="N40" i="27"/>
  <c r="O40" i="27"/>
  <c r="N41" i="27"/>
  <c r="O41" i="27"/>
  <c r="N42" i="27"/>
  <c r="O42" i="27"/>
  <c r="N43" i="27"/>
  <c r="O43" i="27"/>
  <c r="N44" i="27"/>
  <c r="O44" i="27"/>
  <c r="N45" i="27"/>
  <c r="O45" i="27"/>
  <c r="N46" i="27"/>
  <c r="O46" i="27"/>
  <c r="N47" i="27"/>
  <c r="O47" i="27"/>
  <c r="N48" i="27"/>
  <c r="O48" i="27"/>
  <c r="N49" i="27"/>
  <c r="O49" i="27"/>
  <c r="N50" i="27"/>
  <c r="O50" i="27"/>
  <c r="N52" i="27"/>
  <c r="O52" i="27"/>
  <c r="N51" i="27"/>
  <c r="O51" i="27"/>
  <c r="N53" i="27"/>
  <c r="O53" i="27"/>
  <c r="N55" i="27"/>
  <c r="O55" i="27"/>
  <c r="N54" i="27"/>
  <c r="O54" i="27"/>
  <c r="N59" i="27"/>
  <c r="O59" i="27"/>
  <c r="N56" i="27"/>
  <c r="O56" i="27"/>
  <c r="N60" i="27"/>
  <c r="O60" i="27"/>
  <c r="N61" i="27"/>
  <c r="O61" i="27"/>
  <c r="N62" i="27"/>
  <c r="O62" i="27"/>
  <c r="N63" i="27"/>
  <c r="O63" i="27"/>
  <c r="N64" i="27"/>
  <c r="O64" i="27"/>
  <c r="N65" i="27"/>
  <c r="O65" i="27"/>
  <c r="N66" i="27"/>
  <c r="O66" i="27"/>
  <c r="N67" i="27"/>
  <c r="O67" i="27"/>
  <c r="N68" i="27"/>
  <c r="O68" i="27"/>
  <c r="N69" i="27"/>
  <c r="O69" i="27"/>
  <c r="N70" i="27"/>
  <c r="O70" i="27"/>
  <c r="N71" i="27"/>
  <c r="O71" i="27"/>
  <c r="N72" i="27"/>
  <c r="O72" i="27"/>
  <c r="N73" i="27"/>
  <c r="O73" i="27"/>
  <c r="N75" i="27"/>
  <c r="O75" i="27"/>
  <c r="N76" i="27"/>
  <c r="O76" i="27"/>
  <c r="N77" i="27"/>
  <c r="O77" i="27"/>
  <c r="N82" i="27"/>
  <c r="O82" i="27"/>
  <c r="N83" i="27"/>
  <c r="O83" i="27"/>
  <c r="N86" i="27"/>
  <c r="O86" i="27"/>
  <c r="N84" i="27"/>
  <c r="O84" i="27"/>
  <c r="N85" i="27"/>
  <c r="O85" i="27"/>
  <c r="N78" i="27"/>
  <c r="O78" i="27"/>
  <c r="N79" i="27"/>
  <c r="O79" i="27"/>
  <c r="N80" i="27"/>
  <c r="O80" i="27"/>
  <c r="N81" i="27"/>
  <c r="O81" i="27"/>
  <c r="N87" i="27"/>
  <c r="O87" i="27"/>
  <c r="N88" i="27"/>
  <c r="O88" i="27"/>
  <c r="N90" i="27"/>
  <c r="O90" i="27"/>
  <c r="N91" i="27"/>
  <c r="O91" i="27"/>
  <c r="N92" i="27"/>
  <c r="O92" i="27"/>
  <c r="N93" i="27"/>
  <c r="O93" i="27"/>
  <c r="N100" i="27"/>
  <c r="O100" i="27"/>
  <c r="N102" i="27"/>
  <c r="O102" i="27"/>
  <c r="N103" i="27"/>
  <c r="O103" i="27"/>
  <c r="N104" i="27"/>
  <c r="O104" i="27"/>
  <c r="N105" i="27"/>
  <c r="O105" i="27"/>
  <c r="N106" i="27"/>
  <c r="O106" i="27"/>
  <c r="N107" i="27"/>
  <c r="O107" i="27"/>
  <c r="N108" i="27"/>
  <c r="O108" i="27"/>
  <c r="N109" i="27"/>
  <c r="O109" i="27"/>
  <c r="N110" i="27"/>
  <c r="O110" i="27"/>
  <c r="N111" i="27"/>
  <c r="O111" i="27"/>
  <c r="N112" i="27"/>
  <c r="O112" i="27"/>
  <c r="N114" i="27"/>
  <c r="O114" i="27"/>
  <c r="N115" i="27"/>
  <c r="O115" i="27"/>
  <c r="N116" i="27"/>
  <c r="O116" i="27"/>
  <c r="N118" i="27"/>
  <c r="O118" i="27"/>
  <c r="N119" i="27"/>
  <c r="O119" i="27"/>
  <c r="N120" i="27"/>
  <c r="O120" i="27"/>
  <c r="N121" i="27"/>
  <c r="O121" i="27"/>
  <c r="N122" i="27"/>
  <c r="O122" i="27"/>
  <c r="N123" i="27"/>
  <c r="O123" i="27"/>
  <c r="N124" i="27"/>
  <c r="O124" i="27"/>
  <c r="N125" i="27"/>
  <c r="O125" i="27"/>
  <c r="N126" i="27"/>
  <c r="O126" i="27"/>
  <c r="N129" i="27"/>
  <c r="O129" i="27"/>
  <c r="N130" i="27"/>
  <c r="O130" i="27"/>
  <c r="N131" i="27"/>
  <c r="O131" i="27"/>
  <c r="N132" i="27"/>
  <c r="O132" i="27"/>
  <c r="N127" i="27"/>
  <c r="O127" i="27"/>
  <c r="N128" i="27"/>
  <c r="O128" i="27"/>
  <c r="N133" i="27"/>
  <c r="O133" i="27"/>
  <c r="N134" i="27"/>
  <c r="O134" i="27"/>
  <c r="N135" i="27"/>
  <c r="O135" i="27"/>
  <c r="N136" i="27"/>
  <c r="O136" i="27"/>
  <c r="N138" i="27"/>
  <c r="O138" i="27"/>
  <c r="N139" i="27"/>
  <c r="O139" i="27"/>
  <c r="N140" i="27"/>
  <c r="O140" i="27"/>
  <c r="N141" i="27"/>
  <c r="O141" i="27"/>
  <c r="N142" i="27"/>
  <c r="O142" i="27"/>
  <c r="N144" i="27"/>
  <c r="O144" i="27"/>
  <c r="N145" i="27"/>
  <c r="O145" i="27"/>
  <c r="N146" i="27"/>
  <c r="O146" i="27"/>
  <c r="N147" i="27"/>
  <c r="O147" i="27"/>
  <c r="N148" i="27"/>
  <c r="O148" i="27"/>
  <c r="N149" i="27"/>
  <c r="O149" i="27"/>
  <c r="N150" i="27"/>
  <c r="O150" i="27"/>
  <c r="N151" i="27"/>
  <c r="O151" i="27"/>
  <c r="N152" i="27"/>
  <c r="O152" i="27"/>
  <c r="N153" i="27"/>
  <c r="O153" i="27"/>
  <c r="N154" i="27"/>
  <c r="O154" i="27"/>
  <c r="N155" i="27"/>
  <c r="O155" i="27"/>
  <c r="N156" i="27"/>
  <c r="O156" i="27"/>
  <c r="N157" i="27"/>
  <c r="O157" i="27"/>
  <c r="N158" i="27"/>
  <c r="O158" i="27"/>
  <c r="N159" i="27"/>
  <c r="O159" i="27"/>
  <c r="N163" i="27"/>
  <c r="O163" i="27"/>
  <c r="N161" i="27"/>
  <c r="O161" i="27"/>
  <c r="N162" i="27"/>
  <c r="O162" i="27"/>
  <c r="N160" i="27"/>
  <c r="O160" i="27"/>
  <c r="N164" i="27"/>
  <c r="O164" i="27"/>
  <c r="N165" i="27"/>
  <c r="O165" i="27"/>
  <c r="N166" i="27"/>
  <c r="O166" i="27"/>
  <c r="N167" i="27"/>
  <c r="O167" i="27"/>
  <c r="N168" i="27"/>
  <c r="O168" i="27"/>
  <c r="N169" i="27"/>
  <c r="O169" i="27"/>
  <c r="N170" i="27"/>
  <c r="O170" i="27"/>
  <c r="N171" i="27"/>
  <c r="O171" i="27"/>
  <c r="N173" i="27"/>
  <c r="O173" i="27"/>
  <c r="N174" i="27"/>
  <c r="O174" i="27"/>
  <c r="N175" i="27"/>
  <c r="O175" i="27"/>
  <c r="N176" i="27"/>
  <c r="O176" i="27"/>
  <c r="N177" i="27"/>
  <c r="O177" i="27"/>
  <c r="N178" i="27"/>
  <c r="O178" i="27"/>
  <c r="N179" i="27"/>
  <c r="O179" i="27"/>
  <c r="N180" i="27"/>
  <c r="O180" i="27"/>
  <c r="N181" i="27"/>
  <c r="O181" i="27"/>
  <c r="N182" i="27"/>
  <c r="O182" i="27"/>
  <c r="N184" i="27"/>
  <c r="O184" i="27"/>
  <c r="N185" i="27"/>
  <c r="O185" i="27"/>
  <c r="N186" i="27"/>
  <c r="O186" i="27"/>
  <c r="N188" i="27"/>
  <c r="O188" i="27"/>
  <c r="N192" i="27"/>
  <c r="O192" i="27"/>
  <c r="N193" i="27"/>
  <c r="O193" i="27"/>
  <c r="N194" i="27"/>
  <c r="O194" i="27"/>
  <c r="N195" i="27"/>
  <c r="O195" i="27"/>
  <c r="N196" i="27"/>
  <c r="O196" i="27"/>
  <c r="N202" i="27"/>
  <c r="O202" i="27"/>
  <c r="N203" i="27"/>
  <c r="O203" i="27"/>
  <c r="N197" i="27"/>
  <c r="O197" i="27"/>
  <c r="N198" i="27"/>
  <c r="O198" i="27"/>
  <c r="N199" i="27"/>
  <c r="O199" i="27"/>
  <c r="N200" i="27"/>
  <c r="O200" i="27"/>
  <c r="N201" i="27"/>
  <c r="O201" i="27"/>
  <c r="N204" i="27"/>
  <c r="O204" i="27"/>
  <c r="N205" i="27"/>
  <c r="O205" i="27"/>
  <c r="N206" i="27"/>
  <c r="O206" i="27"/>
  <c r="N207" i="27"/>
  <c r="O207" i="27"/>
  <c r="N208" i="27"/>
  <c r="O208" i="27"/>
  <c r="N210" i="27"/>
  <c r="O210" i="27"/>
  <c r="N211" i="27"/>
  <c r="O211" i="27"/>
  <c r="N212" i="27"/>
  <c r="O212" i="27"/>
  <c r="N213" i="27"/>
  <c r="O213" i="27"/>
  <c r="N214" i="27"/>
  <c r="O214" i="27"/>
  <c r="N215" i="27"/>
  <c r="O215" i="27"/>
  <c r="N216" i="27"/>
  <c r="O216" i="27"/>
  <c r="N217" i="27"/>
  <c r="O217" i="27"/>
  <c r="N218" i="27"/>
  <c r="O218" i="27"/>
  <c r="N219" i="27"/>
  <c r="O219" i="27"/>
  <c r="N222" i="27"/>
  <c r="O222" i="27"/>
  <c r="N220" i="27"/>
  <c r="O220" i="27"/>
  <c r="N221" i="27"/>
  <c r="O221" i="27"/>
  <c r="N223" i="27"/>
  <c r="O223" i="27"/>
  <c r="N224" i="27"/>
  <c r="O224" i="27"/>
  <c r="N225" i="27"/>
  <c r="O225" i="27"/>
  <c r="N226" i="27"/>
  <c r="O226" i="27"/>
  <c r="N227" i="27"/>
  <c r="O227" i="27"/>
  <c r="N228" i="27"/>
  <c r="O228" i="27"/>
  <c r="N229" i="27"/>
  <c r="O229" i="27"/>
  <c r="N230" i="27"/>
  <c r="O230" i="27"/>
  <c r="N231" i="27"/>
  <c r="O231" i="27"/>
  <c r="N232" i="27"/>
  <c r="O232" i="27"/>
  <c r="N233" i="27"/>
  <c r="O233" i="27"/>
  <c r="N234" i="27"/>
  <c r="O234" i="27"/>
  <c r="N235" i="27"/>
  <c r="O235" i="27"/>
  <c r="N236" i="27"/>
  <c r="O236" i="27"/>
  <c r="N237" i="27"/>
  <c r="O237" i="27"/>
  <c r="N238" i="27"/>
  <c r="O238" i="27"/>
  <c r="N239" i="27"/>
  <c r="O239" i="27"/>
  <c r="N240" i="27"/>
  <c r="O240" i="27"/>
  <c r="N241" i="27"/>
  <c r="O241" i="27"/>
  <c r="N242" i="27"/>
  <c r="O242" i="27"/>
  <c r="N247" i="27"/>
  <c r="O247" i="27"/>
  <c r="N245" i="27"/>
  <c r="O245" i="27"/>
  <c r="N246" i="27"/>
  <c r="O246" i="27"/>
  <c r="N243" i="27"/>
  <c r="O243" i="27"/>
  <c r="N244" i="27"/>
  <c r="O244" i="27"/>
  <c r="N248" i="27"/>
  <c r="O248" i="27"/>
  <c r="N249" i="27"/>
  <c r="O249" i="27"/>
  <c r="N250" i="27"/>
  <c r="O250" i="27"/>
  <c r="O251" i="27"/>
  <c r="N252" i="27"/>
  <c r="O252" i="27"/>
  <c r="N254" i="27"/>
  <c r="O254" i="27"/>
  <c r="N255" i="27"/>
  <c r="O255" i="27"/>
  <c r="N256" i="27"/>
  <c r="O256" i="27"/>
  <c r="N257" i="27"/>
  <c r="O257" i="27"/>
  <c r="N258" i="27"/>
  <c r="O258" i="27"/>
  <c r="N259" i="27"/>
  <c r="O259" i="27"/>
  <c r="N260" i="27"/>
  <c r="O260" i="27"/>
  <c r="N262" i="27"/>
  <c r="O262" i="27"/>
  <c r="N263" i="27"/>
  <c r="O263" i="27"/>
  <c r="N264" i="27"/>
  <c r="O264" i="27"/>
  <c r="N265" i="27"/>
  <c r="O265" i="27"/>
  <c r="N266" i="27"/>
  <c r="O266" i="27"/>
  <c r="N267" i="27"/>
  <c r="O267" i="27"/>
  <c r="N268" i="27"/>
  <c r="O268" i="27"/>
  <c r="N269" i="27"/>
  <c r="O269" i="27"/>
  <c r="N270" i="27"/>
  <c r="O270" i="27"/>
  <c r="N271" i="27"/>
  <c r="O271" i="27"/>
  <c r="N272" i="27"/>
  <c r="O272" i="27"/>
  <c r="N275" i="27"/>
  <c r="O275" i="27"/>
  <c r="N276" i="27"/>
  <c r="O276" i="27"/>
  <c r="N281" i="27"/>
  <c r="O281" i="27"/>
  <c r="N277" i="27"/>
  <c r="O277" i="27"/>
  <c r="N278" i="27"/>
  <c r="O278" i="27"/>
  <c r="N279" i="27"/>
  <c r="O279" i="27"/>
  <c r="N280" i="27"/>
  <c r="O280" i="27"/>
  <c r="N282" i="27"/>
  <c r="O282" i="27"/>
  <c r="N283" i="27"/>
  <c r="O283" i="27"/>
  <c r="N284" i="27"/>
  <c r="O284" i="27"/>
  <c r="N285" i="27"/>
  <c r="O285" i="27"/>
  <c r="N287" i="27"/>
  <c r="O287" i="27"/>
  <c r="N289" i="27"/>
  <c r="O289" i="27"/>
  <c r="N288" i="27"/>
  <c r="O288" i="27"/>
  <c r="N286" i="27"/>
  <c r="O286" i="27"/>
  <c r="N291" i="27"/>
  <c r="O291" i="27"/>
  <c r="N292" i="27"/>
  <c r="O292" i="27"/>
  <c r="N293" i="27"/>
  <c r="O293" i="27"/>
  <c r="N294" i="27"/>
  <c r="O294" i="27"/>
  <c r="N295" i="27"/>
  <c r="O295" i="27"/>
  <c r="N296" i="27"/>
  <c r="O296" i="27"/>
  <c r="N299" i="27"/>
  <c r="O299" i="27"/>
  <c r="N300" i="27"/>
  <c r="O300" i="27"/>
  <c r="N303" i="27"/>
  <c r="O303" i="27"/>
  <c r="N304" i="27"/>
  <c r="O304" i="27"/>
  <c r="N301" i="27"/>
  <c r="O301" i="27"/>
  <c r="N302" i="27"/>
  <c r="O302" i="27"/>
  <c r="N297" i="27"/>
  <c r="O297" i="27"/>
  <c r="N305" i="27"/>
  <c r="O305" i="27"/>
  <c r="N306" i="27"/>
  <c r="O306" i="27"/>
  <c r="N307" i="27"/>
  <c r="O307" i="27"/>
  <c r="N308" i="27"/>
  <c r="O308" i="27"/>
  <c r="N309" i="27"/>
  <c r="O309" i="27"/>
  <c r="N310" i="27"/>
  <c r="O310" i="27"/>
  <c r="N311" i="27"/>
  <c r="O311" i="27"/>
  <c r="N312" i="27"/>
  <c r="O312" i="27"/>
  <c r="N313" i="27"/>
  <c r="O313" i="27"/>
  <c r="N314" i="27"/>
  <c r="O314" i="27"/>
  <c r="N315" i="27"/>
  <c r="O315" i="27"/>
  <c r="N316" i="27"/>
  <c r="O316" i="27"/>
  <c r="N317" i="27"/>
  <c r="O317" i="27"/>
  <c r="N320" i="27"/>
  <c r="O320" i="27"/>
  <c r="N321" i="27"/>
  <c r="O321" i="27"/>
  <c r="N322" i="27"/>
  <c r="O322" i="27"/>
  <c r="N323" i="27"/>
  <c r="O323" i="27"/>
  <c r="N324" i="27"/>
  <c r="O324" i="27"/>
  <c r="N319" i="27"/>
  <c r="O319" i="27"/>
  <c r="N326" i="27"/>
  <c r="O326" i="27"/>
  <c r="N327" i="27"/>
  <c r="O327" i="27"/>
  <c r="N328" i="27"/>
  <c r="O328" i="27"/>
  <c r="N330" i="27"/>
  <c r="O330" i="27"/>
  <c r="N331" i="27"/>
  <c r="O331" i="27"/>
  <c r="N332" i="27"/>
  <c r="O332" i="27"/>
  <c r="N333" i="27"/>
  <c r="O333" i="27"/>
  <c r="N334" i="27"/>
  <c r="O334" i="27"/>
  <c r="N335" i="27"/>
  <c r="O335" i="27"/>
  <c r="N336" i="27"/>
  <c r="O336" i="27"/>
  <c r="N337" i="27"/>
  <c r="O337" i="27"/>
  <c r="N338" i="27"/>
  <c r="O338" i="27"/>
  <c r="N339" i="27"/>
  <c r="O339" i="27"/>
  <c r="N340" i="27"/>
  <c r="O340" i="27"/>
  <c r="N341" i="27"/>
  <c r="O341" i="27"/>
  <c r="N342" i="27"/>
  <c r="O342" i="27"/>
  <c r="N343" i="27"/>
  <c r="O343" i="27"/>
  <c r="N344" i="27"/>
  <c r="O344" i="27"/>
  <c r="N345" i="27"/>
  <c r="O345" i="27"/>
  <c r="N346" i="27"/>
  <c r="O346" i="27"/>
  <c r="N347" i="27"/>
  <c r="O347" i="27"/>
  <c r="N384" i="27"/>
  <c r="O384" i="27"/>
  <c r="N385" i="27"/>
  <c r="O385" i="27"/>
  <c r="N348" i="27"/>
  <c r="O348" i="27"/>
  <c r="N349" i="27"/>
  <c r="O349" i="27"/>
  <c r="N351" i="27"/>
  <c r="O351" i="27"/>
  <c r="N350" i="27"/>
  <c r="O350" i="27"/>
  <c r="N353" i="27"/>
  <c r="O353" i="27"/>
  <c r="N352" i="27"/>
  <c r="O352" i="27"/>
  <c r="N354" i="27"/>
  <c r="O354" i="27"/>
  <c r="N355" i="27"/>
  <c r="O355" i="27"/>
  <c r="N356" i="27"/>
  <c r="O356" i="27"/>
  <c r="N357" i="27"/>
  <c r="O357" i="27"/>
  <c r="N358" i="27"/>
  <c r="O358" i="27"/>
  <c r="N360" i="27"/>
  <c r="O360" i="27"/>
  <c r="N361" i="27"/>
  <c r="O361" i="27"/>
  <c r="N359" i="27"/>
  <c r="O359" i="27"/>
  <c r="N362" i="27"/>
  <c r="O362" i="27"/>
  <c r="N363" i="27"/>
  <c r="O363" i="27"/>
  <c r="N364" i="27"/>
  <c r="O364" i="27"/>
  <c r="N369" i="27"/>
  <c r="O369" i="27"/>
  <c r="N370" i="27"/>
  <c r="O370" i="27"/>
  <c r="N368" i="27"/>
  <c r="O368" i="27"/>
  <c r="N371" i="27"/>
  <c r="O371" i="27"/>
  <c r="N372" i="27"/>
  <c r="O372" i="27"/>
  <c r="N373" i="27"/>
  <c r="O373" i="27"/>
  <c r="N374" i="27"/>
  <c r="O374" i="27"/>
  <c r="N375" i="27"/>
  <c r="O375" i="27"/>
  <c r="N376" i="27"/>
  <c r="O376" i="27"/>
  <c r="N377" i="27"/>
  <c r="O377" i="27"/>
  <c r="N378" i="27"/>
  <c r="O378" i="27"/>
  <c r="N379" i="27"/>
  <c r="O379" i="27"/>
  <c r="N380" i="27"/>
  <c r="O380" i="27"/>
  <c r="N381" i="27"/>
  <c r="O381" i="27"/>
  <c r="N382" i="27"/>
  <c r="O382" i="27"/>
  <c r="N383" i="27"/>
  <c r="O383" i="27"/>
  <c r="N386" i="27"/>
  <c r="O386" i="27"/>
  <c r="N387" i="27"/>
  <c r="O387" i="27"/>
  <c r="N388" i="27"/>
  <c r="O388" i="27"/>
  <c r="N389" i="27"/>
  <c r="O389" i="27"/>
  <c r="O390" i="27"/>
  <c r="N89" i="27"/>
  <c r="O89" i="27"/>
  <c r="N113" i="27"/>
  <c r="O113" i="27"/>
  <c r="N117" i="27"/>
  <c r="O117" i="27"/>
  <c r="N183" i="27"/>
  <c r="O183" i="27"/>
  <c r="N191" i="27"/>
  <c r="N290" i="27"/>
  <c r="N329" i="27"/>
  <c r="O191" i="27"/>
  <c r="O290" i="27"/>
  <c r="O329" i="27"/>
  <c r="M89" i="27"/>
  <c r="M113" i="27"/>
  <c r="M117" i="27"/>
  <c r="M183" i="27"/>
  <c r="M191" i="27"/>
  <c r="M290" i="27"/>
  <c r="M329" i="27"/>
  <c r="M365" i="27"/>
  <c r="M88" i="27"/>
  <c r="M361" i="27"/>
  <c r="M61" i="27"/>
  <c r="M62" i="27"/>
  <c r="M63" i="27"/>
  <c r="M64" i="27"/>
  <c r="M266" i="27"/>
  <c r="M124" i="27"/>
  <c r="M382" i="27"/>
  <c r="M383" i="27"/>
  <c r="M144" i="27"/>
  <c r="Q33" i="3"/>
  <c r="Q34" i="3"/>
  <c r="Q35" i="3"/>
  <c r="Q36" i="3"/>
  <c r="Q37" i="3"/>
  <c r="Q38" i="3"/>
  <c r="Q44" i="3"/>
  <c r="Q46" i="3"/>
  <c r="Q47" i="3"/>
  <c r="Q48" i="3"/>
  <c r="Q49" i="3"/>
  <c r="Q50" i="3"/>
  <c r="Q52" i="3"/>
  <c r="Q53" i="3"/>
  <c r="Q60" i="3"/>
  <c r="Q62" i="3"/>
  <c r="Q66" i="3"/>
  <c r="Q67" i="3"/>
  <c r="Q70" i="3"/>
  <c r="Q71" i="3"/>
  <c r="Q75" i="3"/>
  <c r="Q76" i="3"/>
  <c r="Q77" i="3"/>
  <c r="Q80" i="3"/>
  <c r="Q81" i="3"/>
  <c r="Q82" i="3"/>
  <c r="Q83" i="3"/>
  <c r="Q85" i="3"/>
  <c r="Q88" i="3"/>
  <c r="Q92" i="3"/>
  <c r="Q93" i="3"/>
  <c r="Q94" i="3"/>
  <c r="Q183" i="3"/>
  <c r="Q184" i="3"/>
  <c r="Q4" i="3"/>
  <c r="Q5" i="3"/>
  <c r="Q6" i="3"/>
  <c r="Q7" i="3"/>
  <c r="Q8" i="3"/>
  <c r="Q195" i="3"/>
  <c r="Q196" i="3"/>
  <c r="Q197" i="3"/>
  <c r="Q198" i="3"/>
  <c r="Q200" i="3"/>
  <c r="Q202" i="3"/>
  <c r="Q204" i="3"/>
  <c r="Q214" i="3"/>
  <c r="Q215" i="3"/>
  <c r="Q216" i="3"/>
  <c r="Q217" i="3"/>
  <c r="Q218" i="3"/>
  <c r="Q220" i="3"/>
  <c r="Q222" i="3"/>
  <c r="Q223" i="3"/>
  <c r="Q228" i="3"/>
  <c r="Q229" i="3"/>
  <c r="Q230" i="3"/>
  <c r="Q231" i="3"/>
  <c r="Q232" i="3"/>
  <c r="Q234" i="3"/>
  <c r="Q235" i="3"/>
  <c r="Q237" i="3"/>
  <c r="Q238" i="3"/>
  <c r="Q241" i="3"/>
  <c r="Q242" i="3"/>
  <c r="Q244" i="3"/>
  <c r="Q245" i="3"/>
  <c r="Q246" i="3"/>
  <c r="Q247" i="3"/>
  <c r="Q248" i="3"/>
  <c r="Q249" i="3"/>
  <c r="Q251" i="3"/>
  <c r="Q261" i="3"/>
  <c r="Q263" i="3"/>
  <c r="Q266" i="3"/>
  <c r="Q267" i="3"/>
  <c r="Q268" i="3"/>
  <c r="Q96" i="3"/>
  <c r="Q99" i="3"/>
  <c r="Q101" i="3"/>
  <c r="Q105" i="3"/>
  <c r="Q109" i="3"/>
  <c r="Q111" i="3"/>
  <c r="Q113" i="3"/>
  <c r="Q115" i="3"/>
  <c r="Q117" i="3"/>
  <c r="Q120" i="3"/>
  <c r="Q124" i="3"/>
  <c r="Q126" i="3"/>
  <c r="Q134" i="3"/>
  <c r="Q138" i="3"/>
  <c r="Q142" i="3"/>
  <c r="Q145" i="3"/>
  <c r="Q148" i="3"/>
  <c r="Q150" i="3"/>
  <c r="Q153" i="3"/>
  <c r="Q156" i="3"/>
  <c r="Q159" i="3"/>
  <c r="Q164" i="3"/>
  <c r="Q167" i="3"/>
  <c r="Q170" i="3"/>
  <c r="Q173" i="3"/>
  <c r="Q176" i="3"/>
  <c r="Q179" i="3"/>
  <c r="Q97" i="3"/>
  <c r="Q100" i="3"/>
  <c r="Q102" i="3"/>
  <c r="Q104" i="3"/>
  <c r="Q108" i="3"/>
  <c r="Q121" i="3"/>
  <c r="Q123" i="3"/>
  <c r="Q127" i="3"/>
  <c r="Q130" i="3"/>
  <c r="Q133" i="3"/>
  <c r="Q135" i="3"/>
  <c r="Q139" i="3"/>
  <c r="Q141" i="3"/>
  <c r="Q144" i="3"/>
  <c r="Q147" i="3"/>
  <c r="Q151" i="3"/>
  <c r="Q154" i="3"/>
  <c r="Q157" i="3"/>
  <c r="Q160" i="3"/>
  <c r="Q163" i="3"/>
  <c r="Q165" i="3"/>
  <c r="Q168" i="3"/>
  <c r="Q171" i="3"/>
  <c r="Q174" i="3"/>
  <c r="Q177" i="3"/>
  <c r="Q180" i="3"/>
  <c r="Q185" i="3"/>
  <c r="Q186" i="3"/>
  <c r="Q187" i="3"/>
  <c r="Q188" i="3"/>
  <c r="Q189" i="3"/>
  <c r="Q190" i="3"/>
  <c r="Q191" i="3"/>
  <c r="Q192" i="3"/>
  <c r="Q11" i="3"/>
  <c r="Q12" i="3"/>
  <c r="Q14" i="3"/>
  <c r="Q15" i="3"/>
  <c r="Q16" i="3"/>
  <c r="Q22" i="3"/>
  <c r="Q25" i="3"/>
  <c r="Q29" i="3"/>
  <c r="Q39" i="3"/>
  <c r="Q40" i="3"/>
  <c r="Q41" i="3"/>
  <c r="Q42" i="3"/>
  <c r="Q43" i="3"/>
  <c r="Q45" i="3"/>
  <c r="Q51" i="3"/>
  <c r="Q54" i="3"/>
  <c r="Q55" i="3"/>
  <c r="Q56" i="3"/>
  <c r="Q57" i="3"/>
  <c r="Q58" i="3"/>
  <c r="Q59" i="3"/>
  <c r="Q61" i="3"/>
  <c r="Q63" i="3"/>
  <c r="Q64" i="3"/>
  <c r="Q65" i="3"/>
  <c r="Q68" i="3"/>
  <c r="Q69" i="3"/>
  <c r="Q72" i="3"/>
  <c r="Q73" i="3"/>
  <c r="Q74" i="3"/>
  <c r="Q78" i="3"/>
  <c r="Q79" i="3"/>
  <c r="Q84" i="3"/>
  <c r="Q86" i="3"/>
  <c r="Q87" i="3"/>
  <c r="Q89" i="3"/>
  <c r="Q90" i="3"/>
  <c r="Q91" i="3"/>
  <c r="Q95" i="3"/>
  <c r="Q98" i="3"/>
  <c r="Q103" i="3"/>
  <c r="Q106" i="3"/>
  <c r="Q107" i="3"/>
  <c r="Q110" i="3"/>
  <c r="Q112" i="3"/>
  <c r="Q114" i="3"/>
  <c r="Q116" i="3"/>
  <c r="Q118" i="3"/>
  <c r="Q119" i="3"/>
  <c r="Q122" i="3"/>
  <c r="Q125" i="3"/>
  <c r="Q128" i="3"/>
  <c r="Q129" i="3"/>
  <c r="Q131" i="3"/>
  <c r="Q132" i="3"/>
  <c r="Q136" i="3"/>
  <c r="Q137" i="3"/>
  <c r="Q140" i="3"/>
  <c r="Q143" i="3"/>
  <c r="Q146" i="3"/>
  <c r="Q149" i="3"/>
  <c r="Q152" i="3"/>
  <c r="Q155" i="3"/>
  <c r="Q158" i="3"/>
  <c r="Q161" i="3"/>
  <c r="Q162" i="3"/>
  <c r="Q166" i="3"/>
  <c r="Q169" i="3"/>
  <c r="Q172" i="3"/>
  <c r="Q175" i="3"/>
  <c r="Q178" i="3"/>
  <c r="Q181" i="3"/>
  <c r="Q182" i="3"/>
  <c r="Q193" i="3"/>
  <c r="Q194" i="3"/>
  <c r="Q199" i="3"/>
  <c r="Q201" i="3"/>
  <c r="Q203" i="3"/>
  <c r="Q205" i="3"/>
  <c r="Q206" i="3"/>
  <c r="Q207" i="3"/>
  <c r="Q208" i="3"/>
  <c r="Q209" i="3"/>
  <c r="Q210" i="3"/>
  <c r="Q211" i="3"/>
  <c r="Q212" i="3"/>
  <c r="Q213" i="3"/>
  <c r="Q219" i="3"/>
  <c r="Q221" i="3"/>
  <c r="Q224" i="3"/>
  <c r="Q225" i="3"/>
  <c r="Q226" i="3"/>
  <c r="Q227" i="3"/>
  <c r="Q233" i="3"/>
  <c r="Q236" i="3"/>
  <c r="Q239" i="3"/>
  <c r="Q240" i="3"/>
  <c r="Q243" i="3"/>
  <c r="Q250" i="3"/>
  <c r="Q252" i="3"/>
  <c r="Q253" i="3"/>
  <c r="Q254" i="3"/>
  <c r="Q255" i="3"/>
  <c r="Q256" i="3"/>
  <c r="Q257" i="3"/>
  <c r="Q258" i="3"/>
  <c r="Q259" i="3"/>
  <c r="Q260" i="3"/>
  <c r="Q262" i="3"/>
  <c r="Q264" i="3"/>
  <c r="Q265" i="3"/>
  <c r="Q13" i="3"/>
  <c r="Q17" i="3"/>
  <c r="Q18" i="3"/>
  <c r="Q19" i="3"/>
  <c r="Q20" i="3"/>
  <c r="Q21" i="3"/>
  <c r="Q23" i="3"/>
  <c r="Q24" i="3"/>
  <c r="Q26" i="3"/>
  <c r="Q27" i="3"/>
  <c r="Q28" i="3"/>
  <c r="Q30" i="3"/>
  <c r="Q31" i="3"/>
  <c r="Q32" i="3"/>
  <c r="M296" i="27"/>
  <c r="M299" i="27"/>
  <c r="M300" i="27"/>
  <c r="M303" i="27"/>
  <c r="M304" i="27"/>
  <c r="D5" i="34"/>
  <c r="D6" i="34"/>
  <c r="D7" i="34"/>
  <c r="D8" i="34"/>
  <c r="D9" i="34"/>
  <c r="D10" i="34"/>
  <c r="D11" i="34"/>
  <c r="D12" i="34"/>
  <c r="D13" i="34"/>
  <c r="D14" i="34"/>
  <c r="D15" i="34"/>
  <c r="D16" i="34"/>
  <c r="D17" i="34"/>
  <c r="D18" i="34"/>
  <c r="D19" i="34"/>
  <c r="D20" i="34"/>
  <c r="D21" i="34"/>
  <c r="D22" i="34"/>
  <c r="D23" i="34"/>
  <c r="D24" i="34"/>
  <c r="D25" i="34"/>
  <c r="D26" i="34"/>
  <c r="D27" i="34"/>
  <c r="D28" i="34"/>
  <c r="D29" i="34"/>
  <c r="D30" i="34"/>
  <c r="D31" i="34"/>
  <c r="D32" i="34"/>
  <c r="D33" i="34"/>
  <c r="D34" i="34"/>
  <c r="D35" i="34"/>
  <c r="D36" i="34"/>
  <c r="D37" i="34"/>
  <c r="D38" i="34"/>
  <c r="D39" i="34"/>
  <c r="D40" i="34"/>
  <c r="D41" i="34"/>
  <c r="D42" i="34"/>
  <c r="D43" i="34"/>
  <c r="D44" i="34"/>
  <c r="D45" i="34"/>
  <c r="D46" i="34"/>
  <c r="D47" i="34"/>
  <c r="D48" i="34"/>
  <c r="D49" i="34"/>
  <c r="D50" i="34"/>
  <c r="D51" i="34"/>
  <c r="D52" i="34"/>
  <c r="D53" i="34"/>
  <c r="D54" i="34"/>
  <c r="D55" i="34"/>
  <c r="D56" i="34"/>
  <c r="D57" i="34"/>
  <c r="D58" i="34"/>
  <c r="D59" i="34"/>
  <c r="D60" i="34"/>
  <c r="D61" i="34"/>
  <c r="D62" i="34"/>
  <c r="D63" i="34"/>
  <c r="D64" i="34"/>
  <c r="D65" i="34"/>
  <c r="D66" i="34"/>
  <c r="D67" i="34"/>
  <c r="D68" i="34"/>
  <c r="D69" i="34"/>
  <c r="D70" i="34"/>
  <c r="D71" i="34"/>
  <c r="D72" i="34"/>
  <c r="D73" i="34"/>
  <c r="D74" i="34"/>
  <c r="D75" i="34"/>
  <c r="D76" i="34"/>
  <c r="D77" i="34"/>
  <c r="D78" i="34"/>
  <c r="D79" i="34"/>
  <c r="D80" i="34"/>
  <c r="D81" i="34"/>
  <c r="D82" i="34"/>
  <c r="D83" i="34"/>
  <c r="D84" i="34"/>
  <c r="D85" i="34"/>
  <c r="D86" i="34"/>
  <c r="D87" i="34"/>
  <c r="D88" i="34"/>
  <c r="D89" i="34"/>
  <c r="D90" i="34"/>
  <c r="D91" i="34"/>
  <c r="D92" i="34"/>
  <c r="D93" i="34"/>
  <c r="D94" i="34"/>
  <c r="M337" i="27"/>
  <c r="M83" i="27"/>
  <c r="M335" i="27"/>
  <c r="M336" i="27"/>
  <c r="M201" i="27"/>
  <c r="P119" i="3"/>
  <c r="I119" i="3"/>
  <c r="M391" i="27"/>
  <c r="M260" i="27"/>
  <c r="P259" i="3"/>
  <c r="P260" i="3"/>
  <c r="M5" i="27"/>
  <c r="M4" i="27"/>
  <c r="M2" i="27"/>
  <c r="M274" i="27"/>
  <c r="M273" i="27"/>
  <c r="M6" i="27"/>
  <c r="M7" i="27"/>
  <c r="M8" i="27"/>
  <c r="M9" i="27"/>
  <c r="M10" i="27"/>
  <c r="M12" i="27"/>
  <c r="M13" i="27"/>
  <c r="M15" i="27"/>
  <c r="M17" i="27"/>
  <c r="M16" i="27"/>
  <c r="M19" i="27"/>
  <c r="M20" i="27"/>
  <c r="M21" i="27"/>
  <c r="M22" i="27"/>
  <c r="M23" i="27"/>
  <c r="M24" i="27"/>
  <c r="M25" i="27"/>
  <c r="M26" i="27"/>
  <c r="M27" i="27"/>
  <c r="M28" i="27"/>
  <c r="M29" i="27"/>
  <c r="M30" i="27"/>
  <c r="M31" i="27"/>
  <c r="M32" i="27"/>
  <c r="M33" i="27"/>
  <c r="M34" i="27"/>
  <c r="M35" i="27"/>
  <c r="M36" i="27"/>
  <c r="M37" i="27"/>
  <c r="M38" i="27"/>
  <c r="M39" i="27"/>
  <c r="M40" i="27"/>
  <c r="M41" i="27"/>
  <c r="M42" i="27"/>
  <c r="M43" i="27"/>
  <c r="M44" i="27"/>
  <c r="M45" i="27"/>
  <c r="M46" i="27"/>
  <c r="M47" i="27"/>
  <c r="M48" i="27"/>
  <c r="M49" i="27"/>
  <c r="M50" i="27"/>
  <c r="M51" i="27"/>
  <c r="M52" i="27"/>
  <c r="M53" i="27"/>
  <c r="M55" i="27"/>
  <c r="M54" i="27"/>
  <c r="M56" i="27"/>
  <c r="M59" i="27"/>
  <c r="M60" i="27"/>
  <c r="M65" i="27"/>
  <c r="M66" i="27"/>
  <c r="M67" i="27"/>
  <c r="M68" i="27"/>
  <c r="M69" i="27"/>
  <c r="M70" i="27"/>
  <c r="M71" i="27"/>
  <c r="M73" i="27"/>
  <c r="M75" i="27"/>
  <c r="M76" i="27"/>
  <c r="M77" i="27"/>
  <c r="M78" i="27"/>
  <c r="M79" i="27"/>
  <c r="M81" i="27"/>
  <c r="M80" i="27"/>
  <c r="M82" i="27"/>
  <c r="M86" i="27"/>
  <c r="M84" i="27"/>
  <c r="M85" i="27"/>
  <c r="M87" i="27"/>
  <c r="M90" i="27"/>
  <c r="M91" i="27"/>
  <c r="M92" i="27"/>
  <c r="M93" i="27"/>
  <c r="M100" i="27"/>
  <c r="M102" i="27"/>
  <c r="M103" i="27"/>
  <c r="M104" i="27"/>
  <c r="M105" i="27"/>
  <c r="M106" i="27"/>
  <c r="M108" i="27"/>
  <c r="M109" i="27"/>
  <c r="M110" i="27"/>
  <c r="M111" i="27"/>
  <c r="M112" i="27"/>
  <c r="M114" i="27"/>
  <c r="M115" i="27"/>
  <c r="M116" i="27"/>
  <c r="M120" i="27"/>
  <c r="M119" i="27"/>
  <c r="M121" i="27"/>
  <c r="M122" i="27"/>
  <c r="M123" i="27"/>
  <c r="M125" i="27"/>
  <c r="M126" i="27"/>
  <c r="M129" i="27"/>
  <c r="M130" i="27"/>
  <c r="M131" i="27"/>
  <c r="M132" i="27"/>
  <c r="M127" i="27"/>
  <c r="M128" i="27"/>
  <c r="M133" i="27"/>
  <c r="M134" i="27"/>
  <c r="M135" i="27"/>
  <c r="M136" i="27"/>
  <c r="M138" i="27"/>
  <c r="M139" i="27"/>
  <c r="M140" i="27"/>
  <c r="M141" i="27"/>
  <c r="M142" i="27"/>
  <c r="M145" i="27"/>
  <c r="M146" i="27"/>
  <c r="M147" i="27"/>
  <c r="M148" i="27"/>
  <c r="M149" i="27"/>
  <c r="M150" i="27"/>
  <c r="M151" i="27"/>
  <c r="M152" i="27"/>
  <c r="M153" i="27"/>
  <c r="M154" i="27"/>
  <c r="M155" i="27"/>
  <c r="M156" i="27"/>
  <c r="M157" i="27"/>
  <c r="M158" i="27"/>
  <c r="M159" i="27"/>
  <c r="M160" i="27"/>
  <c r="M163" i="27"/>
  <c r="M162" i="27"/>
  <c r="M161" i="27"/>
  <c r="M167" i="27"/>
  <c r="M168" i="27"/>
  <c r="M165" i="27"/>
  <c r="M166" i="27"/>
  <c r="M169" i="27"/>
  <c r="M171" i="27"/>
  <c r="M170" i="27"/>
  <c r="M173" i="27"/>
  <c r="M174" i="27"/>
  <c r="M175" i="27"/>
  <c r="M176" i="27"/>
  <c r="M177" i="27"/>
  <c r="M178" i="27"/>
  <c r="M179" i="27"/>
  <c r="M180" i="27"/>
  <c r="M181" i="27"/>
  <c r="M182" i="27"/>
  <c r="M184" i="27"/>
  <c r="M185" i="27"/>
  <c r="M186" i="27"/>
  <c r="M188" i="27"/>
  <c r="M192" i="27"/>
  <c r="M193" i="27"/>
  <c r="M194" i="27"/>
  <c r="M195" i="27"/>
  <c r="M196" i="27"/>
  <c r="M202" i="27"/>
  <c r="M203" i="27"/>
  <c r="M199" i="27"/>
  <c r="M198" i="27"/>
  <c r="M197" i="27"/>
  <c r="M200" i="27"/>
  <c r="M204" i="27"/>
  <c r="M205" i="27"/>
  <c r="M206" i="27"/>
  <c r="M207" i="27"/>
  <c r="M208" i="27"/>
  <c r="M210" i="27"/>
  <c r="M211" i="27"/>
  <c r="M212" i="27"/>
  <c r="M213" i="27"/>
  <c r="M216" i="27"/>
  <c r="M215" i="27"/>
  <c r="M214" i="27"/>
  <c r="M217" i="27"/>
  <c r="M218" i="27"/>
  <c r="M219" i="27"/>
  <c r="M220" i="27"/>
  <c r="M221" i="27"/>
  <c r="M222" i="27"/>
  <c r="M223" i="27"/>
  <c r="M224" i="27"/>
  <c r="M225" i="27"/>
  <c r="M226" i="27"/>
  <c r="M227" i="27"/>
  <c r="M228" i="27"/>
  <c r="M229" i="27"/>
  <c r="M230" i="27"/>
  <c r="M231" i="27"/>
  <c r="M233" i="27"/>
  <c r="M232" i="27"/>
  <c r="M234" i="27"/>
  <c r="M235" i="27"/>
  <c r="M236" i="27"/>
  <c r="M237" i="27"/>
  <c r="M239" i="27"/>
  <c r="M241" i="27"/>
  <c r="M240" i="27"/>
  <c r="M251" i="27"/>
  <c r="M247" i="27"/>
  <c r="M243" i="27"/>
  <c r="M242" i="27"/>
  <c r="M245" i="27"/>
  <c r="M244" i="27"/>
  <c r="M246" i="27"/>
  <c r="M249" i="27"/>
  <c r="M248" i="27"/>
  <c r="M250" i="27"/>
  <c r="M252" i="27"/>
  <c r="M254" i="27"/>
  <c r="M255" i="27"/>
  <c r="M256" i="27"/>
  <c r="M257" i="27"/>
  <c r="M258" i="27"/>
  <c r="M259" i="27"/>
  <c r="M262" i="27"/>
  <c r="M263" i="27"/>
  <c r="M264" i="27"/>
  <c r="M265" i="27"/>
  <c r="M267" i="27"/>
  <c r="M268" i="27"/>
  <c r="M269" i="27"/>
  <c r="M270" i="27"/>
  <c r="M271" i="27"/>
  <c r="M275" i="27"/>
  <c r="M276" i="27"/>
  <c r="M281" i="27"/>
  <c r="M277" i="27"/>
  <c r="M278" i="27"/>
  <c r="M279" i="27"/>
  <c r="M280" i="27"/>
  <c r="M282" i="27"/>
  <c r="M283" i="27"/>
  <c r="M284" i="27"/>
  <c r="M285" i="27"/>
  <c r="M287" i="27"/>
  <c r="M289" i="27"/>
  <c r="M288" i="27"/>
  <c r="M286" i="27"/>
  <c r="M291" i="27"/>
  <c r="M292" i="27"/>
  <c r="M294" i="27"/>
  <c r="M295" i="27"/>
  <c r="M293" i="27"/>
  <c r="M297" i="27"/>
  <c r="M302" i="27"/>
  <c r="M301" i="27"/>
  <c r="M305" i="27"/>
  <c r="M306" i="27"/>
  <c r="M307" i="27"/>
  <c r="M308" i="27"/>
  <c r="M309" i="27"/>
  <c r="M310" i="27"/>
  <c r="M311" i="27"/>
  <c r="M312" i="27"/>
  <c r="M313" i="27"/>
  <c r="M314" i="27"/>
  <c r="M315" i="27"/>
  <c r="M316" i="27"/>
  <c r="M317" i="27"/>
  <c r="M319" i="27"/>
  <c r="M320" i="27"/>
  <c r="M321" i="27"/>
  <c r="M322" i="27"/>
  <c r="M323" i="27"/>
  <c r="M324" i="27"/>
  <c r="M326" i="27"/>
  <c r="M327" i="27"/>
  <c r="M328" i="27"/>
  <c r="M331" i="27"/>
  <c r="M333" i="27"/>
  <c r="M332" i="27"/>
  <c r="M330" i="27"/>
  <c r="M334" i="27"/>
  <c r="M338" i="27"/>
  <c r="M339" i="27"/>
  <c r="M340" i="27"/>
  <c r="M341" i="27"/>
  <c r="M342" i="27"/>
  <c r="M343" i="27"/>
  <c r="M344" i="27"/>
  <c r="M345" i="27"/>
  <c r="M346" i="27"/>
  <c r="M347" i="27"/>
  <c r="M384" i="27"/>
  <c r="M348" i="27"/>
  <c r="M349" i="27"/>
  <c r="M351" i="27"/>
  <c r="M350" i="27"/>
  <c r="M352" i="27"/>
  <c r="M353" i="27"/>
  <c r="M354" i="27"/>
  <c r="M355" i="27"/>
  <c r="M356" i="27"/>
  <c r="M357" i="27"/>
  <c r="M358" i="27"/>
  <c r="M360" i="27"/>
  <c r="M359" i="27"/>
  <c r="M362" i="27"/>
  <c r="M363" i="27"/>
  <c r="M364" i="27"/>
  <c r="M366" i="27"/>
  <c r="M369" i="27"/>
  <c r="M370" i="27"/>
  <c r="M368" i="27"/>
  <c r="M367" i="27"/>
  <c r="M371" i="27"/>
  <c r="M372" i="27"/>
  <c r="M373" i="27"/>
  <c r="M374" i="27"/>
  <c r="M375" i="27"/>
  <c r="M376" i="27"/>
  <c r="M377" i="27"/>
  <c r="M378" i="27"/>
  <c r="M379" i="27"/>
  <c r="M380" i="27"/>
  <c r="M381" i="27"/>
  <c r="M386" i="27"/>
  <c r="M387" i="27"/>
  <c r="M388" i="27"/>
  <c r="M389" i="27"/>
  <c r="M390" i="27"/>
  <c r="M3" i="27"/>
  <c r="Q2" i="3"/>
  <c r="Q10" i="3"/>
  <c r="Q3" i="3"/>
  <c r="Q9" i="3"/>
  <c r="I185" i="3"/>
  <c r="I186" i="3"/>
  <c r="I187" i="3"/>
  <c r="I188" i="3"/>
  <c r="I189" i="3"/>
  <c r="I190" i="3"/>
  <c r="I191" i="3"/>
  <c r="I192" i="3"/>
  <c r="I193" i="3"/>
  <c r="I239" i="3"/>
  <c r="I256" i="3"/>
  <c r="I257" i="3"/>
  <c r="D2" i="34"/>
  <c r="D4" i="34"/>
  <c r="D3" i="34"/>
  <c r="P96" i="3"/>
  <c r="P99" i="3"/>
  <c r="P101" i="3"/>
  <c r="P105" i="3"/>
  <c r="P109" i="3"/>
  <c r="P111" i="3"/>
  <c r="P113" i="3"/>
  <c r="P115" i="3"/>
  <c r="P117" i="3"/>
  <c r="P120" i="3"/>
  <c r="P124" i="3"/>
  <c r="P126" i="3"/>
  <c r="P134" i="3"/>
  <c r="P138" i="3"/>
  <c r="P142" i="3"/>
  <c r="P145" i="3"/>
  <c r="P148" i="3"/>
  <c r="P150" i="3"/>
  <c r="P153" i="3"/>
  <c r="P156" i="3"/>
  <c r="P159" i="3"/>
  <c r="P164" i="3"/>
  <c r="P167" i="3"/>
  <c r="P170" i="3"/>
  <c r="P173" i="3"/>
  <c r="P176" i="3"/>
  <c r="P179" i="3"/>
  <c r="P97" i="3"/>
  <c r="P154" i="3"/>
  <c r="I154" i="3"/>
  <c r="P151" i="3"/>
  <c r="I151" i="3"/>
  <c r="P147" i="3"/>
  <c r="I147" i="3"/>
  <c r="P144" i="3"/>
  <c r="I144" i="3"/>
  <c r="P141" i="3"/>
  <c r="I141" i="3"/>
  <c r="P168" i="3"/>
  <c r="P165" i="3"/>
  <c r="P171" i="3"/>
  <c r="P102" i="3"/>
  <c r="P108" i="3"/>
  <c r="P123" i="3"/>
  <c r="P177" i="3"/>
  <c r="P180" i="3"/>
  <c r="P185" i="3"/>
  <c r="P186" i="3"/>
  <c r="P187" i="3"/>
  <c r="P190" i="3"/>
  <c r="P191" i="3"/>
  <c r="P188" i="3"/>
  <c r="P189" i="3"/>
  <c r="P192" i="3"/>
  <c r="P100" i="3"/>
  <c r="P104" i="3"/>
  <c r="P121" i="3"/>
  <c r="P127" i="3"/>
  <c r="P130" i="3"/>
  <c r="P133" i="3"/>
  <c r="P135" i="3"/>
  <c r="P160" i="3"/>
  <c r="P157" i="3"/>
  <c r="P139" i="3"/>
  <c r="P163" i="3"/>
  <c r="P174" i="3"/>
  <c r="M164" i="27"/>
  <c r="P114" i="3"/>
  <c r="P118" i="3"/>
  <c r="P110" i="3"/>
  <c r="P116" i="3"/>
  <c r="P112" i="3"/>
  <c r="I265" i="3"/>
  <c r="I118" i="3"/>
  <c r="I110" i="3"/>
  <c r="I116" i="3"/>
  <c r="I112" i="3"/>
  <c r="I13" i="20"/>
  <c r="I3" i="20"/>
  <c r="I4" i="20"/>
  <c r="I5" i="20"/>
  <c r="I6" i="20"/>
  <c r="I7" i="20"/>
  <c r="I8" i="20"/>
  <c r="I9" i="20"/>
  <c r="I10" i="20"/>
  <c r="I11" i="20"/>
  <c r="I12" i="20"/>
  <c r="I14" i="20"/>
  <c r="I15" i="20"/>
  <c r="I16" i="20"/>
  <c r="I17" i="20"/>
  <c r="I2" i="20"/>
  <c r="P64" i="22"/>
  <c r="P65" i="22"/>
  <c r="P20" i="22"/>
  <c r="P66" i="22"/>
  <c r="P46" i="22"/>
  <c r="P67" i="22"/>
  <c r="P47" i="22"/>
  <c r="P4" i="22"/>
  <c r="P32" i="22"/>
  <c r="P33" i="22"/>
  <c r="P68" i="22"/>
  <c r="P69" i="22"/>
  <c r="P70" i="22"/>
  <c r="P71" i="22"/>
  <c r="P72" i="22"/>
  <c r="P73" i="22"/>
  <c r="P74" i="22"/>
  <c r="P75" i="22"/>
  <c r="P5" i="22"/>
  <c r="P13" i="22"/>
  <c r="P15" i="22"/>
  <c r="P14" i="22"/>
  <c r="P76" i="22"/>
  <c r="P77" i="22"/>
  <c r="P78" i="22"/>
  <c r="P79" i="22"/>
  <c r="P80" i="22"/>
  <c r="P34" i="22"/>
  <c r="P35" i="22"/>
  <c r="P81" i="22"/>
  <c r="P36" i="22"/>
  <c r="P37" i="22"/>
  <c r="P38" i="22"/>
  <c r="P39" i="22"/>
  <c r="P40" i="22"/>
  <c r="P41" i="22"/>
  <c r="P16" i="22"/>
  <c r="P42" i="22"/>
  <c r="P43" i="22"/>
  <c r="P44" i="22"/>
  <c r="P45" i="22"/>
  <c r="P19" i="22"/>
  <c r="P63" i="22"/>
  <c r="D2" i="28"/>
  <c r="E2" i="28"/>
  <c r="D3" i="28"/>
  <c r="E3" i="28"/>
  <c r="G3" i="28"/>
  <c r="D4" i="28"/>
  <c r="E4" i="28" s="1"/>
  <c r="D5" i="28"/>
  <c r="E5" i="28" s="1"/>
  <c r="F8" i="28"/>
  <c r="E9" i="28"/>
  <c r="F9" i="28" s="1"/>
  <c r="E10" i="28"/>
  <c r="F10" i="28"/>
  <c r="E11" i="28"/>
  <c r="E12" i="28" s="1"/>
  <c r="F11" i="28"/>
  <c r="E8" i="20"/>
  <c r="E7" i="20"/>
  <c r="E16" i="20"/>
  <c r="E17" i="20"/>
  <c r="E5" i="20"/>
  <c r="E4" i="20"/>
  <c r="E10" i="20"/>
  <c r="E11" i="20"/>
  <c r="E3" i="20"/>
  <c r="E6" i="20"/>
  <c r="E9" i="20"/>
  <c r="E12" i="20"/>
  <c r="E13" i="20"/>
  <c r="E14" i="20"/>
  <c r="E15" i="20"/>
  <c r="E2" i="20"/>
  <c r="H6" i="5"/>
  <c r="H5" i="5"/>
  <c r="H4" i="5"/>
  <c r="H3" i="5"/>
  <c r="H2" i="5"/>
  <c r="H11" i="5"/>
  <c r="H10" i="5"/>
  <c r="H9" i="5"/>
  <c r="I182" i="3"/>
  <c r="I155" i="3"/>
  <c r="I152" i="3"/>
  <c r="I268" i="3"/>
  <c r="I267" i="3"/>
  <c r="I266" i="3"/>
  <c r="I16" i="3"/>
  <c r="I264" i="3"/>
  <c r="I263" i="3"/>
  <c r="I262" i="3"/>
  <c r="I69" i="3"/>
  <c r="I68" i="3"/>
  <c r="I234" i="3"/>
  <c r="I261" i="3"/>
  <c r="I233" i="3"/>
  <c r="I258" i="3"/>
  <c r="I255" i="3"/>
  <c r="I232" i="3"/>
  <c r="I231" i="3"/>
  <c r="I254" i="3"/>
  <c r="I253" i="3"/>
  <c r="I181" i="3"/>
  <c r="I252" i="3"/>
  <c r="I178" i="3"/>
  <c r="I251" i="3"/>
  <c r="I250" i="3"/>
  <c r="I213" i="3"/>
  <c r="I249" i="3"/>
  <c r="I248" i="3"/>
  <c r="I212" i="3"/>
  <c r="I211" i="3"/>
  <c r="I247" i="3"/>
  <c r="I246" i="3"/>
  <c r="I245" i="3"/>
  <c r="I244" i="3"/>
  <c r="I243" i="3"/>
  <c r="I8" i="3"/>
  <c r="I7" i="3"/>
  <c r="I6" i="3"/>
  <c r="I242" i="3"/>
  <c r="I241" i="3"/>
  <c r="I240" i="3"/>
  <c r="I210" i="3"/>
  <c r="I209" i="3"/>
  <c r="I238" i="3"/>
  <c r="I237" i="3"/>
  <c r="I169" i="3"/>
  <c r="I98" i="3"/>
  <c r="I172" i="3"/>
  <c r="I166" i="3"/>
  <c r="I236" i="3"/>
  <c r="I175" i="3"/>
  <c r="I235" i="3"/>
  <c r="I225" i="3"/>
  <c r="I224" i="3"/>
  <c r="I223" i="3"/>
  <c r="I222" i="3"/>
  <c r="I221" i="3"/>
  <c r="I220" i="3"/>
  <c r="I219" i="3"/>
  <c r="I218" i="3"/>
  <c r="I216" i="3"/>
  <c r="I215" i="3"/>
  <c r="I214" i="3"/>
  <c r="I15" i="3"/>
  <c r="I204" i="3"/>
  <c r="I203" i="3"/>
  <c r="I162" i="3"/>
  <c r="I202" i="3"/>
  <c r="I140" i="3"/>
  <c r="I65" i="3"/>
  <c r="I201" i="3"/>
  <c r="I158" i="3"/>
  <c r="I161" i="3"/>
  <c r="I208" i="3"/>
  <c r="I230" i="3"/>
  <c r="I200" i="3"/>
  <c r="I199" i="3"/>
  <c r="I198" i="3"/>
  <c r="I197" i="3"/>
  <c r="I196" i="3"/>
  <c r="I195" i="3"/>
  <c r="I194" i="3"/>
  <c r="I149" i="3"/>
  <c r="I229" i="3"/>
  <c r="I207" i="3"/>
  <c r="I137" i="3"/>
  <c r="I136" i="3"/>
  <c r="I184" i="3"/>
  <c r="I183" i="3"/>
  <c r="I132" i="3"/>
  <c r="I217" i="3"/>
  <c r="I38" i="3"/>
  <c r="I36" i="3"/>
  <c r="I34" i="3"/>
  <c r="I19" i="3"/>
  <c r="I146" i="3"/>
  <c r="I228" i="3"/>
  <c r="I128" i="3"/>
  <c r="I129" i="3"/>
  <c r="I95" i="3"/>
  <c r="I131" i="3"/>
  <c r="I14" i="3"/>
  <c r="I94" i="3"/>
  <c r="I93" i="3"/>
  <c r="I92" i="3"/>
  <c r="I91" i="3"/>
  <c r="I5" i="3"/>
  <c r="I125" i="3"/>
  <c r="I90" i="3"/>
  <c r="I89" i="3"/>
  <c r="I122" i="3"/>
  <c r="I227" i="3"/>
  <c r="I88" i="3"/>
  <c r="I87" i="3"/>
  <c r="I86" i="3"/>
  <c r="I81" i="3"/>
  <c r="I80" i="3"/>
  <c r="I85" i="3"/>
  <c r="I84" i="3"/>
  <c r="I83" i="3"/>
  <c r="I82" i="3"/>
  <c r="I79" i="3"/>
  <c r="I78" i="3"/>
  <c r="I77" i="3"/>
  <c r="I76" i="3"/>
  <c r="I75" i="3"/>
  <c r="I74" i="3"/>
  <c r="I73" i="3"/>
  <c r="I72" i="3"/>
  <c r="I143" i="3"/>
  <c r="I71" i="3"/>
  <c r="I70" i="3"/>
  <c r="I67" i="3"/>
  <c r="I66" i="3"/>
  <c r="I226" i="3"/>
  <c r="I64" i="3"/>
  <c r="I63" i="3"/>
  <c r="I62" i="3"/>
  <c r="I61" i="3"/>
  <c r="I60" i="3"/>
  <c r="I107" i="3"/>
  <c r="I59" i="3"/>
  <c r="I58" i="3"/>
  <c r="I57" i="3"/>
  <c r="I55" i="3"/>
  <c r="I56" i="3"/>
  <c r="I54" i="3"/>
  <c r="I53" i="3"/>
  <c r="I52" i="3"/>
  <c r="I51" i="3"/>
  <c r="I50" i="3"/>
  <c r="I49" i="3"/>
  <c r="I48" i="3"/>
  <c r="I47" i="3"/>
  <c r="I46" i="3"/>
  <c r="I45" i="3"/>
  <c r="I44" i="3"/>
  <c r="I43" i="3"/>
  <c r="I42" i="3"/>
  <c r="I41" i="3"/>
  <c r="I40" i="3"/>
  <c r="I206" i="3"/>
  <c r="I205" i="3"/>
  <c r="I103" i="3"/>
  <c r="I106" i="3"/>
  <c r="I39" i="3"/>
  <c r="I37" i="3"/>
  <c r="I35" i="3"/>
  <c r="I33" i="3"/>
  <c r="I32" i="3"/>
  <c r="I31" i="3"/>
  <c r="I30" i="3"/>
  <c r="I29" i="3"/>
  <c r="I28" i="3"/>
  <c r="I27" i="3"/>
  <c r="I26" i="3"/>
  <c r="I25" i="3"/>
  <c r="I24" i="3"/>
  <c r="I23" i="3"/>
  <c r="I22" i="3"/>
  <c r="I21" i="3"/>
  <c r="I20" i="3"/>
  <c r="I18" i="3"/>
  <c r="I17" i="3"/>
  <c r="I13" i="3"/>
  <c r="I12" i="3"/>
  <c r="I11" i="3"/>
  <c r="I10" i="3"/>
  <c r="I9" i="3"/>
  <c r="I3" i="3"/>
  <c r="I4" i="3"/>
  <c r="I2" i="3"/>
  <c r="I62" i="26"/>
  <c r="G71" i="26"/>
  <c r="G52" i="26"/>
  <c r="G114" i="26"/>
  <c r="G53" i="26"/>
  <c r="G72" i="26"/>
  <c r="G192" i="26"/>
  <c r="G73" i="26"/>
  <c r="G54" i="26"/>
  <c r="G118" i="26"/>
  <c r="G113" i="26"/>
  <c r="G130" i="26"/>
  <c r="G200" i="26"/>
  <c r="G250" i="26"/>
  <c r="G96" i="26"/>
  <c r="G136" i="26"/>
  <c r="G260" i="26"/>
  <c r="G25" i="26"/>
  <c r="G39" i="26"/>
  <c r="G26" i="26"/>
  <c r="G40" i="26"/>
  <c r="G37" i="26"/>
  <c r="G228" i="26"/>
  <c r="G28" i="26"/>
  <c r="G57" i="26"/>
  <c r="G148" i="26"/>
  <c r="G229" i="26"/>
  <c r="G236" i="26"/>
  <c r="G235" i="26"/>
  <c r="G202" i="26"/>
  <c r="G158" i="26"/>
  <c r="G83" i="26"/>
  <c r="G256" i="26"/>
  <c r="G135" i="26"/>
  <c r="G84" i="26"/>
  <c r="G227" i="26"/>
  <c r="G140" i="26"/>
  <c r="G170" i="26"/>
  <c r="G226" i="26"/>
  <c r="G171" i="26"/>
  <c r="G47" i="26"/>
  <c r="G243" i="26"/>
  <c r="G263" i="26"/>
  <c r="G109" i="26"/>
  <c r="G11" i="26"/>
  <c r="G162" i="26"/>
  <c r="G208" i="26"/>
  <c r="G184" i="26"/>
  <c r="G220" i="26"/>
  <c r="G13" i="26"/>
  <c r="G90" i="26"/>
  <c r="G89" i="26"/>
  <c r="G14" i="26"/>
  <c r="G205" i="26"/>
  <c r="G92" i="26"/>
  <c r="G131" i="26"/>
  <c r="G166" i="26"/>
  <c r="G222" i="26"/>
  <c r="G105" i="26"/>
  <c r="G239" i="26"/>
  <c r="G246" i="26"/>
  <c r="G80" i="26"/>
  <c r="G134" i="26"/>
  <c r="G221" i="26"/>
  <c r="G157" i="26"/>
  <c r="G156" i="26"/>
  <c r="G257" i="26"/>
  <c r="G21" i="26"/>
  <c r="G138" i="26"/>
  <c r="G199" i="26"/>
  <c r="G178" i="26"/>
  <c r="G234" i="26"/>
  <c r="G98" i="26"/>
  <c r="G147" i="26"/>
  <c r="G111" i="26"/>
  <c r="G244" i="26"/>
  <c r="G264" i="26"/>
  <c r="G68" i="26"/>
  <c r="G9" i="26"/>
  <c r="G16" i="26"/>
  <c r="G19" i="26"/>
  <c r="G18" i="26"/>
  <c r="G152" i="26"/>
  <c r="G51" i="26"/>
  <c r="G3" i="26"/>
  <c r="G77" i="26"/>
  <c r="G150" i="26"/>
  <c r="G253" i="26"/>
  <c r="G75" i="26"/>
  <c r="G4" i="26"/>
  <c r="G132" i="26"/>
  <c r="G22" i="26"/>
  <c r="G167" i="26"/>
  <c r="G210" i="26"/>
  <c r="G103" i="26"/>
  <c r="G237" i="26"/>
  <c r="G254" i="26"/>
  <c r="G35" i="26"/>
  <c r="G180" i="26"/>
  <c r="G82" i="26"/>
  <c r="G154" i="26"/>
  <c r="G48" i="26"/>
  <c r="G231" i="26"/>
  <c r="G97" i="26"/>
  <c r="G204" i="26"/>
  <c r="G56" i="26"/>
  <c r="G43" i="26"/>
  <c r="G155" i="26"/>
  <c r="G261" i="26"/>
  <c r="G81" i="26"/>
  <c r="G107" i="26"/>
  <c r="G242" i="26"/>
  <c r="G181" i="26"/>
  <c r="G128" i="26"/>
  <c r="G115" i="26"/>
  <c r="G24" i="26"/>
  <c r="G169" i="26"/>
  <c r="G216" i="26"/>
  <c r="G106" i="26"/>
  <c r="G240" i="26"/>
  <c r="G258" i="26"/>
  <c r="G159" i="26"/>
  <c r="G86" i="26"/>
  <c r="G183" i="26"/>
  <c r="G218" i="26"/>
  <c r="G15" i="26"/>
  <c r="G126" i="26"/>
  <c r="G153" i="26"/>
  <c r="G85" i="26"/>
  <c r="G193" i="26"/>
  <c r="G225" i="26"/>
  <c r="G91" i="26"/>
  <c r="G245" i="26"/>
  <c r="G179" i="26"/>
  <c r="G99" i="26"/>
  <c r="G120" i="26"/>
  <c r="G251" i="26"/>
  <c r="G151" i="26"/>
  <c r="G27" i="26"/>
  <c r="G50" i="26"/>
  <c r="G203" i="26"/>
  <c r="G233" i="26"/>
  <c r="G29" i="26"/>
  <c r="G214" i="26"/>
  <c r="G206" i="26"/>
  <c r="G112" i="26"/>
  <c r="G146" i="26"/>
  <c r="G188" i="26"/>
  <c r="G12" i="26"/>
  <c r="G59" i="26"/>
  <c r="G133" i="26"/>
  <c r="G23" i="26"/>
  <c r="G168" i="26"/>
  <c r="G211" i="26"/>
  <c r="G104" i="26"/>
  <c r="G238" i="26"/>
  <c r="G36" i="26"/>
  <c r="G255" i="26"/>
  <c r="G46" i="26"/>
  <c r="G190" i="26"/>
  <c r="G224" i="26"/>
  <c r="G139" i="26"/>
  <c r="G176" i="26"/>
  <c r="G70" i="26"/>
  <c r="G7" i="26"/>
  <c r="G5" i="26"/>
  <c r="G186" i="26"/>
  <c r="G213" i="26"/>
  <c r="G185" i="26"/>
  <c r="G212" i="26"/>
  <c r="G217" i="26"/>
  <c r="G30" i="26"/>
  <c r="G58" i="26"/>
  <c r="G76" i="26"/>
  <c r="G119" i="26"/>
  <c r="G66" i="26"/>
  <c r="G17" i="26"/>
  <c r="G95" i="26"/>
  <c r="G252" i="26"/>
  <c r="G125" i="26"/>
  <c r="G74" i="26"/>
  <c r="G8" i="26"/>
  <c r="G215" i="26"/>
  <c r="G164" i="26"/>
  <c r="G102" i="26"/>
  <c r="G10" i="26"/>
  <c r="G49" i="26"/>
  <c r="G198" i="26"/>
  <c r="G32" i="26"/>
  <c r="G34" i="26"/>
  <c r="G88" i="26"/>
  <c r="G61" i="26"/>
  <c r="G78" i="26"/>
  <c r="G191" i="26"/>
  <c r="G219" i="26"/>
  <c r="G247" i="26"/>
  <c r="G197" i="26"/>
  <c r="G124" i="26"/>
  <c r="G143" i="26"/>
  <c r="G100" i="26"/>
  <c r="G65" i="26"/>
  <c r="G175" i="26"/>
  <c r="G174" i="26"/>
  <c r="G101" i="26"/>
  <c r="G121" i="26"/>
  <c r="G123" i="26"/>
  <c r="G207" i="26"/>
  <c r="G182" i="26"/>
  <c r="G149" i="26"/>
  <c r="G69" i="26"/>
  <c r="G145" i="26"/>
  <c r="G173" i="26"/>
  <c r="G201" i="26"/>
  <c r="G172" i="26"/>
  <c r="G165" i="26"/>
  <c r="G79" i="26"/>
  <c r="G144" i="26"/>
  <c r="G63" i="26"/>
  <c r="G110" i="26"/>
  <c r="G122" i="26"/>
  <c r="G45" i="26"/>
  <c r="G248" i="26"/>
  <c r="G230" i="26"/>
  <c r="G93" i="26"/>
  <c r="G44" i="26"/>
  <c r="G108" i="26"/>
  <c r="G163" i="26"/>
  <c r="G249" i="26"/>
  <c r="G142" i="26"/>
  <c r="G262" i="26"/>
  <c r="G141" i="26"/>
  <c r="G232" i="26"/>
  <c r="G127" i="26"/>
  <c r="G195" i="26"/>
  <c r="G196" i="26"/>
  <c r="G41" i="26"/>
  <c r="G194" i="26"/>
  <c r="G20" i="26"/>
  <c r="G2" i="26"/>
  <c r="G6" i="26"/>
  <c r="G38" i="26"/>
  <c r="G64" i="26"/>
  <c r="G55" i="26"/>
  <c r="G67" i="26"/>
  <c r="G209" i="26"/>
  <c r="G31" i="26"/>
  <c r="G60" i="26"/>
  <c r="G129" i="26"/>
  <c r="G87" i="26"/>
  <c r="G259" i="26"/>
  <c r="G241" i="26"/>
  <c r="G189" i="26"/>
  <c r="G117" i="26"/>
  <c r="G177" i="26"/>
  <c r="G187" i="26"/>
  <c r="G223" i="26"/>
  <c r="G94" i="26"/>
  <c r="G160" i="26"/>
  <c r="G161" i="26"/>
  <c r="G116" i="26"/>
  <c r="G33" i="26"/>
  <c r="G137" i="26"/>
  <c r="G42" i="26"/>
  <c r="G62" i="26"/>
  <c r="I71" i="26"/>
  <c r="I52" i="26"/>
  <c r="I114" i="26"/>
  <c r="I53" i="26"/>
  <c r="I72" i="26"/>
  <c r="I192" i="26"/>
  <c r="I73" i="26"/>
  <c r="I54" i="26"/>
  <c r="I118" i="26"/>
  <c r="I113" i="26"/>
  <c r="I130" i="26"/>
  <c r="I200" i="26"/>
  <c r="I250" i="26"/>
  <c r="I96" i="26"/>
  <c r="I136" i="26"/>
  <c r="I260" i="26"/>
  <c r="I25" i="26"/>
  <c r="I39" i="26"/>
  <c r="I26" i="26"/>
  <c r="I40" i="26"/>
  <c r="I37" i="26"/>
  <c r="I228" i="26"/>
  <c r="I28" i="26"/>
  <c r="I57" i="26"/>
  <c r="I148" i="26"/>
  <c r="I229" i="26"/>
  <c r="I236" i="26"/>
  <c r="I235" i="26"/>
  <c r="I202" i="26"/>
  <c r="I158" i="26"/>
  <c r="I83" i="26"/>
  <c r="I256" i="26"/>
  <c r="I135" i="26"/>
  <c r="I84" i="26"/>
  <c r="I227" i="26"/>
  <c r="I140" i="26"/>
  <c r="I170" i="26"/>
  <c r="I226" i="26"/>
  <c r="I171" i="26"/>
  <c r="I47" i="26"/>
  <c r="I243" i="26"/>
  <c r="I263" i="26"/>
  <c r="I109" i="26"/>
  <c r="I11" i="26"/>
  <c r="I162" i="26"/>
  <c r="I208" i="26"/>
  <c r="I184" i="26"/>
  <c r="I220" i="26"/>
  <c r="I13" i="26"/>
  <c r="I90" i="26"/>
  <c r="I89" i="26"/>
  <c r="I14" i="26"/>
  <c r="I205" i="26"/>
  <c r="I92" i="26"/>
  <c r="I131" i="26"/>
  <c r="I166" i="26"/>
  <c r="I222" i="26"/>
  <c r="I105" i="26"/>
  <c r="I239" i="26"/>
  <c r="I246" i="26"/>
  <c r="I80" i="26"/>
  <c r="I134" i="26"/>
  <c r="I221" i="26"/>
  <c r="I157" i="26"/>
  <c r="I156" i="26"/>
  <c r="I257" i="26"/>
  <c r="I21" i="26"/>
  <c r="I138" i="26"/>
  <c r="I199" i="26"/>
  <c r="I178" i="26"/>
  <c r="I234" i="26"/>
  <c r="I98" i="26"/>
  <c r="I147" i="26"/>
  <c r="I111" i="26"/>
  <c r="I244" i="26"/>
  <c r="I264" i="26"/>
  <c r="I68" i="26"/>
  <c r="I9" i="26"/>
  <c r="I16" i="26"/>
  <c r="I19" i="26"/>
  <c r="I18" i="26"/>
  <c r="I152" i="26"/>
  <c r="I51" i="26"/>
  <c r="I3" i="26"/>
  <c r="I77" i="26"/>
  <c r="I150" i="26"/>
  <c r="I253" i="26"/>
  <c r="I75" i="26"/>
  <c r="I4" i="26"/>
  <c r="I132" i="26"/>
  <c r="I22" i="26"/>
  <c r="I167" i="26"/>
  <c r="I210" i="26"/>
  <c r="I103" i="26"/>
  <c r="I237" i="26"/>
  <c r="I254" i="26"/>
  <c r="I35" i="26"/>
  <c r="I180" i="26"/>
  <c r="I82" i="26"/>
  <c r="I154" i="26"/>
  <c r="I48" i="26"/>
  <c r="I231" i="26"/>
  <c r="I97" i="26"/>
  <c r="I204" i="26"/>
  <c r="I56" i="26"/>
  <c r="I43" i="26"/>
  <c r="I155" i="26"/>
  <c r="I261" i="26"/>
  <c r="I81" i="26"/>
  <c r="I107" i="26"/>
  <c r="I242" i="26"/>
  <c r="I181" i="26"/>
  <c r="I128" i="26"/>
  <c r="I115" i="26"/>
  <c r="I24" i="26"/>
  <c r="I169" i="26"/>
  <c r="I216" i="26"/>
  <c r="I106" i="26"/>
  <c r="I240" i="26"/>
  <c r="I258" i="26"/>
  <c r="I159" i="26"/>
  <c r="I86" i="26"/>
  <c r="I183" i="26"/>
  <c r="I218" i="26"/>
  <c r="I15" i="26"/>
  <c r="I126" i="26"/>
  <c r="I153" i="26"/>
  <c r="I85" i="26"/>
  <c r="I193" i="26"/>
  <c r="I225" i="26"/>
  <c r="I91" i="26"/>
  <c r="I245" i="26"/>
  <c r="I179" i="26"/>
  <c r="I99" i="26"/>
  <c r="I120" i="26"/>
  <c r="I251" i="26"/>
  <c r="I151" i="26"/>
  <c r="I27" i="26"/>
  <c r="I50" i="26"/>
  <c r="I203" i="26"/>
  <c r="I233" i="26"/>
  <c r="I29" i="26"/>
  <c r="I214" i="26"/>
  <c r="I206" i="26"/>
  <c r="I112" i="26"/>
  <c r="I146" i="26"/>
  <c r="I188" i="26"/>
  <c r="I12" i="26"/>
  <c r="I59" i="26"/>
  <c r="I133" i="26"/>
  <c r="I23" i="26"/>
  <c r="I168" i="26"/>
  <c r="I211" i="26"/>
  <c r="I104" i="26"/>
  <c r="I238" i="26"/>
  <c r="I36" i="26"/>
  <c r="I255" i="26"/>
  <c r="I46" i="26"/>
  <c r="I190" i="26"/>
  <c r="I224" i="26"/>
  <c r="I139" i="26"/>
  <c r="I176" i="26"/>
  <c r="I70" i="26"/>
  <c r="I7" i="26"/>
  <c r="I5" i="26"/>
  <c r="I186" i="26"/>
  <c r="I213" i="26"/>
  <c r="I185" i="26"/>
  <c r="I212" i="26"/>
  <c r="I217" i="26"/>
  <c r="I30" i="26"/>
  <c r="I58" i="26"/>
  <c r="I76" i="26"/>
  <c r="I119" i="26"/>
  <c r="I66" i="26"/>
  <c r="I17" i="26"/>
  <c r="I95" i="26"/>
  <c r="I252" i="26"/>
  <c r="I125" i="26"/>
  <c r="I74" i="26"/>
  <c r="I8" i="26"/>
  <c r="I215" i="26"/>
  <c r="I164" i="26"/>
  <c r="I102" i="26"/>
  <c r="I10" i="26"/>
  <c r="I49" i="26"/>
  <c r="I198" i="26"/>
  <c r="I32" i="26"/>
  <c r="I34" i="26"/>
  <c r="I88" i="26"/>
  <c r="I61" i="26"/>
  <c r="I78" i="26"/>
  <c r="I191" i="26"/>
  <c r="I219" i="26"/>
  <c r="I247" i="26"/>
  <c r="I197" i="26"/>
  <c r="I124" i="26"/>
  <c r="I143" i="26"/>
  <c r="I100" i="26"/>
  <c r="I65" i="26"/>
  <c r="I175" i="26"/>
  <c r="I174" i="26"/>
  <c r="I101" i="26"/>
  <c r="I121" i="26"/>
  <c r="I123" i="26"/>
  <c r="I207" i="26"/>
  <c r="I182" i="26"/>
  <c r="I149" i="26"/>
  <c r="I69" i="26"/>
  <c r="I145" i="26"/>
  <c r="I173" i="26"/>
  <c r="I201" i="26"/>
  <c r="I172" i="26"/>
  <c r="I165" i="26"/>
  <c r="I79" i="26"/>
  <c r="I144" i="26"/>
  <c r="I63" i="26"/>
  <c r="I110" i="26"/>
  <c r="I122" i="26"/>
  <c r="I45" i="26"/>
  <c r="I248" i="26"/>
  <c r="I230" i="26"/>
  <c r="I93" i="26"/>
  <c r="I44" i="26"/>
  <c r="I108" i="26"/>
  <c r="I163" i="26"/>
  <c r="I249" i="26"/>
  <c r="I142" i="26"/>
  <c r="I262" i="26"/>
  <c r="I141" i="26"/>
  <c r="I232" i="26"/>
  <c r="I127" i="26"/>
  <c r="I195" i="26"/>
  <c r="I196" i="26"/>
  <c r="I41" i="26"/>
  <c r="I194" i="26"/>
  <c r="I20" i="26"/>
  <c r="I2" i="26"/>
  <c r="I6" i="26"/>
  <c r="I38" i="26"/>
  <c r="I64" i="26"/>
  <c r="I55" i="26"/>
  <c r="I67" i="26"/>
  <c r="I209" i="26"/>
  <c r="I31" i="26"/>
  <c r="I60" i="26"/>
  <c r="I129" i="26"/>
  <c r="I87" i="26"/>
  <c r="I259" i="26"/>
  <c r="I241" i="26"/>
  <c r="I189" i="26"/>
  <c r="I117" i="26"/>
  <c r="I177" i="26"/>
  <c r="I187" i="26"/>
  <c r="I223" i="26"/>
  <c r="I94" i="26"/>
  <c r="I160" i="26"/>
  <c r="I161" i="26"/>
  <c r="I116" i="26"/>
  <c r="I33" i="26"/>
  <c r="I137" i="26"/>
  <c r="I42" i="26"/>
  <c r="P2" i="3"/>
  <c r="P4" i="3"/>
  <c r="P3" i="3"/>
  <c r="P9" i="3"/>
  <c r="P10" i="3"/>
  <c r="P11" i="3"/>
  <c r="P12" i="3"/>
  <c r="P13" i="3"/>
  <c r="P17" i="3"/>
  <c r="P18" i="3"/>
  <c r="P20" i="3"/>
  <c r="P21" i="3"/>
  <c r="P22" i="3"/>
  <c r="P23" i="3"/>
  <c r="P24" i="3"/>
  <c r="P25" i="3"/>
  <c r="P26" i="3"/>
  <c r="P27" i="3"/>
  <c r="P28" i="3"/>
  <c r="P29" i="3"/>
  <c r="P30" i="3"/>
  <c r="P31" i="3"/>
  <c r="P32" i="3"/>
  <c r="P33" i="3"/>
  <c r="P35" i="3"/>
  <c r="P37" i="3"/>
  <c r="P39" i="3"/>
  <c r="P106" i="3"/>
  <c r="P103" i="3"/>
  <c r="P205" i="3"/>
  <c r="P206" i="3"/>
  <c r="P40" i="3"/>
  <c r="P41" i="3"/>
  <c r="P42" i="3"/>
  <c r="P43" i="3"/>
  <c r="P44" i="3"/>
  <c r="P45" i="3"/>
  <c r="P46" i="3"/>
  <c r="P47" i="3"/>
  <c r="P48" i="3"/>
  <c r="P49" i="3"/>
  <c r="P50" i="3"/>
  <c r="P51" i="3"/>
  <c r="P52" i="3"/>
  <c r="P53" i="3"/>
  <c r="P54" i="3"/>
  <c r="P56" i="3"/>
  <c r="P55" i="3"/>
  <c r="P57" i="3"/>
  <c r="P58" i="3"/>
  <c r="P59" i="3"/>
  <c r="P107" i="3"/>
  <c r="P60" i="3"/>
  <c r="P61" i="3"/>
  <c r="P62" i="3"/>
  <c r="P63" i="3"/>
  <c r="P64" i="3"/>
  <c r="P226" i="3"/>
  <c r="P66" i="3"/>
  <c r="P67" i="3"/>
  <c r="P70" i="3"/>
  <c r="P71" i="3"/>
  <c r="P143" i="3"/>
  <c r="P72" i="3"/>
  <c r="P73" i="3"/>
  <c r="P74" i="3"/>
  <c r="P75" i="3"/>
  <c r="P76" i="3"/>
  <c r="P77" i="3"/>
  <c r="P78" i="3"/>
  <c r="P79" i="3"/>
  <c r="P82" i="3"/>
  <c r="P83" i="3"/>
  <c r="P84" i="3"/>
  <c r="P85" i="3"/>
  <c r="P80" i="3"/>
  <c r="P81" i="3"/>
  <c r="P86" i="3"/>
  <c r="P87" i="3"/>
  <c r="P88" i="3"/>
  <c r="P227" i="3"/>
  <c r="P122" i="3"/>
  <c r="P89" i="3"/>
  <c r="P90" i="3"/>
  <c r="P125" i="3"/>
  <c r="P5" i="3"/>
  <c r="P91" i="3"/>
  <c r="P92" i="3"/>
  <c r="P93" i="3"/>
  <c r="P94" i="3"/>
  <c r="P14" i="3"/>
  <c r="P256" i="3"/>
  <c r="P131" i="3"/>
  <c r="P95" i="3"/>
  <c r="P129" i="3"/>
  <c r="P128" i="3"/>
  <c r="P228" i="3"/>
  <c r="P146" i="3"/>
  <c r="P19" i="3"/>
  <c r="P34" i="3"/>
  <c r="P36" i="3"/>
  <c r="P38" i="3"/>
  <c r="P217" i="3"/>
  <c r="P132" i="3"/>
  <c r="P183" i="3"/>
  <c r="P184" i="3"/>
  <c r="P193" i="3"/>
  <c r="P136" i="3"/>
  <c r="P137" i="3"/>
  <c r="P207" i="3"/>
  <c r="P257" i="3"/>
  <c r="P229" i="3"/>
  <c r="P149" i="3"/>
  <c r="P194" i="3"/>
  <c r="P195" i="3"/>
  <c r="P196" i="3"/>
  <c r="P197" i="3"/>
  <c r="P198" i="3"/>
  <c r="P199" i="3"/>
  <c r="P200" i="3"/>
  <c r="P230" i="3"/>
  <c r="P208" i="3"/>
  <c r="P161" i="3"/>
  <c r="P158" i="3"/>
  <c r="P201" i="3"/>
  <c r="P65" i="3"/>
  <c r="P140" i="3"/>
  <c r="P202" i="3"/>
  <c r="P162" i="3"/>
  <c r="P203" i="3"/>
  <c r="P204" i="3"/>
  <c r="P15" i="3"/>
  <c r="P214" i="3"/>
  <c r="P215" i="3"/>
  <c r="P216" i="3"/>
  <c r="P218" i="3"/>
  <c r="P219" i="3"/>
  <c r="P220" i="3"/>
  <c r="P221" i="3"/>
  <c r="P222" i="3"/>
  <c r="P223" i="3"/>
  <c r="P224" i="3"/>
  <c r="P225" i="3"/>
  <c r="P235" i="3"/>
  <c r="P175" i="3"/>
  <c r="P236" i="3"/>
  <c r="P166" i="3"/>
  <c r="P172" i="3"/>
  <c r="P98" i="3"/>
  <c r="P169" i="3"/>
  <c r="P237" i="3"/>
  <c r="P238" i="3"/>
  <c r="P239" i="3"/>
  <c r="P209" i="3"/>
  <c r="P210" i="3"/>
  <c r="P240" i="3"/>
  <c r="P241" i="3"/>
  <c r="P242" i="3"/>
  <c r="P6" i="3"/>
  <c r="P7" i="3"/>
  <c r="P8" i="3"/>
  <c r="P243" i="3"/>
  <c r="P244" i="3"/>
  <c r="P245" i="3"/>
  <c r="P246" i="3"/>
  <c r="P247" i="3"/>
  <c r="P211" i="3"/>
  <c r="P212" i="3"/>
  <c r="P248" i="3"/>
  <c r="P249" i="3"/>
  <c r="P213" i="3"/>
  <c r="P250" i="3"/>
  <c r="P251" i="3"/>
  <c r="P178" i="3"/>
  <c r="P252" i="3"/>
  <c r="P181" i="3"/>
  <c r="P253" i="3"/>
  <c r="P254" i="3"/>
  <c r="P231" i="3"/>
  <c r="P232" i="3"/>
  <c r="P255" i="3"/>
  <c r="P258" i="3"/>
  <c r="P233" i="3"/>
  <c r="P261" i="3"/>
  <c r="P234" i="3"/>
  <c r="P68" i="3"/>
  <c r="P69" i="3"/>
  <c r="P262" i="3"/>
  <c r="P263" i="3"/>
  <c r="P264" i="3"/>
  <c r="P16" i="3"/>
  <c r="P265" i="3"/>
  <c r="P266" i="3"/>
  <c r="P267" i="3"/>
  <c r="P268" i="3"/>
  <c r="P152" i="3"/>
  <c r="P155" i="3"/>
  <c r="P182" i="3"/>
  <c r="F12" i="28" l="1"/>
  <c r="E13" i="28"/>
  <c r="S10" i="13"/>
  <c r="S11" i="13"/>
  <c r="S12" i="13"/>
  <c r="S13" i="13"/>
  <c r="S14" i="13"/>
  <c r="S15" i="13"/>
  <c r="S16" i="13"/>
  <c r="S17" i="13"/>
  <c r="S18" i="13"/>
  <c r="S19" i="13"/>
  <c r="S20" i="13"/>
  <c r="S21" i="13"/>
  <c r="S22" i="13"/>
  <c r="S23" i="13"/>
  <c r="S24" i="13"/>
  <c r="S25" i="13"/>
  <c r="S26" i="13"/>
  <c r="S27" i="13"/>
  <c r="S28" i="13"/>
  <c r="S29" i="13"/>
  <c r="S30" i="13"/>
  <c r="S31" i="13"/>
  <c r="S32" i="13"/>
  <c r="S33" i="13"/>
  <c r="S34" i="13"/>
  <c r="S35" i="13"/>
  <c r="S36" i="13"/>
  <c r="S37" i="13"/>
  <c r="S38" i="13"/>
  <c r="S39" i="13"/>
  <c r="S40" i="13"/>
  <c r="S41" i="13"/>
  <c r="S42" i="13"/>
  <c r="S43" i="13"/>
  <c r="S44" i="13"/>
  <c r="S45" i="13"/>
  <c r="S46" i="13"/>
  <c r="S47" i="13"/>
  <c r="S48" i="13"/>
  <c r="S49" i="13"/>
  <c r="S50" i="13"/>
  <c r="S51" i="13"/>
  <c r="S52" i="13"/>
  <c r="S53" i="13"/>
  <c r="S54" i="13"/>
  <c r="S55" i="13"/>
  <c r="S56" i="13"/>
  <c r="S57" i="13"/>
  <c r="S58" i="13"/>
  <c r="S9" i="13"/>
  <c r="AA67" i="13"/>
  <c r="AA68" i="13"/>
  <c r="AA69" i="13"/>
  <c r="AA70" i="13"/>
  <c r="AA71" i="13"/>
  <c r="AA72" i="13"/>
  <c r="AA73" i="13"/>
  <c r="AA74" i="13"/>
  <c r="AA75" i="13"/>
  <c r="AA76" i="13"/>
  <c r="AA77" i="13"/>
  <c r="AA78" i="13"/>
  <c r="AA79" i="13"/>
  <c r="AA80" i="13"/>
  <c r="AA81" i="13"/>
  <c r="AA66" i="13"/>
  <c r="AM4" i="13"/>
  <c r="AM41" i="13" s="1"/>
  <c r="AA4" i="13"/>
  <c r="AA41" i="13" s="1"/>
  <c r="AB4" i="13"/>
  <c r="AB41" i="13" s="1"/>
  <c r="V4" i="13"/>
  <c r="V40" i="13" s="1"/>
  <c r="W4" i="13"/>
  <c r="W40" i="13" s="1"/>
  <c r="X4" i="13"/>
  <c r="X40" i="13" s="1"/>
  <c r="AH4" i="13"/>
  <c r="AH39" i="13" s="1"/>
  <c r="T4" i="13"/>
  <c r="T39" i="13" s="1"/>
  <c r="AI4" i="13"/>
  <c r="AI39" i="13" s="1"/>
  <c r="U4" i="13"/>
  <c r="U42" i="13" s="1"/>
  <c r="Y4" i="13"/>
  <c r="Y42" i="13" s="1"/>
  <c r="AC4" i="13"/>
  <c r="AC42" i="13" s="1"/>
  <c r="AD4" i="13"/>
  <c r="AD41" i="13" s="1"/>
  <c r="AE4" i="13"/>
  <c r="AE41" i="13" s="1"/>
  <c r="AF4" i="13"/>
  <c r="AF40" i="13" s="1"/>
  <c r="AG4" i="13"/>
  <c r="AG38" i="13" s="1"/>
  <c r="AJ4" i="13"/>
  <c r="AJ42" i="13" s="1"/>
  <c r="AK4" i="13"/>
  <c r="AK42" i="13" s="1"/>
  <c r="AL4" i="13"/>
  <c r="AL44" i="13" s="1"/>
  <c r="Z4" i="13"/>
  <c r="Z42" i="13" s="1"/>
  <c r="AM3" i="13"/>
  <c r="AM30" i="13" s="1"/>
  <c r="AA3" i="13"/>
  <c r="AA28" i="13" s="1"/>
  <c r="AB3" i="13"/>
  <c r="AB28" i="13" s="1"/>
  <c r="V3" i="13"/>
  <c r="V28" i="13" s="1"/>
  <c r="W3" i="13"/>
  <c r="W31" i="13" s="1"/>
  <c r="X3" i="13"/>
  <c r="X31" i="13" s="1"/>
  <c r="AH3" i="13"/>
  <c r="AH31" i="13" s="1"/>
  <c r="T3" i="13"/>
  <c r="T31" i="13" s="1"/>
  <c r="AI3" i="13"/>
  <c r="AI29" i="13" s="1"/>
  <c r="U3" i="13"/>
  <c r="U29" i="13" s="1"/>
  <c r="Y3" i="13"/>
  <c r="Y29" i="13" s="1"/>
  <c r="AC3" i="13"/>
  <c r="AC29" i="13" s="1"/>
  <c r="AD3" i="13"/>
  <c r="AD30" i="13" s="1"/>
  <c r="AE3" i="13"/>
  <c r="AE28" i="13" s="1"/>
  <c r="AF3" i="13"/>
  <c r="AF28" i="13" s="1"/>
  <c r="AG3" i="13"/>
  <c r="AG28" i="13" s="1"/>
  <c r="AJ3" i="13"/>
  <c r="AJ31" i="13" s="1"/>
  <c r="AK3" i="13"/>
  <c r="AK31" i="13" s="1"/>
  <c r="AL3" i="13"/>
  <c r="AL31" i="13" s="1"/>
  <c r="Z3" i="13"/>
  <c r="Z29" i="13" s="1"/>
  <c r="AA2" i="13"/>
  <c r="AA9" i="13" s="1"/>
  <c r="AB2" i="13"/>
  <c r="V2" i="13"/>
  <c r="W2" i="13"/>
  <c r="X2" i="13"/>
  <c r="AH2" i="13"/>
  <c r="T2" i="13"/>
  <c r="AI2" i="13"/>
  <c r="U2" i="13"/>
  <c r="Y2" i="13"/>
  <c r="AC2" i="13"/>
  <c r="AD2" i="13"/>
  <c r="AE2" i="13"/>
  <c r="AF2" i="13"/>
  <c r="AG2" i="13"/>
  <c r="AJ2" i="13"/>
  <c r="AK2" i="13"/>
  <c r="AL2" i="13"/>
  <c r="AL9" i="13" s="1"/>
  <c r="AM2" i="13"/>
  <c r="AM37" i="13" s="1"/>
  <c r="Z2" i="13"/>
  <c r="Z9" i="13" s="1"/>
  <c r="F13" i="28" l="1"/>
  <c r="E14" i="28"/>
  <c r="AB44" i="13"/>
  <c r="X43" i="13"/>
  <c r="AI42" i="13"/>
  <c r="AC41" i="13"/>
  <c r="AF38" i="13"/>
  <c r="Z41" i="13"/>
  <c r="AK44" i="13"/>
  <c r="AB40" i="13"/>
  <c r="AG42" i="13"/>
  <c r="AL39" i="13"/>
  <c r="X38" i="13"/>
  <c r="AI46" i="13"/>
  <c r="AC45" i="13"/>
  <c r="Z45" i="13"/>
  <c r="X39" i="13"/>
  <c r="AL46" i="13"/>
  <c r="AJ44" i="13"/>
  <c r="AF42" i="13"/>
  <c r="AK39" i="13"/>
  <c r="W38" i="13"/>
  <c r="T46" i="13"/>
  <c r="Y45" i="13"/>
  <c r="AE44" i="13"/>
  <c r="AA44" i="13"/>
  <c r="W43" i="13"/>
  <c r="T42" i="13"/>
  <c r="Y41" i="13"/>
  <c r="AE40" i="13"/>
  <c r="AA40" i="13"/>
  <c r="W39" i="13"/>
  <c r="AK46" i="13"/>
  <c r="AG44" i="13"/>
  <c r="AL41" i="13"/>
  <c r="AJ39" i="13"/>
  <c r="V38" i="13"/>
  <c r="AH46" i="13"/>
  <c r="U45" i="13"/>
  <c r="AD44" i="13"/>
  <c r="AM44" i="13"/>
  <c r="V43" i="13"/>
  <c r="AH42" i="13"/>
  <c r="U41" i="13"/>
  <c r="AD40" i="13"/>
  <c r="AM40" i="13"/>
  <c r="V39" i="13"/>
  <c r="AJ46" i="13"/>
  <c r="AF44" i="13"/>
  <c r="AK41" i="13"/>
  <c r="AG39" i="13"/>
  <c r="AB38" i="13"/>
  <c r="X46" i="13"/>
  <c r="AI45" i="13"/>
  <c r="AC44" i="13"/>
  <c r="Z44" i="13"/>
  <c r="AB43" i="13"/>
  <c r="X42" i="13"/>
  <c r="AI41" i="13"/>
  <c r="AC40" i="13"/>
  <c r="Z40" i="13"/>
  <c r="AB39" i="13"/>
  <c r="AE38" i="13"/>
  <c r="AG46" i="13"/>
  <c r="AL43" i="13"/>
  <c r="AJ41" i="13"/>
  <c r="AF39" i="13"/>
  <c r="AA38" i="13"/>
  <c r="W46" i="13"/>
  <c r="T45" i="13"/>
  <c r="Y44" i="13"/>
  <c r="AE43" i="13"/>
  <c r="AA43" i="13"/>
  <c r="W42" i="13"/>
  <c r="T41" i="13"/>
  <c r="Y40" i="13"/>
  <c r="AE39" i="13"/>
  <c r="AA39" i="13"/>
  <c r="AE49" i="13"/>
  <c r="AF46" i="13"/>
  <c r="AK43" i="13"/>
  <c r="AG41" i="13"/>
  <c r="AD38" i="13"/>
  <c r="AM38" i="13"/>
  <c r="V46" i="13"/>
  <c r="AH45" i="13"/>
  <c r="U44" i="13"/>
  <c r="AD43" i="13"/>
  <c r="AM43" i="13"/>
  <c r="V42" i="13"/>
  <c r="AH41" i="13"/>
  <c r="U40" i="13"/>
  <c r="AD39" i="13"/>
  <c r="AM39" i="13"/>
  <c r="AE48" i="13"/>
  <c r="AL45" i="13"/>
  <c r="AJ43" i="13"/>
  <c r="AF41" i="13"/>
  <c r="AC38" i="13"/>
  <c r="Z38" i="13"/>
  <c r="AB46" i="13"/>
  <c r="X45" i="13"/>
  <c r="AI44" i="13"/>
  <c r="AC43" i="13"/>
  <c r="Z43" i="13"/>
  <c r="AB42" i="13"/>
  <c r="X41" i="13"/>
  <c r="AI40" i="13"/>
  <c r="AC39" i="13"/>
  <c r="Z39" i="13"/>
  <c r="AE47" i="13"/>
  <c r="AK45" i="13"/>
  <c r="AG43" i="13"/>
  <c r="AL40" i="13"/>
  <c r="Y38" i="13"/>
  <c r="AE46" i="13"/>
  <c r="AA46" i="13"/>
  <c r="W45" i="13"/>
  <c r="T44" i="13"/>
  <c r="Y43" i="13"/>
  <c r="AE42" i="13"/>
  <c r="AA42" i="13"/>
  <c r="W41" i="13"/>
  <c r="T40" i="13"/>
  <c r="Y39" i="13"/>
  <c r="AL38" i="13"/>
  <c r="AJ45" i="13"/>
  <c r="AF43" i="13"/>
  <c r="AK40" i="13"/>
  <c r="U38" i="13"/>
  <c r="AD46" i="13"/>
  <c r="AM46" i="13"/>
  <c r="V45" i="13"/>
  <c r="AH44" i="13"/>
  <c r="U43" i="13"/>
  <c r="AD42" i="13"/>
  <c r="AM42" i="13"/>
  <c r="V41" i="13"/>
  <c r="AH40" i="13"/>
  <c r="U39" i="13"/>
  <c r="AK38" i="13"/>
  <c r="AG45" i="13"/>
  <c r="AL42" i="13"/>
  <c r="AJ40" i="13"/>
  <c r="AI38" i="13"/>
  <c r="AC46" i="13"/>
  <c r="Z46" i="13"/>
  <c r="AB45" i="13"/>
  <c r="X44" i="13"/>
  <c r="AI43" i="13"/>
  <c r="AJ38" i="13"/>
  <c r="AF45" i="13"/>
  <c r="AG40" i="13"/>
  <c r="T38" i="13"/>
  <c r="Y46" i="13"/>
  <c r="AE45" i="13"/>
  <c r="AA45" i="13"/>
  <c r="W44" i="13"/>
  <c r="T43" i="13"/>
  <c r="AH38" i="13"/>
  <c r="U46" i="13"/>
  <c r="AD45" i="13"/>
  <c r="AM45" i="13"/>
  <c r="V44" i="13"/>
  <c r="AH43" i="13"/>
  <c r="AK9" i="13"/>
  <c r="W9" i="13"/>
  <c r="AC24" i="13"/>
  <c r="Z24" i="13"/>
  <c r="T23" i="13"/>
  <c r="AG22" i="13"/>
  <c r="V22" i="13"/>
  <c r="AC21" i="13"/>
  <c r="Z21" i="13"/>
  <c r="T20" i="13"/>
  <c r="AG19" i="13"/>
  <c r="V19" i="13"/>
  <c r="AC18" i="13"/>
  <c r="Z18" i="13"/>
  <c r="T17" i="13"/>
  <c r="AG16" i="13"/>
  <c r="V16" i="13"/>
  <c r="AC15" i="13"/>
  <c r="Z15" i="13"/>
  <c r="T14" i="13"/>
  <c r="AG13" i="13"/>
  <c r="V13" i="13"/>
  <c r="AC12" i="13"/>
  <c r="Z12" i="13"/>
  <c r="T11" i="13"/>
  <c r="AG10" i="13"/>
  <c r="V10" i="13"/>
  <c r="AD28" i="13"/>
  <c r="AM28" i="13"/>
  <c r="T35" i="13"/>
  <c r="AG34" i="13"/>
  <c r="V34" i="13"/>
  <c r="AC33" i="13"/>
  <c r="Z33" i="13"/>
  <c r="T32" i="13"/>
  <c r="AG31" i="13"/>
  <c r="V31" i="13"/>
  <c r="AC30" i="13"/>
  <c r="Z30" i="13"/>
  <c r="T29" i="13"/>
  <c r="AJ9" i="13"/>
  <c r="V9" i="13"/>
  <c r="Y24" i="13"/>
  <c r="AL23" i="13"/>
  <c r="AH23" i="13"/>
  <c r="AF22" i="13"/>
  <c r="AB22" i="13"/>
  <c r="Y21" i="13"/>
  <c r="AL20" i="13"/>
  <c r="AH20" i="13"/>
  <c r="AF19" i="13"/>
  <c r="AB19" i="13"/>
  <c r="Y18" i="13"/>
  <c r="AL17" i="13"/>
  <c r="AH17" i="13"/>
  <c r="AF16" i="13"/>
  <c r="AB16" i="13"/>
  <c r="Y15" i="13"/>
  <c r="AL14" i="13"/>
  <c r="AH14" i="13"/>
  <c r="AF13" i="13"/>
  <c r="AB13" i="13"/>
  <c r="Y12" i="13"/>
  <c r="AL11" i="13"/>
  <c r="AH11" i="13"/>
  <c r="AF10" i="13"/>
  <c r="AB10" i="13"/>
  <c r="AC28" i="13"/>
  <c r="AL35" i="13"/>
  <c r="AH35" i="13"/>
  <c r="AF34" i="13"/>
  <c r="AB34" i="13"/>
  <c r="Y33" i="13"/>
  <c r="AL32" i="13"/>
  <c r="AH32" i="13"/>
  <c r="AF31" i="13"/>
  <c r="AB31" i="13"/>
  <c r="Y30" i="13"/>
  <c r="AL29" i="13"/>
  <c r="AH29" i="13"/>
  <c r="AG9" i="13"/>
  <c r="AB9" i="13"/>
  <c r="U24" i="13"/>
  <c r="AK23" i="13"/>
  <c r="X23" i="13"/>
  <c r="AE22" i="13"/>
  <c r="AA22" i="13"/>
  <c r="U21" i="13"/>
  <c r="AK20" i="13"/>
  <c r="X20" i="13"/>
  <c r="AE19" i="13"/>
  <c r="AA19" i="13"/>
  <c r="U18" i="13"/>
  <c r="AK17" i="13"/>
  <c r="X17" i="13"/>
  <c r="AE16" i="13"/>
  <c r="AA16" i="13"/>
  <c r="U15" i="13"/>
  <c r="AK14" i="13"/>
  <c r="X14" i="13"/>
  <c r="AE13" i="13"/>
  <c r="AA13" i="13"/>
  <c r="U12" i="13"/>
  <c r="AK11" i="13"/>
  <c r="X11" i="13"/>
  <c r="AE10" i="13"/>
  <c r="AA10" i="13"/>
  <c r="Y28" i="13"/>
  <c r="AK35" i="13"/>
  <c r="X35" i="13"/>
  <c r="AE34" i="13"/>
  <c r="AA34" i="13"/>
  <c r="U33" i="13"/>
  <c r="AK32" i="13"/>
  <c r="X32" i="13"/>
  <c r="AE31" i="13"/>
  <c r="AA31" i="13"/>
  <c r="U30" i="13"/>
  <c r="AK29" i="13"/>
  <c r="X29" i="13"/>
  <c r="AF9" i="13"/>
  <c r="AI24" i="13"/>
  <c r="AJ23" i="13"/>
  <c r="W23" i="13"/>
  <c r="AD22" i="13"/>
  <c r="AM22" i="13"/>
  <c r="AI21" i="13"/>
  <c r="AJ20" i="13"/>
  <c r="W20" i="13"/>
  <c r="AD19" i="13"/>
  <c r="AM19" i="13"/>
  <c r="AI18" i="13"/>
  <c r="AJ17" i="13"/>
  <c r="W17" i="13"/>
  <c r="AD16" i="13"/>
  <c r="AM16" i="13"/>
  <c r="AI15" i="13"/>
  <c r="AJ14" i="13"/>
  <c r="W14" i="13"/>
  <c r="AD13" i="13"/>
  <c r="AM13" i="13"/>
  <c r="AI12" i="13"/>
  <c r="AJ11" i="13"/>
  <c r="W11" i="13"/>
  <c r="AD10" i="13"/>
  <c r="AM10" i="13"/>
  <c r="U28" i="13"/>
  <c r="AJ35" i="13"/>
  <c r="W35" i="13"/>
  <c r="AD34" i="13"/>
  <c r="AM34" i="13"/>
  <c r="AI33" i="13"/>
  <c r="AJ32" i="13"/>
  <c r="W32" i="13"/>
  <c r="AD31" i="13"/>
  <c r="AM31" i="13"/>
  <c r="AI30" i="13"/>
  <c r="AJ29" i="13"/>
  <c r="W29" i="13"/>
  <c r="AE9" i="13"/>
  <c r="AM9" i="13"/>
  <c r="T24" i="13"/>
  <c r="AG23" i="13"/>
  <c r="V23" i="13"/>
  <c r="AC22" i="13"/>
  <c r="Z22" i="13"/>
  <c r="T21" i="13"/>
  <c r="AG20" i="13"/>
  <c r="V20" i="13"/>
  <c r="AC19" i="13"/>
  <c r="Z19" i="13"/>
  <c r="T18" i="13"/>
  <c r="AG17" i="13"/>
  <c r="V17" i="13"/>
  <c r="AC16" i="13"/>
  <c r="Z16" i="13"/>
  <c r="T15" i="13"/>
  <c r="AG14" i="13"/>
  <c r="V14" i="13"/>
  <c r="AC13" i="13"/>
  <c r="Z13" i="13"/>
  <c r="T12" i="13"/>
  <c r="AG11" i="13"/>
  <c r="V11" i="13"/>
  <c r="AC10" i="13"/>
  <c r="Z10" i="13"/>
  <c r="AI28" i="13"/>
  <c r="AG35" i="13"/>
  <c r="V35" i="13"/>
  <c r="AC34" i="13"/>
  <c r="Z34" i="13"/>
  <c r="T33" i="13"/>
  <c r="AG32" i="13"/>
  <c r="V32" i="13"/>
  <c r="AC31" i="13"/>
  <c r="Z31" i="13"/>
  <c r="T30" i="13"/>
  <c r="AG29" i="13"/>
  <c r="V29" i="13"/>
  <c r="AD9" i="13"/>
  <c r="AL24" i="13"/>
  <c r="AH24" i="13"/>
  <c r="AF23" i="13"/>
  <c r="AB23" i="13"/>
  <c r="Y22" i="13"/>
  <c r="AL21" i="13"/>
  <c r="AH21" i="13"/>
  <c r="AF20" i="13"/>
  <c r="AB20" i="13"/>
  <c r="Y19" i="13"/>
  <c r="AL18" i="13"/>
  <c r="AH18" i="13"/>
  <c r="AF17" i="13"/>
  <c r="AB17" i="13"/>
  <c r="Y16" i="13"/>
  <c r="AL15" i="13"/>
  <c r="AH15" i="13"/>
  <c r="AF14" i="13"/>
  <c r="AB14" i="13"/>
  <c r="Y13" i="13"/>
  <c r="AL12" i="13"/>
  <c r="AH12" i="13"/>
  <c r="AF11" i="13"/>
  <c r="AB11" i="13"/>
  <c r="Y10" i="13"/>
  <c r="Z28" i="13"/>
  <c r="T28" i="13"/>
  <c r="AF35" i="13"/>
  <c r="AB35" i="13"/>
  <c r="Y34" i="13"/>
  <c r="AL33" i="13"/>
  <c r="AH33" i="13"/>
  <c r="AF32" i="13"/>
  <c r="AB32" i="13"/>
  <c r="Y31" i="13"/>
  <c r="AL30" i="13"/>
  <c r="AH30" i="13"/>
  <c r="AF29" i="13"/>
  <c r="AB29" i="13"/>
  <c r="AC9" i="13"/>
  <c r="AK24" i="13"/>
  <c r="X24" i="13"/>
  <c r="AE23" i="13"/>
  <c r="AA23" i="13"/>
  <c r="U22" i="13"/>
  <c r="AK21" i="13"/>
  <c r="X21" i="13"/>
  <c r="AE20" i="13"/>
  <c r="AA20" i="13"/>
  <c r="U19" i="13"/>
  <c r="AK18" i="13"/>
  <c r="X18" i="13"/>
  <c r="AE17" i="13"/>
  <c r="AA17" i="13"/>
  <c r="U16" i="13"/>
  <c r="AK15" i="13"/>
  <c r="X15" i="13"/>
  <c r="AE14" i="13"/>
  <c r="AA14" i="13"/>
  <c r="U13" i="13"/>
  <c r="AK12" i="13"/>
  <c r="X12" i="13"/>
  <c r="AE11" i="13"/>
  <c r="AA11" i="13"/>
  <c r="U10" i="13"/>
  <c r="AL28" i="13"/>
  <c r="AH28" i="13"/>
  <c r="AE35" i="13"/>
  <c r="AA35" i="13"/>
  <c r="U34" i="13"/>
  <c r="AK33" i="13"/>
  <c r="X33" i="13"/>
  <c r="AE32" i="13"/>
  <c r="AA32" i="13"/>
  <c r="U31" i="13"/>
  <c r="AK30" i="13"/>
  <c r="X30" i="13"/>
  <c r="AE29" i="13"/>
  <c r="AA29" i="13"/>
  <c r="Y9" i="13"/>
  <c r="AJ24" i="13"/>
  <c r="W24" i="13"/>
  <c r="AD23" i="13"/>
  <c r="AM23" i="13"/>
  <c r="AI22" i="13"/>
  <c r="AJ21" i="13"/>
  <c r="W21" i="13"/>
  <c r="AD20" i="13"/>
  <c r="AM20" i="13"/>
  <c r="AI19" i="13"/>
  <c r="AJ18" i="13"/>
  <c r="W18" i="13"/>
  <c r="AD17" i="13"/>
  <c r="AM17" i="13"/>
  <c r="AI16" i="13"/>
  <c r="AJ15" i="13"/>
  <c r="W15" i="13"/>
  <c r="AD14" i="13"/>
  <c r="AM14" i="13"/>
  <c r="AI13" i="13"/>
  <c r="AJ12" i="13"/>
  <c r="W12" i="13"/>
  <c r="AD11" i="13"/>
  <c r="AM11" i="13"/>
  <c r="AI10" i="13"/>
  <c r="AK28" i="13"/>
  <c r="X28" i="13"/>
  <c r="AD35" i="13"/>
  <c r="AM35" i="13"/>
  <c r="AI34" i="13"/>
  <c r="AJ33" i="13"/>
  <c r="W33" i="13"/>
  <c r="AD32" i="13"/>
  <c r="AM32" i="13"/>
  <c r="AI31" i="13"/>
  <c r="AJ30" i="13"/>
  <c r="W30" i="13"/>
  <c r="AD29" i="13"/>
  <c r="AM29" i="13"/>
  <c r="U9" i="13"/>
  <c r="AG24" i="13"/>
  <c r="V24" i="13"/>
  <c r="AC23" i="13"/>
  <c r="Z23" i="13"/>
  <c r="T22" i="13"/>
  <c r="AG21" i="13"/>
  <c r="V21" i="13"/>
  <c r="AC20" i="13"/>
  <c r="Z20" i="13"/>
  <c r="T19" i="13"/>
  <c r="AG18" i="13"/>
  <c r="V18" i="13"/>
  <c r="AC17" i="13"/>
  <c r="Z17" i="13"/>
  <c r="T16" i="13"/>
  <c r="AG15" i="13"/>
  <c r="V15" i="13"/>
  <c r="AC14" i="13"/>
  <c r="Z14" i="13"/>
  <c r="T13" i="13"/>
  <c r="AG12" i="13"/>
  <c r="V12" i="13"/>
  <c r="AC11" i="13"/>
  <c r="Z11" i="13"/>
  <c r="T10" i="13"/>
  <c r="AJ28" i="13"/>
  <c r="W28" i="13"/>
  <c r="AC35" i="13"/>
  <c r="Z35" i="13"/>
  <c r="T34" i="13"/>
  <c r="AG33" i="13"/>
  <c r="V33" i="13"/>
  <c r="AC32" i="13"/>
  <c r="Z32" i="13"/>
  <c r="AG30" i="13"/>
  <c r="V30" i="13"/>
  <c r="Z37" i="13"/>
  <c r="T9" i="13"/>
  <c r="AF24" i="13"/>
  <c r="AB24" i="13"/>
  <c r="Y23" i="13"/>
  <c r="AL22" i="13"/>
  <c r="AH22" i="13"/>
  <c r="AF21" i="13"/>
  <c r="AB21" i="13"/>
  <c r="Y20" i="13"/>
  <c r="AL19" i="13"/>
  <c r="AH19" i="13"/>
  <c r="AF18" i="13"/>
  <c r="AB18" i="13"/>
  <c r="Y17" i="13"/>
  <c r="AL16" i="13"/>
  <c r="AH16" i="13"/>
  <c r="AF15" i="13"/>
  <c r="AB15" i="13"/>
  <c r="Y14" i="13"/>
  <c r="AL13" i="13"/>
  <c r="AH13" i="13"/>
  <c r="AF12" i="13"/>
  <c r="AB12" i="13"/>
  <c r="Y11" i="13"/>
  <c r="AL10" i="13"/>
  <c r="AH10" i="13"/>
  <c r="Y35" i="13"/>
  <c r="AL34" i="13"/>
  <c r="AH34" i="13"/>
  <c r="AF33" i="13"/>
  <c r="AB33" i="13"/>
  <c r="Y32" i="13"/>
  <c r="AF30" i="13"/>
  <c r="AB30" i="13"/>
  <c r="AH9" i="13"/>
  <c r="AE24" i="13"/>
  <c r="AA24" i="13"/>
  <c r="U23" i="13"/>
  <c r="AK22" i="13"/>
  <c r="X22" i="13"/>
  <c r="AE21" i="13"/>
  <c r="AA21" i="13"/>
  <c r="U20" i="13"/>
  <c r="AK19" i="13"/>
  <c r="X19" i="13"/>
  <c r="AE18" i="13"/>
  <c r="AA18" i="13"/>
  <c r="U17" i="13"/>
  <c r="AK16" i="13"/>
  <c r="X16" i="13"/>
  <c r="AE15" i="13"/>
  <c r="AA15" i="13"/>
  <c r="U14" i="13"/>
  <c r="AK13" i="13"/>
  <c r="X13" i="13"/>
  <c r="AE12" i="13"/>
  <c r="AA12" i="13"/>
  <c r="U11" i="13"/>
  <c r="AK10" i="13"/>
  <c r="X10" i="13"/>
  <c r="U35" i="13"/>
  <c r="AK34" i="13"/>
  <c r="X34" i="13"/>
  <c r="AE33" i="13"/>
  <c r="AA33" i="13"/>
  <c r="U32" i="13"/>
  <c r="AE30" i="13"/>
  <c r="AA30" i="13"/>
  <c r="X9" i="13"/>
  <c r="AD24" i="13"/>
  <c r="AM24" i="13"/>
  <c r="AI23" i="13"/>
  <c r="AJ22" i="13"/>
  <c r="W22" i="13"/>
  <c r="AD21" i="13"/>
  <c r="AM21" i="13"/>
  <c r="AI20" i="13"/>
  <c r="AJ19" i="13"/>
  <c r="W19" i="13"/>
  <c r="AD18" i="13"/>
  <c r="AM18" i="13"/>
  <c r="AI17" i="13"/>
  <c r="AJ16" i="13"/>
  <c r="W16" i="13"/>
  <c r="AD15" i="13"/>
  <c r="AM15" i="13"/>
  <c r="AI14" i="13"/>
  <c r="AJ13" i="13"/>
  <c r="W13" i="13"/>
  <c r="AD12" i="13"/>
  <c r="AM12" i="13"/>
  <c r="AI11" i="13"/>
  <c r="AJ10" i="13"/>
  <c r="W10" i="13"/>
  <c r="AI35" i="13"/>
  <c r="AJ34" i="13"/>
  <c r="W34" i="13"/>
  <c r="AD33" i="13"/>
  <c r="AM33" i="13"/>
  <c r="AI32" i="13"/>
  <c r="F14" i="28" l="1"/>
  <c r="E15" i="28"/>
  <c r="E16" i="28" l="1"/>
  <c r="F15" i="28"/>
  <c r="F16" i="28" l="1"/>
  <c r="E17" i="28"/>
  <c r="E18" i="28" l="1"/>
  <c r="F17" i="28"/>
  <c r="F18" i="28" l="1"/>
  <c r="E19" i="28"/>
  <c r="F19" i="28" l="1"/>
  <c r="E20" i="28"/>
  <c r="F20" i="28" s="1"/>
</calcChain>
</file>

<file path=xl/sharedStrings.xml><?xml version="1.0" encoding="utf-8"?>
<sst xmlns="http://schemas.openxmlformats.org/spreadsheetml/2006/main" count="8197" uniqueCount="3746">
  <si>
    <t>term</t>
  </si>
  <si>
    <t>zorn_1998</t>
  </si>
  <si>
    <t>wildco_2020</t>
  </si>
  <si>
    <t>wildlabs_2021</t>
  </si>
  <si>
    <t>tourani_2022</t>
  </si>
  <si>
    <t>seccombe_2017</t>
  </si>
  <si>
    <t>schweiger_2020</t>
  </si>
  <si>
    <t>schlexer_2008</t>
  </si>
  <si>
    <t>royle_2004</t>
  </si>
  <si>
    <t>risc_2019</t>
  </si>
  <si>
    <t>rcsc_2024</t>
  </si>
  <si>
    <t>pyron_2010</t>
  </si>
  <si>
    <t>obrien_2011</t>
  </si>
  <si>
    <t>obrien_2010</t>
  </si>
  <si>
    <t>mullahy_1986</t>
  </si>
  <si>
    <t>morris_2022</t>
  </si>
  <si>
    <t>molloy_2018</t>
  </si>
  <si>
    <t>lambert_1992</t>
  </si>
  <si>
    <t>karanth_1995</t>
  </si>
  <si>
    <t>iijima_2020</t>
  </si>
  <si>
    <t>hurlbert_1984</t>
  </si>
  <si>
    <t>huggard_2018</t>
  </si>
  <si>
    <t>heilbron_1994</t>
  </si>
  <si>
    <t>hartig_2019</t>
  </si>
  <si>
    <t>greenberg_2020</t>
  </si>
  <si>
    <t>greenberg_2018</t>
  </si>
  <si>
    <t>goa_2023b</t>
  </si>
  <si>
    <t>goa_2023a</t>
  </si>
  <si>
    <t>fancourt_2016</t>
  </si>
  <si>
    <t>efford_2022</t>
  </si>
  <si>
    <t>efford_2011</t>
  </si>
  <si>
    <t>efford_2004</t>
  </si>
  <si>
    <t>cmi_2020</t>
  </si>
  <si>
    <t>clarke_2019</t>
  </si>
  <si>
    <t>caughley_1977</t>
  </si>
  <si>
    <t>burgar_2021</t>
  </si>
  <si>
    <t>borchers_2012</t>
  </si>
  <si>
    <t>abmi_2021</t>
  </si>
  <si>
    <t>Zuur et al., 2007</t>
  </si>
  <si>
    <t>Zuckerberg et al., 2020</t>
  </si>
  <si>
    <t>Zorn, 1998</t>
  </si>
  <si>
    <t>Zeileis et al., 2008</t>
  </si>
  <si>
    <t>Young et al., 2018</t>
  </si>
  <si>
    <t>Yue et al., 2015</t>
  </si>
  <si>
    <t>WildCo Lab, 2021b</t>
  </si>
  <si>
    <t>WildCo Lab, 2021a</t>
  </si>
  <si>
    <t>WildCo Lab, 2020</t>
  </si>
  <si>
    <t>WildCAM Network, 2019</t>
  </si>
  <si>
    <t>Whittington et al., 2019</t>
  </si>
  <si>
    <t>Whittington et al., 2018</t>
  </si>
  <si>
    <t>Welsh et al., 2000</t>
  </si>
  <si>
    <t>Wellington et al., 2014</t>
  </si>
  <si>
    <t>Welbourne et al., 2016</t>
  </si>
  <si>
    <t>Wegge et al., 2004</t>
  </si>
  <si>
    <t>Webster et al., 2019</t>
  </si>
  <si>
    <t>Wearn et al., 2013</t>
  </si>
  <si>
    <t>Wearn et al., 2016</t>
  </si>
  <si>
    <t>Wearn &amp; Glover-Kapfer, 2019</t>
  </si>
  <si>
    <t>Wearn &amp; Glover-Kapfer, 2017</t>
  </si>
  <si>
    <t>Warbington &amp; Boyce, 2020</t>
  </si>
  <si>
    <t>The WILDLABS Partnership, 2021</t>
  </si>
  <si>
    <t>Vidal et al., 2021</t>
  </si>
  <si>
    <t>Velez et al., 2023</t>
  </si>
  <si>
    <t>Van Wilgenburg et al., 2020</t>
  </si>
  <si>
    <t>Van Dooren, 2016</t>
  </si>
  <si>
    <t>Van Berkel, 2014</t>
  </si>
  <si>
    <t>Twining et al., 2022</t>
  </si>
  <si>
    <t>Tschumi et al., 2018</t>
  </si>
  <si>
    <t>Trolliet et al., 2014</t>
  </si>
  <si>
    <t>Tourani, 2022</t>
  </si>
  <si>
    <t>Tobler et al., 2008</t>
  </si>
  <si>
    <t>Tobler &amp; Powell, 2013</t>
  </si>
  <si>
    <t>Tigner et al., 2014</t>
  </si>
  <si>
    <t>Thorn et al., 2009</t>
  </si>
  <si>
    <t>Tanwar et al., 2021</t>
  </si>
  <si>
    <t>Tabak et al., 2018</t>
  </si>
  <si>
    <t>Suwanrat et al., 2015</t>
  </si>
  <si>
    <t>Sun et al., 2022</t>
  </si>
  <si>
    <t>Sun et al., 2021</t>
  </si>
  <si>
    <t>Sun et al., 2014</t>
  </si>
  <si>
    <t>Suárez-Tangil et al., 2017</t>
  </si>
  <si>
    <t>Stokeld et al., 2016</t>
  </si>
  <si>
    <t>Steinbeiser et al., 2019</t>
  </si>
  <si>
    <t>Steenweg et al., 2015</t>
  </si>
  <si>
    <t>Steenweg et al., 2018</t>
  </si>
  <si>
    <t>Steenweg et al., 2019</t>
  </si>
  <si>
    <t>Steenweg et al., 2017</t>
  </si>
  <si>
    <t>Southwell et al., 2019</t>
  </si>
  <si>
    <t>Soria-Díaz et al., 2010</t>
  </si>
  <si>
    <t>Sollmann et al., 2013c</t>
  </si>
  <si>
    <t>Sollmann et al., 2013b</t>
  </si>
  <si>
    <t>Sollmann et al., 2013a</t>
  </si>
  <si>
    <t>Sollmann et al., 2012</t>
  </si>
  <si>
    <t>Sollmann et al., 2011</t>
  </si>
  <si>
    <t>Sollmann et al., 2018</t>
  </si>
  <si>
    <t>Sirén et al., 2018</t>
  </si>
  <si>
    <t>Si et al., 2014</t>
  </si>
  <si>
    <t>Shannon et al., 2014</t>
  </si>
  <si>
    <t>Séquin et al., 2003</t>
  </si>
  <si>
    <t>Seccombe, 2017</t>
  </si>
  <si>
    <t>Scotson et al., 2017</t>
  </si>
  <si>
    <t>Schweiger, 2020</t>
  </si>
  <si>
    <t>Schlexer, 2008</t>
  </si>
  <si>
    <t>Schenider et al., 2018</t>
  </si>
  <si>
    <t>Santini et al., 2020</t>
  </si>
  <si>
    <t>Samejima et al., 2012</t>
  </si>
  <si>
    <t>Sharma et al., 2010</t>
  </si>
  <si>
    <t>Royle et al., 2009</t>
  </si>
  <si>
    <t>Royle et al., 2014</t>
  </si>
  <si>
    <t>Royle &amp; Young, 2008</t>
  </si>
  <si>
    <t>Royle &amp; Nichols, 2003</t>
  </si>
  <si>
    <t>Royle, 2004</t>
  </si>
  <si>
    <t>Rowcliffe et al., 2011</t>
  </si>
  <si>
    <t>Rowcliffe et al., 2014</t>
  </si>
  <si>
    <t>Rowcliffe et al., 2013</t>
  </si>
  <si>
    <t>Rowcliffe et al., 2016</t>
  </si>
  <si>
    <t>Rowcliffe et al., 2008</t>
  </si>
  <si>
    <t>Rowcliffe &amp; Carbone, 2008</t>
  </si>
  <si>
    <t>Rovero et al., 2013</t>
  </si>
  <si>
    <t>Rovero &amp; Zimmermann, 2016</t>
  </si>
  <si>
    <t>Rovero &amp; Marshall, 2009</t>
  </si>
  <si>
    <t>Roemer et al., 2009</t>
  </si>
  <si>
    <t>Robinson et al., 2020</t>
  </si>
  <si>
    <t>Ridout &amp; Linkie, 2009</t>
  </si>
  <si>
    <t>Rich et al., 2014</t>
  </si>
  <si>
    <t>Resources Information Standards Committee [RISC], 2019</t>
  </si>
  <si>
    <t>Rendall et al., 2021</t>
  </si>
  <si>
    <t>Reconyx Inc., 2018</t>
  </si>
  <si>
    <t>Randler &amp; Kalb, 2018</t>
  </si>
  <si>
    <t>Ramage et al., 2013</t>
  </si>
  <si>
    <t>Alberta Remote Camera Steering Committee [RCSC], 2024</t>
  </si>
  <si>
    <t>Alberta Remote Camera Steering Committee [RCSC] et al., 2024</t>
  </si>
  <si>
    <t>Pyron, 2010</t>
  </si>
  <si>
    <t>Powell &amp; Mitchell, 2012</t>
  </si>
  <si>
    <t>Pease et al., 2016</t>
  </si>
  <si>
    <t>Parsons et al., 2018</t>
  </si>
  <si>
    <t>Parmenter et al., 2003</t>
  </si>
  <si>
    <t>Palmer et al., 2018</t>
  </si>
  <si>
    <t>Palencia et al., 2022</t>
  </si>
  <si>
    <t>Palencia et al., 2021</t>
  </si>
  <si>
    <t>Pacifici et al., 2016</t>
  </si>
  <si>
    <t>Pettorelli et al., 2010</t>
  </si>
  <si>
    <t>O'Connor et al., 2017</t>
  </si>
  <si>
    <t>O'Connell et al., 2011</t>
  </si>
  <si>
    <t>O'Connell &amp; Bailey, 2011a</t>
  </si>
  <si>
    <t>O'Connell et al., 2006</t>
  </si>
  <si>
    <t>O'Brien et al., 2013</t>
  </si>
  <si>
    <t>O'Brien, 2011</t>
  </si>
  <si>
    <t>O'Brien et al., 2011</t>
  </si>
  <si>
    <t>Obbard et al., 2010</t>
  </si>
  <si>
    <t>O'Brien, 2010</t>
  </si>
  <si>
    <t>O'Brien &amp; Kinnaird, 2011</t>
  </si>
  <si>
    <t>Noss et al., 2003</t>
  </si>
  <si>
    <t>Noss et al., 2012</t>
  </si>
  <si>
    <t>Norouzzadeh et al., 2020</t>
  </si>
  <si>
    <t>Newbold &amp; King, 2009</t>
  </si>
  <si>
    <t>Neilson et al., 2018</t>
  </si>
  <si>
    <t>Natural Regions Committee., 2006</t>
  </si>
  <si>
    <t>Murray et al., 2016</t>
  </si>
  <si>
    <t>Murray et al., 2021</t>
  </si>
  <si>
    <t>Mullahy, 1986</t>
  </si>
  <si>
    <t>Muhly et al., 2015</t>
  </si>
  <si>
    <t>Muhly et al., 2011</t>
  </si>
  <si>
    <t>Morrison et al., 2018</t>
  </si>
  <si>
    <t>Morris, 2022</t>
  </si>
  <si>
    <t>Morin et al., 2022</t>
  </si>
  <si>
    <t>Moqanaki et al., 2021</t>
  </si>
  <si>
    <t>Molloy, 2018</t>
  </si>
  <si>
    <t>Moll et al., 2020</t>
  </si>
  <si>
    <t>Moeller et al., 2023</t>
  </si>
  <si>
    <t>Moeller et al., 2018</t>
  </si>
  <si>
    <t>Mills et al., 2019</t>
  </si>
  <si>
    <t>Mills et al., 2016</t>
  </si>
  <si>
    <t>Meek et al., 2014a</t>
  </si>
  <si>
    <t>Meek et al., 2014b</t>
  </si>
  <si>
    <t>Meek et al., 2016</t>
  </si>
  <si>
    <t>McShea et al., 2015</t>
  </si>
  <si>
    <t>McCullagh &amp; Nelder, 1989</t>
  </si>
  <si>
    <t>Mccomb et al., 2010</t>
  </si>
  <si>
    <t>McClintock et al., 2009</t>
  </si>
  <si>
    <t>Martin et al., 2005</t>
  </si>
  <si>
    <t>Markle et al., 2020</t>
  </si>
  <si>
    <t>Manly et al., 1993</t>
  </si>
  <si>
    <t>Maffei &amp; Noss, 2008</t>
  </si>
  <si>
    <t>MacKenzie et al., 2006</t>
  </si>
  <si>
    <t>MacKenzie et al., 2002</t>
  </si>
  <si>
    <t>MacKenzie et al., 2003</t>
  </si>
  <si>
    <t>MacKenzie et al., 2004</t>
  </si>
  <si>
    <t>Mackenzie &amp; Royle, 2005</t>
  </si>
  <si>
    <t>MacKenzie &amp; Kendall, 2002</t>
  </si>
  <si>
    <t>Lynch et al., 2015</t>
  </si>
  <si>
    <t>Loonam et al., 2021</t>
  </si>
  <si>
    <t>Linden et al., 2017</t>
  </si>
  <si>
    <t>Li et al., 2012</t>
  </si>
  <si>
    <t>Lele et al., 2013</t>
  </si>
  <si>
    <t>Lazenby et al., 2015</t>
  </si>
  <si>
    <t>Lambert, 1992</t>
  </si>
  <si>
    <t>Lahoz-Monfort &amp; Magrath, 2021</t>
  </si>
  <si>
    <t>Kusi et al., 2019</t>
  </si>
  <si>
    <t>Kruger et al., 2018</t>
  </si>
  <si>
    <t>Krebs et al., 2011</t>
  </si>
  <si>
    <t>Kleiber &amp; Zeileis, 2016</t>
  </si>
  <si>
    <t>Kitamura et al., 2010</t>
  </si>
  <si>
    <t>Kinnaird &amp; O'Brien, 2012</t>
  </si>
  <si>
    <t>Kelly et al., 2008</t>
  </si>
  <si>
    <t>Kelejian &amp; Prucha, 1998</t>
  </si>
  <si>
    <t>Keim et al., 2019</t>
  </si>
  <si>
    <t>Keim et al., 2021</t>
  </si>
  <si>
    <t>Keim et al., 2011</t>
  </si>
  <si>
    <t>Kays et al., 2010</t>
  </si>
  <si>
    <t>Kays et al., 2009</t>
  </si>
  <si>
    <t>Kays et al., 2021</t>
  </si>
  <si>
    <t>Kays et al., 2020</t>
  </si>
  <si>
    <t>Karanth et al., 2006</t>
  </si>
  <si>
    <t>Karanth et al., 2011</t>
  </si>
  <si>
    <t>Karanth &amp; Nichols, 1998</t>
  </si>
  <si>
    <t>Karanth, 1995</t>
  </si>
  <si>
    <t>Junker et al., 2021</t>
  </si>
  <si>
    <t>Johanns et al., 2022</t>
  </si>
  <si>
    <t>Jiménez et al., 2021</t>
  </si>
  <si>
    <t>Jennrich &amp; Turner, 1969</t>
  </si>
  <si>
    <t>Jennelle et al., 2002</t>
  </si>
  <si>
    <t>Iknayan et al., 2014</t>
  </si>
  <si>
    <t>Iijima, 2020</t>
  </si>
  <si>
    <t>Iannarilli et al., 2021</t>
  </si>
  <si>
    <t>Hurlbert, 1984</t>
  </si>
  <si>
    <t>Huggard, 2018</t>
  </si>
  <si>
    <t>Howe et al., 2017</t>
  </si>
  <si>
    <t>Holinda et al., 2020</t>
  </si>
  <si>
    <t>Hofmeester et al., 2019</t>
  </si>
  <si>
    <t>Henrich et al., 2022</t>
  </si>
  <si>
    <t>Heilbron, 1994</t>
  </si>
  <si>
    <t>Hartig, 2019</t>
  </si>
  <si>
    <t>Harrison et al., 2018</t>
  </si>
  <si>
    <t>Hall et al., 2008</t>
  </si>
  <si>
    <t>Gopalaswamy et al., 2012</t>
  </si>
  <si>
    <t>Guillera-Arroita et al., 2010</t>
  </si>
  <si>
    <t>Greenberg, 2020</t>
  </si>
  <si>
    <t>Greenberg, 2018</t>
  </si>
  <si>
    <t>Green et al., 2020</t>
  </si>
  <si>
    <t>Government of Alberta, 2023b</t>
  </si>
  <si>
    <t>Government of Alberta, 2023a</t>
  </si>
  <si>
    <t>Gotelli &amp; Colwell, 2011</t>
  </si>
  <si>
    <t>Gotelli &amp; Colwell, 2001</t>
  </si>
  <si>
    <t>Glover-Kapfer et al., 2017</t>
  </si>
  <si>
    <t>Glen et al., 2013</t>
  </si>
  <si>
    <t>Gillespie et al., 2015</t>
  </si>
  <si>
    <t>Gerber et al., 2010</t>
  </si>
  <si>
    <t>Gerber et al., 2011</t>
  </si>
  <si>
    <t>Ganskopp &amp; Johnson, 2007</t>
  </si>
  <si>
    <t>Gálvez et al., 2016</t>
  </si>
  <si>
    <t>Gallo et al., 2022</t>
  </si>
  <si>
    <t>Frey et al., 2017</t>
  </si>
  <si>
    <t>Frampton et al., 2022</t>
  </si>
  <si>
    <t>Found &amp; Patterson, 2020</t>
  </si>
  <si>
    <t>Foster &amp; Harmsen, 2012</t>
  </si>
  <si>
    <t>Forrester et al., 2016</t>
  </si>
  <si>
    <t>Fisher et al., 2014</t>
  </si>
  <si>
    <t>Fisher &amp; Burton, 2012</t>
  </si>
  <si>
    <t>Findlay et al., 2020</t>
  </si>
  <si>
    <t>Fidino et al., 2020</t>
  </si>
  <si>
    <t>Ferreira-Rodríguez et al., 2019</t>
  </si>
  <si>
    <t>Fennell et al., 2022</t>
  </si>
  <si>
    <t>Fegraus et al., 2011</t>
  </si>
  <si>
    <t>Fancourt, 2016</t>
  </si>
  <si>
    <t>Fisher et al., 2011</t>
  </si>
  <si>
    <t>Espartosa et al., 2011</t>
  </si>
  <si>
    <t>Efford et al., 2009b</t>
  </si>
  <si>
    <t>Efford et al., 2009a</t>
  </si>
  <si>
    <t>Efford &amp; Hunter, 2018</t>
  </si>
  <si>
    <t>Efford &amp; Boulanger, 2019</t>
  </si>
  <si>
    <t>Efford, 2022</t>
  </si>
  <si>
    <t>Efford, 2011</t>
  </si>
  <si>
    <t>Efford, 2004</t>
  </si>
  <si>
    <t>Duquette et al., 2014</t>
  </si>
  <si>
    <t>Dunne &amp; Quinn, 2009</t>
  </si>
  <si>
    <t>Doran-Myers, 2018</t>
  </si>
  <si>
    <t>Dillon &amp; Kelly, 2008</t>
  </si>
  <si>
    <t>Dey et al., 2023</t>
  </si>
  <si>
    <t>Deng et al., 2015</t>
  </si>
  <si>
    <t>Dénes et al., 2015</t>
  </si>
  <si>
    <t>Davis et al., 2021</t>
  </si>
  <si>
    <t>Cusack et al., 2015</t>
  </si>
  <si>
    <t>Colyn et al., 2018</t>
  </si>
  <si>
    <t>Colwell et al., 2012</t>
  </si>
  <si>
    <t>Columbia Mountains Institute of Applied Ecology [CMI], 2020</t>
  </si>
  <si>
    <t>Clevenger &amp; Waltho, 2005</t>
  </si>
  <si>
    <t>Clarke et al., 2023</t>
  </si>
  <si>
    <t>Clarke, 2019</t>
  </si>
  <si>
    <t>Clark et al., 2003</t>
  </si>
  <si>
    <t>Chatterjee et al., 2021</t>
  </si>
  <si>
    <t>Chandler &amp; Royle, 2013</t>
  </si>
  <si>
    <t>Caughley, 1977</t>
  </si>
  <si>
    <t>Carbone et al., 2001</t>
  </si>
  <si>
    <t>Caravaggi et al., 2020</t>
  </si>
  <si>
    <t>Caravaggi et al., 2017</t>
  </si>
  <si>
    <t>Cappelle et al., 2021</t>
  </si>
  <si>
    <t>Burton et al., 2015</t>
  </si>
  <si>
    <t>Burkholder et al., 2018</t>
  </si>
  <si>
    <t>Burgar et al., 2018</t>
  </si>
  <si>
    <t>Burgar, 2021</t>
  </si>
  <si>
    <t>Broekman et al., 2022</t>
  </si>
  <si>
    <t>Bridges &amp; Noss, 2011</t>
  </si>
  <si>
    <t>Bowkett et al., 2008</t>
  </si>
  <si>
    <t>Borchers et al., 2015</t>
  </si>
  <si>
    <t>Borchers &amp; Efford, 2008</t>
  </si>
  <si>
    <t>Borchers, 2012</t>
  </si>
  <si>
    <t>Borcher &amp; Marques, 2017</t>
  </si>
  <si>
    <t>Bliss &amp; Fisher, 1953</t>
  </si>
  <si>
    <t>Blasco-Moreno et al., 2019</t>
  </si>
  <si>
    <t>Blanc et al., 2013</t>
  </si>
  <si>
    <t>Bischof et al., 2020</t>
  </si>
  <si>
    <t>Bessone et al., 2020</t>
  </si>
  <si>
    <t>Beery et al., 2019</t>
  </si>
  <si>
    <t>Becker et al., 2022</t>
  </si>
  <si>
    <t>Bayne et al., 2021</t>
  </si>
  <si>
    <t>Bayne et al., 2022</t>
  </si>
  <si>
    <t>Brodie et al., 2015</t>
  </si>
  <si>
    <t>Augustine et al., 2019</t>
  </si>
  <si>
    <t>Augustine et al., 2018</t>
  </si>
  <si>
    <t>Arnason et al., 1991</t>
  </si>
  <si>
    <t>Apps &amp; McNutt, 2018</t>
  </si>
  <si>
    <t>Anile &amp; Devillard, 2016</t>
  </si>
  <si>
    <t>Ames et al., 2020</t>
  </si>
  <si>
    <t>Alonso et al., 2015</t>
  </si>
  <si>
    <t>Alberta Biodiversity Monitoring Institute [ABMI], 2021</t>
  </si>
  <si>
    <t>Ahumada et al., 2011</t>
  </si>
  <si>
    <t>Ahumada et al., 2019</t>
  </si>
  <si>
    <t>Abolaffio et al, 2019</t>
  </si>
  <si>
    <t>name</t>
  </si>
  <si>
    <t>Instantaneous sampling (IS)</t>
  </si>
  <si>
    <t>mod_is</t>
  </si>
  <si>
    <t>approach</t>
  </si>
  <si>
    <t>Space-to-event (STE)</t>
  </si>
  <si>
    <t>mod_ste</t>
  </si>
  <si>
    <t>Time-to-event (TTE)</t>
  </si>
  <si>
    <t>mod_tte</t>
  </si>
  <si>
    <t>Distance sampling (DS)</t>
  </si>
  <si>
    <t>mod_ds</t>
  </si>
  <si>
    <t>Time in front of the camera (TIFC)</t>
  </si>
  <si>
    <t>mod_tifc</t>
  </si>
  <si>
    <t>Random encounter and staying time (REST)</t>
  </si>
  <si>
    <t>mod_rest</t>
  </si>
  <si>
    <t>Random encounter model (REM)</t>
  </si>
  <si>
    <t>mod_rem</t>
  </si>
  <si>
    <t>N-mixture</t>
  </si>
  <si>
    <t>mod_nmixture</t>
  </si>
  <si>
    <t>Royle-Nichols</t>
  </si>
  <si>
    <t>mod_roylenichols</t>
  </si>
  <si>
    <t>Spatial Partial Identity Model (2-flank SPIM)</t>
  </si>
  <si>
    <t>mod_2flankspim</t>
  </si>
  <si>
    <t>mod_catspim</t>
  </si>
  <si>
    <t>mod_sc</t>
  </si>
  <si>
    <t xml:space="preserve">Spatial mark-resight </t>
  </si>
  <si>
    <t>mod_smr</t>
  </si>
  <si>
    <t>Mark-resight (MR)</t>
  </si>
  <si>
    <t>mod_mr</t>
  </si>
  <si>
    <t>mod_scr_secr</t>
  </si>
  <si>
    <t>mod_cr_cmr</t>
  </si>
  <si>
    <t>Behaviour</t>
  </si>
  <si>
    <t>mod_behaviour</t>
  </si>
  <si>
    <t>Relative abundance indices</t>
  </si>
  <si>
    <t>mod_rai</t>
  </si>
  <si>
    <t>Occupancy models</t>
  </si>
  <si>
    <t>mod_occupancy</t>
  </si>
  <si>
    <t>Species diversity &amp; richness</t>
  </si>
  <si>
    <t>mod_divers_rich</t>
  </si>
  <si>
    <t>Species inventory</t>
  </si>
  <si>
    <t>mod_inventory</t>
  </si>
  <si>
    <t>obj_behaviour</t>
  </si>
  <si>
    <t>objective</t>
  </si>
  <si>
    <t>Vital rates</t>
  </si>
  <si>
    <t>obj_vital_rate</t>
  </si>
  <si>
    <t>obj_abundance</t>
  </si>
  <si>
    <t>Relative abundance</t>
  </si>
  <si>
    <t>obj_rel_abund</t>
  </si>
  <si>
    <t>Occupancy</t>
  </si>
  <si>
    <t>obj_occupancy</t>
  </si>
  <si>
    <t>obj_divers_rich</t>
  </si>
  <si>
    <t>obj_inventory</t>
  </si>
  <si>
    <t>substitution</t>
  </si>
  <si>
    <t>id</t>
  </si>
  <si>
    <t>type</t>
  </si>
  <si>
    <t>NULL</t>
  </si>
  <si>
    <t>Zero-inflation</t>
  </si>
  <si>
    <t>A regression model for count data that both follows the Poisson distribution and contains excess zeros (Lambert, 1992). ZIP models are only appropriate for data for which the overdispersion is not solely due to zero-inflation. [relative abundance indices]</t>
  </si>
  <si>
    <t>Zero-inflated Poisson (ZIP) regression (Lambert, 1992)</t>
  </si>
  <si>
    <t>Zero-inflated negative binomial (ZINB) regression (McCullagh &amp; Nelder, 1989)</t>
  </si>
  <si>
    <t>walktest</t>
  </si>
  <si>
    <t>Walktest</t>
  </si>
  <si>
    <t>baitlure_visual_lure</t>
  </si>
  <si>
    <t>Visual lure</t>
  </si>
  <si>
    <t>visit_metadata</t>
  </si>
  <si>
    <t>Metadata that should be collected each time a camera location is visited to deploy, Service*/Retrieval Field Datasheet.</t>
  </si>
  <si>
    <t>Visit metadata</t>
  </si>
  <si>
    <t>visit</t>
  </si>
  <si>
    <t>When a crew has gone to a location to deploy, service, or retrieve a remote camera.</t>
  </si>
  <si>
    <t>Visit</t>
  </si>
  <si>
    <t>fov_viewshed</t>
  </si>
  <si>
    <t>The area visible to the camera as determined by its lens angle (in degrees) and trigger distance (Moeller et al., 2023).</t>
  </si>
  <si>
    <t>Viewshed</t>
  </si>
  <si>
    <t>settings_userlabel</t>
  </si>
  <si>
    <t>User label</t>
  </si>
  <si>
    <t>typeid_unmarked</t>
  </si>
  <si>
    <t xml:space="preserve">Unmarked individuals */ populations */ species </t>
  </si>
  <si>
    <t>trigger_speed</t>
  </si>
  <si>
    <t>Trigger speed</t>
  </si>
  <si>
    <t>trigger_event</t>
  </si>
  <si>
    <t>An activation of the camera detector(s) that initiates the capture of a single or multiple images, or the recording of video.</t>
  </si>
  <si>
    <t>total_number_of_camera_days</t>
  </si>
  <si>
    <t>Total number of camera days</t>
  </si>
  <si>
    <t>Time-to-event (TTE) model (Moeller et al., 2018)</t>
  </si>
  <si>
    <t>timelapse_image</t>
  </si>
  <si>
    <t>Time-lapse image</t>
  </si>
  <si>
    <t>Time in front of the camera (TIFC) (Huggard, 2018; Warbington &amp; Boyce, 2020; tested in Becker et al., 2022)</t>
  </si>
  <si>
    <t>test_image</t>
  </si>
  <si>
    <t>An image taken from a camera after it has been set up to provide a permanent record of the visit metadata (e.g., Sample Station Name, Camera Location Name, Deployment Name, Crew, and Deployment Start Date Time [DD-MMM-YYYY HH:MM:SS]). &lt;br&gt;&lt;br&gt;Taking a test image can be useful to compare the information from the image to that of which was collected on the Camera Service*/Retrieval Field Datasheet after retrieval and can help in reducing recording errors.</t>
  </si>
  <si>
    <t>Test image</t>
  </si>
  <si>
    <t>sampledesign_targeted</t>
  </si>
  <si>
    <t>Camera locations or sample stations are placed in areas that are known or suspected to have higher activity levels (e.g., game trails, mineral licks).</t>
  </si>
  <si>
    <t>Targeted design</t>
  </si>
  <si>
    <t>sampledesign_systematic_random</t>
  </si>
  <si>
    <t>Camera locations are selected using a two-stage approach. Firstly, girds are selected systematically (to occur within a regular pattern) across the study area. The location of the camera within each grid is then selected randomly.</t>
  </si>
  <si>
    <t>Systematic random design</t>
  </si>
  <si>
    <t>sampledesign_systematic</t>
  </si>
  <si>
    <t>Camera locations occur in a regular pattern (e.g., a grid pattern) across the study area.</t>
  </si>
  <si>
    <t>Systematic design</t>
  </si>
  <si>
    <t>study_area</t>
  </si>
  <si>
    <t>Study area</t>
  </si>
  <si>
    <t>sampledesign_stratified_random</t>
  </si>
  <si>
    <t>The area of interest is divided into smaller strata (e.g., habitat type, disturbance levels), and then a proportional random sample of sites is selected within each stratum (e.g., 15%, 35% and 50% of sites within high, medium and low disturbance strata).</t>
  </si>
  <si>
    <t xml:space="preserve">Stratified random design </t>
  </si>
  <si>
    <t>sampledesign_stratified</t>
  </si>
  <si>
    <t>The area of interest is divided into smaller strata (e.g., habitat type, disturbance levels), and cameras are placed within each stratum (e.g., 15%, 35% and 50% of sites within high, medium, and low disturbance strata).</t>
  </si>
  <si>
    <t>Stratified design</t>
  </si>
  <si>
    <t>state_variable</t>
  </si>
  <si>
    <t>State variable</t>
  </si>
  <si>
    <t>Spatial partial identity model (2-flank SPIM) (Augustine et al., 2018)</t>
  </si>
  <si>
    <t>Spatial mark-resight (SMR) (Chandler &amp; Royle, 2013; Sollmann et al., 2013a, 2013b)</t>
  </si>
  <si>
    <t>spatial_autocorrelation</t>
  </si>
  <si>
    <t>The tendency for locations that are closer together to be more similar.</t>
  </si>
  <si>
    <t>Spatial autocorrelation</t>
  </si>
  <si>
    <t>Space-to-event (STE) model (Moeller et al., 2018)</t>
  </si>
  <si>
    <t>service_retrieval_visit</t>
  </si>
  <si>
    <t>When a crew has gone to a location to service or retrieve a remote camera.</t>
  </si>
  <si>
    <t>Service*/Retrieval visit</t>
  </si>
  <si>
    <t>service_retrieval_metadata</t>
  </si>
  <si>
    <t>Metadata that should be collected each time a camera location is visited to Service*/Retrieval Field Datasheet.</t>
  </si>
  <si>
    <t>Service*/Retrieval metadata</t>
  </si>
  <si>
    <t>service_retrieval</t>
  </si>
  <si>
    <t>Service*/Retrieval</t>
  </si>
  <si>
    <t>sequence</t>
  </si>
  <si>
    <t>Sequence</t>
  </si>
  <si>
    <t>baitlure_scent_lure</t>
  </si>
  <si>
    <t>Scent lure</t>
  </si>
  <si>
    <t>sample_station</t>
  </si>
  <si>
    <t>Sample station</t>
  </si>
  <si>
    <t>Royle-Nichols model (Royle &amp; Nichols, 2003; MacKenzie et al., 2006)</t>
  </si>
  <si>
    <t>An index of relative abundance. When observational data is converted to a detection rate (i.e., the frequency [count] of independent detections of a species within a distinct time period). An index can be a count of animals or any sign that is expected to vary with population size (Caughley, 1977; O'Brien, 2011).</t>
  </si>
  <si>
    <t>fov_registration_area</t>
  </si>
  <si>
    <t>The area in which an animal entering has at least some probability of being captured on the image.</t>
  </si>
  <si>
    <t>Registration area</t>
  </si>
  <si>
    <t>recovery_time</t>
  </si>
  <si>
    <t>The time necessary for the camera to prepare to capture the next photo after the previous one has been recorded (Trolliet et al., 2014).</t>
  </si>
  <si>
    <t>Recovery time</t>
  </si>
  <si>
    <t>Random encounter model (REM) (Rowcliffe et al., 2008, 2013)</t>
  </si>
  <si>
    <t>A recent modification of the REM (Nakashima et al., 2018) that substitutes staying time (i.e., the cumulative time in the cameras' detection zone) for movement speed (staying time and movement speed are inversely proportional) (Cappelle et al., 2021).</t>
  </si>
  <si>
    <t>sampledesign_random</t>
  </si>
  <si>
    <t>Cameras occur at randomized camera locations (or sample stations) across the area of interest, sometimes with a predetermined minimum distance between camera locations (or sample stations).</t>
  </si>
  <si>
    <t>pseudoreplication</t>
  </si>
  <si>
    <t>When observations are not statistically independent (spatially or temporally) but are treated as if they are independent.</t>
  </si>
  <si>
    <t>Pseudoreplication</t>
  </si>
  <si>
    <t>project</t>
  </si>
  <si>
    <t>Project</t>
  </si>
  <si>
    <t>A regression model for count data used when data are not overdispersed or zero-inflated (Lambert, 1992). [relative abundance indices]</t>
  </si>
  <si>
    <t>Poisson regression</t>
  </si>
  <si>
    <t>typeid_partially_marked</t>
  </si>
  <si>
    <t xml:space="preserve">Partially marked individuals */ populations */ species </t>
  </si>
  <si>
    <t>sampledesign_paired</t>
  </si>
  <si>
    <t>Paired design</t>
  </si>
  <si>
    <t>A variance significantly larger than the mean (Bliss &amp; Fisher, 1953); greater variability in a set of data than predicted by the error structure of the model (Harrison et al., 2018); excess variability can be caused by zero inflation, non-independence of counts, or both (Zuur et al., 2009).</t>
  </si>
  <si>
    <t>Overdispersion</t>
  </si>
  <si>
    <t>A modelling approach used to account for imperfect detection by first evaluating the detection probability of a species via detection histories (i.e., present or absent) to determine the probability of the true presence or absence of a species at a site (MacKenzie et al., 2002).</t>
  </si>
  <si>
    <t>Occupancy model (MacKenzie et al., 2002)</t>
  </si>
  <si>
    <t>occupancy</t>
  </si>
  <si>
    <t>N-mixture models</t>
  </si>
  <si>
    <t>A regression model used for count data with overdispersion but without zero-inflation. [relative abundance indices]</t>
  </si>
  <si>
    <t>Negative binomial (NB) regression (Mullahy, 1986)</t>
  </si>
  <si>
    <t>Modelling approach</t>
  </si>
  <si>
    <t>Model assumption</t>
  </si>
  <si>
    <t>metadata</t>
  </si>
  <si>
    <t>Data that provides information about other data (e.g., the number of images on an SD card).</t>
  </si>
  <si>
    <t>Metadata</t>
  </si>
  <si>
    <t>Mark-resight (MR) model (Arnason et al., 1991; McClintock et al., 2009)</t>
  </si>
  <si>
    <t>typeid_marked</t>
  </si>
  <si>
    <t>Individuals, populations, or species (varies with modelling approach and context) that can be identified using natural or artificial markings (e.g., coat patterns, scars, tags, collars).</t>
  </si>
  <si>
    <t xml:space="preserve">Marked individuals */ populations */ species </t>
  </si>
  <si>
    <t>baitlure_lure</t>
  </si>
  <si>
    <t>Lure</t>
  </si>
  <si>
    <t>Inventory</t>
  </si>
  <si>
    <t>inter_detection_interval</t>
  </si>
  <si>
    <t>Inter-detection interval</t>
  </si>
  <si>
    <t>intensity_of_use</t>
  </si>
  <si>
    <t>Intensity of use (Keim et al., 2019)</t>
  </si>
  <si>
    <t>Instantaneous sampling (IS) (Moeller et al., 2018)</t>
  </si>
  <si>
    <t>settings_infrared_illum</t>
  </si>
  <si>
    <t>Infrared illuminator</t>
  </si>
  <si>
    <t>independent_detections</t>
  </si>
  <si>
    <t>Detections that are deemed to be independent based on a user-defined threshold (e.g., 30 minutes).</t>
  </si>
  <si>
    <t>Independent detections</t>
  </si>
  <si>
    <t>imperfect_detection</t>
  </si>
  <si>
    <t>Imperfect detection</t>
  </si>
  <si>
    <t>image_tagging</t>
  </si>
  <si>
    <t>The process of classifying an image according to the wildlife species, other entities (e.g., human, vehicle), or conditions within the image. Image tagging may follow image classification to further classify characteristics of the individuals (e.g., age class, sex class, or behaviour) or entities within the image.</t>
  </si>
  <si>
    <t>Image tagging</t>
  </si>
  <si>
    <t>image_sequence</t>
  </si>
  <si>
    <t>Image Sequence</t>
  </si>
  <si>
    <t>image_processing</t>
  </si>
  <si>
    <t>The series of operations that are taken to extract information from images. In the case of remote camera data, it can include loading the images into a processing platform, extracting information from the image metadata (e.g., the date and time the image was taken), running an artificial intelligence (AI) algorithm to identify empty images, classifying animals or other entities within the image.</t>
  </si>
  <si>
    <t>Image processing</t>
  </si>
  <si>
    <t>image_classification_confidence</t>
  </si>
  <si>
    <t>The likelihood of an image containing an object of a certain class (Fennell et al., 2022).</t>
  </si>
  <si>
    <t xml:space="preserve">Image classification confidence </t>
  </si>
  <si>
    <t>image_classification</t>
  </si>
  <si>
    <t>Image classification</t>
  </si>
  <si>
    <t>image</t>
  </si>
  <si>
    <t>Image</t>
  </si>
  <si>
    <t>settings_flash_output</t>
  </si>
  <si>
    <t>The camera setting that provides the level of intensity of the flash (if enabled).</t>
  </si>
  <si>
    <t>Flash output</t>
  </si>
  <si>
    <t>field_of_view</t>
  </si>
  <si>
    <t>Field of View (FOV)</t>
  </si>
  <si>
    <t>false_trigger</t>
  </si>
  <si>
    <t>Blank images (no wildlife or human present). These images commonly occur when a camera is triggered by vegetation blowing in the wind.</t>
  </si>
  <si>
    <t>False trigger</t>
  </si>
  <si>
    <t>effective_detection_distance</t>
  </si>
  <si>
    <t>The distance from a camera that would give the same number of detections if all animals up to that distance are perfectly detected, and no animals that are farther away are detected; Buckland, 1987, Becker et al., 2022).</t>
  </si>
  <si>
    <t>Effective detection distance</t>
  </si>
  <si>
    <t>Distance sampling (DS) model (Howe et al., 2017)</t>
  </si>
  <si>
    <t>detection_zone</t>
  </si>
  <si>
    <t>The area (conical in shape) in which a remote camera can detect the heat signature and motion of an object (Rovero &amp; Zimmermann, 2016) (Figure 5).</t>
  </si>
  <si>
    <t>Detection zone</t>
  </si>
  <si>
    <t>detection_rate</t>
  </si>
  <si>
    <t>The frequency of independent detections within a specified time period.</t>
  </si>
  <si>
    <t>Detection rate</t>
  </si>
  <si>
    <t>detection_probability</t>
  </si>
  <si>
    <t>Detection probability (aka detectability)</t>
  </si>
  <si>
    <t>detection_distance</t>
  </si>
  <si>
    <t>Detection distance</t>
  </si>
  <si>
    <t>detection_event</t>
  </si>
  <si>
    <t>deployment_visit</t>
  </si>
  <si>
    <t>When a crew has gone to a location to deploy a remote camera.</t>
  </si>
  <si>
    <t>Deployment visit</t>
  </si>
  <si>
    <t>deployment_metadata</t>
  </si>
  <si>
    <t>Metadata that is collected each time a camera is deployed. Each deployment event should have its own Camera Deployment Field Datasheet. The relevant metadata fields that should be collected differ when a camera is deployed vs. serviced or retrieved.&lt;br&gt;&lt;br&gt;Refer to Appendix A - Table A5 and Camera Deployment Field Datasheet.</t>
  </si>
  <si>
    <t>Deployment metadata</t>
  </si>
  <si>
    <t>deployment_area_photos</t>
  </si>
  <si>
    <t>Deployment area photos</t>
  </si>
  <si>
    <t>deployment</t>
  </si>
  <si>
    <t>Deployment</t>
  </si>
  <si>
    <t>cumulative_det_probability</t>
  </si>
  <si>
    <t>Cumulative detection probability</t>
  </si>
  <si>
    <t>crew</t>
  </si>
  <si>
    <t>Crew</t>
  </si>
  <si>
    <t>sampledesign_convenience</t>
  </si>
  <si>
    <t>Convenience design</t>
  </si>
  <si>
    <t>sampledesign_clustered</t>
  </si>
  <si>
    <t>Clustered design</t>
  </si>
  <si>
    <t>Categorical partial identity model (catSPIM) (Augustine et al., 2019; Sun et al., 2022)</t>
  </si>
  <si>
    <t>Capture-recapture (CR) model */ Capture-mark-recapture (CMR) model (Karanth, 1995; Karanth &amp; Nichols, 1998)</t>
  </si>
  <si>
    <t>camera_spacing</t>
  </si>
  <si>
    <t>Camera spacing</t>
  </si>
  <si>
    <t>camera_location</t>
  </si>
  <si>
    <t>Camera location</t>
  </si>
  <si>
    <t>camera_days_per_camera_location</t>
  </si>
  <si>
    <t>The number of days each camera was active and functioning during the period it was deployed (e.g., 24-hour periods or the difference in days between the Deployment Start Date Time and the Deployment End Date Time if there were no interruptions).</t>
  </si>
  <si>
    <t>Camera days per camera location</t>
  </si>
  <si>
    <t>camera_angle</t>
  </si>
  <si>
    <t>The degree at which the camera is pointed toward the FOV Target Feature relative to the horizontal ground surface (with respect to slope, if applicable).</t>
  </si>
  <si>
    <t>Camera angle</t>
  </si>
  <si>
    <t>baitlure_bait</t>
  </si>
  <si>
    <t>Bait</t>
  </si>
  <si>
    <t>baitlure_audible_lure</t>
  </si>
  <si>
    <t>Audible lure</t>
  </si>
  <si>
    <t>utm_zone_camera_location</t>
  </si>
  <si>
    <t>settings_trigger_sensitivity</t>
  </si>
  <si>
    <t>settings_trigger_modes</t>
  </si>
  <si>
    <t>target_species</t>
  </si>
  <si>
    <t>tag</t>
  </si>
  <si>
    <t>**Tag**</t>
  </si>
  <si>
    <t>age_class_subadult</t>
  </si>
  <si>
    <t>**Subadult**</t>
  </si>
  <si>
    <t>age_class_subadult_youngofyear</t>
  </si>
  <si>
    <t>**Subadult - Young of Year**</t>
  </si>
  <si>
    <t>age_class_subadult_yearling</t>
  </si>
  <si>
    <t>**Subadult - Yearling**</t>
  </si>
  <si>
    <t>study_area_name</t>
  </si>
  <si>
    <t>study_area_description</t>
  </si>
  <si>
    <t>A description for each unique research or monitoring area including its location, the habitat type(s), land use(s) and habitat disturbances (where applicable).</t>
  </si>
  <si>
    <t>**Study Area Description**</t>
  </si>
  <si>
    <t>species</t>
  </si>
  <si>
    <t>**Species**</t>
  </si>
  <si>
    <t>sex_class</t>
  </si>
  <si>
    <t>service_retrieval_crew</t>
  </si>
  <si>
    <t>The first and last names of the individuals who collected data during the Service*/Retrieval visit.</t>
  </si>
  <si>
    <t>**Service*/Retrieval Crew**</t>
  </si>
  <si>
    <t>sequence_name</t>
  </si>
  <si>
    <t>sample_station_name</t>
  </si>
  <si>
    <t>settings_quiet_period</t>
  </si>
  <si>
    <t>purpose_of_visit</t>
  </si>
  <si>
    <t>**Purpose of Visit**</t>
  </si>
  <si>
    <t>project_name</t>
  </si>
  <si>
    <t>project_description</t>
  </si>
  <si>
    <t>A description of the project objective(s) and general methods.</t>
  </si>
  <si>
    <t>**Project Description**</t>
  </si>
  <si>
    <t>project_coordinator</t>
  </si>
  <si>
    <t>The first and last name of the primary contact for the project.</t>
  </si>
  <si>
    <t>**Project Coordinator**</t>
  </si>
  <si>
    <t>project_coordinator_email</t>
  </si>
  <si>
    <t>The email address of the Project Coordinator.</t>
  </si>
  <si>
    <t>**Project Coordinator Email**</t>
  </si>
  <si>
    <t>settings_photos_per_trigger</t>
  </si>
  <si>
    <t>The camera setting that describes the number of photos taken each time the camera is triggered.</t>
  </si>
  <si>
    <t>northing_camera_location</t>
  </si>
  <si>
    <t>-</t>
  </si>
  <si>
    <t>**New Camera Serial Number**</t>
  </si>
  <si>
    <t>**New Camera Model**</t>
  </si>
  <si>
    <t>**New Camera Make**</t>
  </si>
  <si>
    <t>**New Camera ID**</t>
  </si>
  <si>
    <t>settings_motion_image_interval</t>
  </si>
  <si>
    <t>longitude_camera_location</t>
  </si>
  <si>
    <t>latitude_camera_location</t>
  </si>
  <si>
    <t>age_class_juvenile</t>
  </si>
  <si>
    <t>Animals in their first summer, with clearly juvenile features (e.g., spots); mammals older than neonates but that still require parental care.</t>
  </si>
  <si>
    <t>**Juvenile**</t>
  </si>
  <si>
    <t>individual_count</t>
  </si>
  <si>
    <t>image_sequence_date_time</t>
  </si>
  <si>
    <t>**Image*/Sequence Date Time (DD-MMM-YYYY HH:MM:SS)**</t>
  </si>
  <si>
    <t>image_set_start_date_time</t>
  </si>
  <si>
    <t>image_set_end_date_time</t>
  </si>
  <si>
    <t>image_name</t>
  </si>
  <si>
    <t>gps_unit_accuracy</t>
  </si>
  <si>
    <t>fov_target</t>
  </si>
  <si>
    <t>**FOV Target Feature**</t>
  </si>
  <si>
    <t>event_type</t>
  </si>
  <si>
    <t>easting_camera_location</t>
  </si>
  <si>
    <t>**Easting Camera Location**</t>
  </si>
  <si>
    <t>deployment_start_date_time</t>
  </si>
  <si>
    <t>The date and time that a camera was placed for a specific deployment (e.g., 17-Jan-2018 10:34:22). &lt;br&gt;&lt;br&gt;The Deployment Start Date Time may not coincide with when the first image or video was collected (i.e., the Image Set Start Date Time). Recording this field allows users to account for deployments where no images were captured and to confirm the first date and time a camera was active.</t>
  </si>
  <si>
    <t>deployment_name</t>
  </si>
  <si>
    <t>deployment_end_date_time</t>
  </si>
  <si>
    <t>The date and time that the data was retrieved for a specific deployment (e.g., 27-Jan-2019 23:00:00). The Deployment End Date Time may not coincide with when the last image or video was collected (i.e., the Image Set End Date Time). Recording this field allows users to account for deployments where no images were captured and to confirm the last date and time that the camera was active.</t>
  </si>
  <si>
    <t>deployment_crew</t>
  </si>
  <si>
    <t>The first and last names of the individuals who collected data during the deployment visit.</t>
  </si>
  <si>
    <t>camera_serial_number</t>
  </si>
  <si>
    <t>camera_model</t>
  </si>
  <si>
    <t>camera_make</t>
  </si>
  <si>
    <t>camera_location_name</t>
  </si>
  <si>
    <t>camera_id</t>
  </si>
  <si>
    <t>A unique alphanumeric ID for the camera that distinguishes it from other cameras of the same make or model.</t>
  </si>
  <si>
    <t>camera_height</t>
  </si>
  <si>
    <t>The height from the ground (below snow) to the bottom of the lens (metres; to the nearest 0.05 m).</t>
  </si>
  <si>
    <t>baitlure_bait_lure_type</t>
  </si>
  <si>
    <t>analyst</t>
  </si>
  <si>
    <t>The first and last names of the individual who provided the observation data point (species identification and associated information). If there are multiple analysts for an observation, enter the primary analyst.</t>
  </si>
  <si>
    <t>age_class</t>
  </si>
  <si>
    <t>age_class_adult</t>
  </si>
  <si>
    <t>Animals that are old enough to breed; reproductively mature.</t>
  </si>
  <si>
    <t>walktest_height</t>
  </si>
  <si>
    <t>The vertical distance from the camera at which the crew performs the walktest (metres; to the nearest 0.05 m). Leave blank if not applicable.</t>
  </si>
  <si>
    <t>walktest_distance</t>
  </si>
  <si>
    <t>The horizontal distance from the camera at which the crew performs the walktest (metres; to the nearest 0.05 m). Leave blank if not applicable.</t>
  </si>
  <si>
    <t>walktest_complete</t>
  </si>
  <si>
    <t>visit_comments</t>
  </si>
  <si>
    <t>settings_video_length</t>
  </si>
  <si>
    <t>If applicable, describes the camera setting that specifies the minimum video duration (in seconds) that the camera will record when triggered. Leave blank if not applicable.</t>
  </si>
  <si>
    <t>test_image_taken</t>
  </si>
  <si>
    <t>Whether a test image (i.e., an image taken from a camera after it has been set up to provide a permanent record of the visit metadata) was taken. Arm the camera, from ~5 m in front, walk towards the camera while holding the Test Image Sheet.</t>
  </si>
  <si>
    <t>stake_distance</t>
  </si>
  <si>
    <t>The distance from the camera to a stake (in metres to the nearest 0.05 m). Leave blank if not applicable.</t>
  </si>
  <si>
    <t>service_retrieval_comments</t>
  </si>
  <si>
    <t>Comments describing additional details about the Service*/Retrieval.</t>
  </si>
  <si>
    <t>security</t>
  </si>
  <si>
    <t>sd_card_status</t>
  </si>
  <si>
    <t>The remaining storage capacity on an SD card; collected during a camera service or retrieval.</t>
  </si>
  <si>
    <t>sd_card_replaced</t>
  </si>
  <si>
    <t>Whether the SD card was replaced.</t>
  </si>
  <si>
    <t>sd_card_id</t>
  </si>
  <si>
    <t>remaining_battery_percent</t>
  </si>
  <si>
    <t>The remaining battery power (%) of batteries within a camera.</t>
  </si>
  <si>
    <t>key_id</t>
  </si>
  <si>
    <t>image_sequence_comments</t>
  </si>
  <si>
    <t>image_trigger_mode</t>
  </si>
  <si>
    <t>image_infrared_illuminator</t>
  </si>
  <si>
    <t>image_flash_output</t>
  </si>
  <si>
    <t>human_transport_mode_activity</t>
  </si>
  <si>
    <t>fov_target_distance</t>
  </si>
  <si>
    <t>The distance from the camera to the FOV Target Feature (in metres; to the nearest 0.5 m). Leave blank if not applicable.</t>
  </si>
  <si>
    <t>deployment_image_count</t>
  </si>
  <si>
    <t>The total number of images collected during the deployment, including false triggers (i.e., empty images with no wildlife or human present species) and those triggered by a time-lapse setting (if applicable).</t>
  </si>
  <si>
    <t>deployment_comments</t>
  </si>
  <si>
    <t>Comments describing additional details about the deployment.</t>
  </si>
  <si>
    <t>deployment_area_photos_taken</t>
  </si>
  <si>
    <t>deployment_area_photo_numbers</t>
  </si>
  <si>
    <t>camera_location_comments</t>
  </si>
  <si>
    <t>Comments describing additional details about a camera location.</t>
  </si>
  <si>
    <t>camera_location_characteristics</t>
  </si>
  <si>
    <t>camera_direction</t>
  </si>
  <si>
    <t>camera_damaged</t>
  </si>
  <si>
    <t>Whether the camera was damaged or malfunctioning; if there is any damage to the device (physical or mechanical), the crew should describe the damage in the Service*/Retrieval Comments.</t>
  </si>
  <si>
    <t>camera_attachment</t>
  </si>
  <si>
    <t>camera_active_on_departure</t>
  </si>
  <si>
    <t>Whether a camera was functional upon departure.</t>
  </si>
  <si>
    <t>camera_active_on_arrival</t>
  </si>
  <si>
    <t>Whether a camera was functional upon arrival.</t>
  </si>
  <si>
    <t>behaviour</t>
  </si>
  <si>
    <t>batteries_replaced</t>
  </si>
  <si>
    <t>Whether the camera's batteries were replaced.</t>
  </si>
  <si>
    <t>animal_id</t>
  </si>
  <si>
    <t>A unique ID for an animal that can be uniquely identified (e.g., marked in some way). If multiple unique individuals are identified, enter an Animal ID for each as a unique row. Leave blank if not applicable.</t>
  </si>
  <si>
    <t>access_method</t>
  </si>
  <si>
    <t>number_of_images</t>
  </si>
  <si>
    <t>The number of images on an SD card.</t>
  </si>
  <si>
    <t>key</t>
  </si>
  <si>
    <t>mandatory</t>
  </si>
  <si>
    <t>blank</t>
  </si>
  <si>
    <t>definition</t>
  </si>
  <si>
    <t>camera_make_new</t>
  </si>
  <si>
    <t>camera_model_new</t>
  </si>
  <si>
    <t>camera_serial_number_new</t>
  </si>
  <si>
    <t>cam_id_new</t>
  </si>
  <si>
    <t>sd_id_new</t>
  </si>
  <si>
    <t>The method used to reach the camera location (e.g., on 'Foot,' 'ATV,' 'Helicopter,' etc.).</t>
  </si>
  <si>
    <t xml:space="preserve">The age classification of individual(s) being categorized (e.g., 'Adult,' 'Juvenile,' 'Subadult,' 'Subadult - Young of Year,' 'Subadult - Yearling,' or 'Unknown'). </t>
  </si>
  <si>
    <t>Animals older than a 'Juvenile' but not yet an 'Adult'; a 'Subadult' may be further classified into 'Young of the Year' or 'Yearling.'</t>
  </si>
  <si>
    <t>Animals approximately one year old; has lived through one winter season; between 'Young of Year' and 'Adult.'</t>
  </si>
  <si>
    <t>Animals less than one year old; born in the previous year's spring, but has not yet lived through a winter season; between 'Juvenile' and 'Yearling.'</t>
  </si>
  <si>
    <t>The behaviour of the individual(s) being categorized (e.g., 'Standing,' 'Drinking,' 'Vigilant,' etc.).</t>
  </si>
  <si>
    <t>The cardinal direction that a camera faces. Ideally, cameras should face north (N; i.e. '0' degrees), or south (S; i.e. '180' degrees) if north is not possible. The Camera Direction should be chosen to ensure the field of view (FOV) is of the original FOV target feature.</t>
  </si>
  <si>
    <t>The location where a single camera was placed (recorded as 'Camera Location Name').</t>
  </si>
  <si>
    <t>Any significant features around the camera at the time of the visit. This may include for example, manmade or natural linear features (e.g., trails), habitat types (e.g., wetlands), wildlife structure (e.g., beaver dam). If 'Other,' describe in the Camera Location Comments. &lt;br&gt; &lt;br&gt; Camera Location Characteristics differ from FOV Target Features in that Camera Location Characteristics could include those not in the camera's Field of View. If 'Other,' describe in the Camera Location Comments.</t>
  </si>
  <si>
    <t>A unique alphanumeric identifier for the location where a single camera was placed (e.g., 'bh1,' 'bh2').</t>
  </si>
  <si>
    <t>The make of a particular camera (i.e., the manufacturer, e.g., 'Reconyx' or 'Bushnell').</t>
  </si>
  <si>
    <t>The model number or name of a particular camera (e.g., 'PC900' or 'Trophy Cam HD').</t>
  </si>
  <si>
    <t>The serial number of a particular camera, which is usually found inside the camera cover (e.g., 'P900FF04152022').</t>
  </si>
  <si>
    <t>The first and last names of all the individuals who collected data during the deployment visit ('Deployment Crew') and Service*/Retrieval visit ('Service*/Retrieval Crew').</t>
  </si>
  <si>
    <t>The image numbers for the deployment area photos (if collected, e.g., 'DSC  100'). These are optionally documented on a Camera Deployment Field Datasheet for each set of camera deployment area photos. Leave blank if not applicable.</t>
  </si>
  <si>
    <t>A group of images or video clips that are considered independent from other images or video clips based on a certain time threshold (or 'inter-detection interval'). For example, 30 minutes (O’Brien et al., 2003; Gerber et al., 2010; Kitamura et al., 2010; Samejima et al., 2012) or 1 hour (e.g., Tobler et al., 2008; Rovero &amp; Marshall, 2009).</t>
  </si>
  <si>
    <t>The easting UTM coordinate of the camera location (e.g., '337875'). Record using the NAD83 datum. Leave blank if recording the Longitude instead.</t>
  </si>
  <si>
    <t>Whether detections were reported as an individual image captured by the camera ('Image'), a 'Sequence,' or 'Tag.'</t>
  </si>
  <si>
    <t>A specific man-made or natural feature at which the camera is aimed to maximize the detection of wildlife species or to measure the use of that feature. Record 'None' if a FOV Target Feature was not used and 'Unknown' if not known. If 'Other,' describe in the Camera Location Comments.</t>
  </si>
  <si>
    <t xml:space="preserve">The margin of error of the GPS unit used to record spatial information (e.g., '5' [m]), such as the coordinates of the camera location. On most GPS units (e.g., 'Garmin') this information is provided on the unit’s satellite information page. </t>
  </si>
  <si>
    <t>The activity performed or mode of transportation used by a human observed (e.g., hiker, skier, off-highway vehicle, etc.). This categorical field should be populated when data on humans (in addition to wildlife) are collected. Leave blank if not applicable and record 'Unknown' if not known.</t>
  </si>
  <si>
    <t>An individual image captured by a camera, which may be part of a multi-image sequence (recorded as 'Image Name').</t>
  </si>
  <si>
    <t>The process of assigning class labels to an image according to the wildlife species, other entities (e.g., human, vehicle), or conditions within the image. Image classification can be performed manually or automatically by an artificial intelligence (AI) algorithm. Image classification is sometimes used interchangeably with 'image tagging.'</t>
  </si>
  <si>
    <t>The Image Infrared Illuminator is an image metadata field indicating whether the infrared illuminator setting was enabled (if applicable; to obtain greater visibility at night by producing infrared light). Record as reported in the image Exif data (e.g., 'On' or 'Off'). This field is categorical; leave blank if not applicable and record 'Unknown' if not known.</t>
  </si>
  <si>
    <t>A unique alphanumeric identifier for the image. It is important to include (at a minimum) the camera location, date, time, and image number when generating an Image Name to avoid duplicate file names (e.g., 'bh1_17-Jul-2018_P900FF04152022_22-Jul-2018 10:34:22_img_100' or 'bh1_17-Jul-2018_22-Jul-2018_10:34:22_img_100').</t>
  </si>
  <si>
    <t>The order of the image in a rapid-fire sequence as reported in the image Exif data (text; e.g., '1 of 1' or '1 of 3'). Leave blank if not applicable.</t>
  </si>
  <si>
    <t>The date and time of the last image or video collected during a specific deployment (e.g., '17-Jan-2018 22:10:05').  &lt;br&gt; &lt;br&gt; The Image Set End Date Time may not coincide with the deployment end date time. Recording this field allows users to account for deployments that were conducted but for which no data was found and to confirm the last date and time a camera was active (if functioning) if no images or videos were captured prior to Service*/Retrieval (especially valuable if users did not collect Time-lapse images or if the camera malfunctioned).</t>
  </si>
  <si>
    <t>The date and time of the first image or video collected during a specific deployment (e.g., '17-Jan-2018 12:00:02'). &lt;br&gt;&lt;br&gt; The Image Set Start Date Time may not coincide with the Deployment Start Date Time. Recording this field allows users to confirm the first date and time a camera was active (reliable if Time-lapse images were collected; especially valuable if the user scheduled a start delay).</t>
  </si>
  <si>
    <t>The type of trigger mode used to capture the image as reported in the image Exif data (e.g., 'Time Lapse,' 'Motion Detection,' 'CodeLoc Not Entered,' 'External Sensor'). Record 'Unknown' if not known.</t>
  </si>
  <si>
    <t>Species are often detected 'imperfectly,' meaning that they are not always detected when they are present (e.g., due to cover of vegetation, cryptic nature or small size) (MacKenzie et al., 2004).</t>
  </si>
  <si>
    <t>The expected number of use events of a specific resource unit during a unit of time… [which characterizes] how frequently a particular resource unit is used' (Keim et al., 2019). The intensity of use differs from the probability of use (which characterizes 'the probability of at least one use event of that resource unit during a unit of time'; Keim et al., 2019).</t>
  </si>
  <si>
    <t>The latitude of the camera location in decimal degrees to five decimal places (e.g., '53.78136'). Leave blank if recording Northing instead.</t>
  </si>
  <si>
    <t>The longitude of the camera location in decimal degrees to five decimal places (e.g., '-113.46067'). Leave blank if recording Easting instead.</t>
  </si>
  <si>
    <t>A regression model used in the setting of excess zeros (zero-inflation) and overdispersion (Mullahy, 1986). Hurdle models (aka 'zero-altered' models) differ from zero-inflation models in that they are two-part models, and the zero and non-zero counts are modelling separately (thus, they are only adequate when the counting process cannot generate a zero value) (Blasco-Moreno et al., 2019). [relative abundance indices]</t>
  </si>
  <si>
    <t>A class of models for estimating absolute abundance using replicated counts of animals from several different sites; site-specific counts are treated as independent random variables to estimate the number of animals available for capture at each site; detection is imperfect (Royle 2004). N-mixture models are a type of site-structured model (i.e., that 'treat each camera as though it samples... [a] distinct population within a larger meta-population' [Clarke et al., 2023]).</t>
  </si>
  <si>
    <t>An excess of zeros that is 'so large that those expected in standard distributions (e.g., normal, Poisson, binomial, negative binomial and beta)' (Heilbron, 1994) violate the assumptions of such distributions (Martin et al., 2005). Excess zeroes can be a result of ecological effects ('true' zeros) or due to sampling or observer error ('false zeros') (Martin et al., 2005). Excess zeroes contribute to overdispersion, but they don't necessarily account for all excess variability (Blasco-Moreno et al., 2019).</t>
  </si>
  <si>
    <t>A regression model used in the setting of excess zeros (zero-inflation) and overdispersion. This approach is a two-part model, where the zero-inflation is modelled separately from the counts and assumes that the count (abundance) is 'conditional' on the zero-inflation model (occurrence) model. [relative abundance indices]</t>
  </si>
  <si>
    <t>The northing UTM coordinate of the camera location (e.g., '5962006'). Record using the NAD83 datum. Leave blank if recording the Latitude instead.</t>
  </si>
  <si>
    <t>A scientific study, inventory or monitoring program that has a certain objective, defined methods, and a defined boundary in space and time (recorded as 'Project Name').</t>
  </si>
  <si>
    <t>A unique alphanumeric identifier for each project. Ideally, the Project Name should include an abbreviation for the organization, a brief project name, and the year the project began (e.g., 'uofa_oilsands_2018').</t>
  </si>
  <si>
    <t>A grouping of two or more non-independent camera locations, such as when cameras are clustered or paired (recorded as 'Sample Station Name').</t>
  </si>
  <si>
    <t>A sequential alphanumeric identifier for each grouping of two more non-independent camera locations (when cameras are deployed in clusters, pairs, or arrays; e.g., 'ss1' in 'ss1_bh1,' 'ss1_bh2,' 'ss1_bh3' etc.). Leave blank if not applicable.</t>
  </si>
  <si>
    <t>A form of 'clustered design' where two cameras that are placed closely together to increase detection probability ('paired cameras'), to evaluate certain conditions ('paired sites,' e.g., on- or off trails), etc. Paired placements can help to account for other variability that might occur (i.e., variation in habitat quality). For some objectives, pairs of cameras might be considered subsamples within another sampling design (e.g., simple random, stratified random, systematic).</t>
  </si>
  <si>
    <t>The ID label on an SD card (e.g., 'cmu_100').</t>
  </si>
  <si>
    <t>The equipment used to secure the camera (e.g., 'Security box,' 'Bracket,' 'Bracket + Screws,' or 'None').</t>
  </si>
  <si>
    <t xml:space="preserve">A unique alphanumeric identifier for a multi-image sequence. The Sequence Name should ideally consist of the Deployment Name and the names of the first and last images and videos in the sequence (separated by '_') (i.e., 'Deployment Name'_'img_#[name of first image in sequence]'_'img_#[name of last image in sequence] (e.g., 'bh1_22-Jul-2018_img_001-img_005'). Leave blank if not applicable. </t>
  </si>
  <si>
    <t>The camera setting that can be enabled (if applicable to the camera make and camera model) to obtain greater visibility at night by producing infrared light. This field is categorical; leave blank if not applicable and record 'Unknown' if not known.</t>
  </si>
  <si>
    <t>The time (in seconds) between images within a multi-image sequence that occur due to motion, heat, or activation of external detector devices. The Motion Image Interval is pre-set in the camera’s settings by the user, but the time at which the camera collects images because of this setting is influenced by the presence of movement or heat. For example, if the camera was set to take 3 images per event at a Motion Image Interval of 3 seconds when the camera detects motion or heat, the first image will be collected (e.g., at 09:00:00), the second image will be collected 3 seconds later (09:00:03), and the third will be collected 3 seconds after that (09:00:06).  &lt;br&gt; &lt;br&gt; This setting differs from the Quiet Period in that the delay occurs between images contained within a multi-image sequence, rather than between multi-image sequences (as in Quiet Period). If a Motion Image Interval was not set, enter '0' seconds (i.e., instantaneous).</t>
  </si>
  <si>
    <t>The user-defined camera setting which provides the time (in seconds) between shutter 'triggers' if the camera was programmed to pause between firing initially and firing a second time. If a Quiet Period was not set, enter '0.' &lt;br&gt; &lt;br&gt; Also known as 'time lag' (depending on the Camera Make and Camera Model; Palmer et al., 2018). The Quiet Period differs from the Motion Image Interval in that the delay occurs between multi-image sequences rather than between the images contained within multi-image sequences (as in the Motion Image Interval).</t>
  </si>
  <si>
    <t>The sex classification of individual(s) being categorized (e.g., 'Male,' 'Female,' or 'Unknown').</t>
  </si>
  <si>
    <t>The capitalized common name of the species being categorized ('tagged').</t>
  </si>
  <si>
    <t>A unique research, inventory or monitoring area (spatial boundary) within a project (there may be multiple study areas within a single project) (recorded as 'Study Area Name').</t>
  </si>
  <si>
    <t>The time delay necessary for the camera to shoot a photo once an animal has interrupted the infrared beam within the camera's detection zone (Trolliet et al., 2014). Trigger speed differs from Motion Image Interval (a camera setting specified by the user) in that the trigger speed is inherent to the Camera Make and Camera Model (e.g., two different cameras, models both with a Motion Image Interval set to 'no delay,' may not be able to capture images at the same speed).</t>
  </si>
  <si>
    <t>The number corresponding to the Universal Transverse Mercator (UTM) grid zone where the camera was placed (e.g., '12'). UTM is a coordinate system that divides the earth into grid zones that are identified with a number (representing a width of latitude) and letter (representing the hemisphere). &lt;br&gt; &lt;br&gt;In Alberta the UTM zones are either 11, 12, or TTM. Enter all other UTM zones in the Camera Location Comments field (e.g., zones 7-10 for British Columbia), or use Latitude and Longitude instead of UTM coordinates. &lt;br&gt; &lt;br&gt;</t>
  </si>
  <si>
    <t xml:space="preserve">Zuur, Ieno, &amp; Smith, 2007 </t>
  </si>
  <si>
    <t>Young, Rode-Margono &amp; Amin, 2018</t>
  </si>
  <si>
    <t>Whittington, Low &amp; Hunt, 2019</t>
  </si>
  <si>
    <t>MAYBE</t>
  </si>
  <si>
    <t>Tigner, Bayne &amp; Boutin, 2014</t>
  </si>
  <si>
    <t>Tanwar, Sadhu &amp; Jhala, 2021</t>
  </si>
  <si>
    <t>Sun, Fuller &amp; Royle., 2014</t>
  </si>
  <si>
    <t>Steenweg, Whittington &amp; Hebblewhite, 2015</t>
  </si>
  <si>
    <t>Si, Kays &amp; Ding, 2014</t>
  </si>
  <si>
    <t>Séquin, Jaeger &amp; Barrett, 2003</t>
  </si>
  <si>
    <t>Royle, Converse &amp; Freckleton, 2014</t>
  </si>
  <si>
    <t>Pease, Nielsen &amp; Holzmueller, 2016</t>
  </si>
  <si>
    <t>Obbard, Howe &amp; Kyle, 2010</t>
  </si>
  <si>
    <t>Moeller, Lukacs &amp; Horne, 2018</t>
  </si>
  <si>
    <t>Mills, Godley &amp; Hodgson, 2016</t>
  </si>
  <si>
    <t>Meek, Ballard &amp; Falzon, 2016</t>
  </si>
  <si>
    <t>Mccomb, Vesely &amp; Jordan, 2010</t>
  </si>
  <si>
    <t>Manly, McDonald &amp; Thomas, 1993</t>
  </si>
  <si>
    <t>MacKenzie, Bailey &amp; Nichols, 2004</t>
  </si>
  <si>
    <t>Lynch, Alderman &amp; Hobday, 2015</t>
  </si>
  <si>
    <t>Lazenby, Mooney &amp; Dickman, 2015</t>
  </si>
  <si>
    <t>Karanth, Nichols &amp; Kumar, 2011</t>
  </si>
  <si>
    <t>Johanns, Haucke &amp; Steinhage, 2022</t>
  </si>
  <si>
    <t>Jennelle, Runge &amp; MacKenzie, 2002</t>
  </si>
  <si>
    <t>Hall, Cooper &amp; Lawton, 2008</t>
  </si>
  <si>
    <t>Guillera-Arroita, Ridout &amp; Morgan, 2010</t>
  </si>
  <si>
    <t>Green, Chynoweth &amp; Şekercioğlu, 2020</t>
  </si>
  <si>
    <t>Fisher, Wheatley &amp; Mackenzie, 2014</t>
  </si>
  <si>
    <t>Findlay, Briers &amp; White, 2020</t>
  </si>
  <si>
    <t>Fennell, Beirne &amp; Burton, 2022</t>
  </si>
  <si>
    <t>Espartosa, Pinotti &amp; Pardini, 2011</t>
  </si>
  <si>
    <t>Efford, Dawson &amp; Borchers, 2009b</t>
  </si>
  <si>
    <t>Efford, Borchers &amp; Byrom, 2009a</t>
  </si>
  <si>
    <t>Bowkett, Rovero &amp; Marshall, 2008</t>
  </si>
  <si>
    <t>Blasco‐Moreno et al., 2019</t>
  </si>
  <si>
    <t>Beery, Morris &amp; Yang, 2019</t>
  </si>
  <si>
    <t>Arnason, Schwarz &amp; Gerrard, 1991</t>
  </si>
  <si>
    <t xml:space="preserve">Abolaffio, Focardi &amp; Santini, 2019 </t>
  </si>
  <si>
    <t>rctool</t>
  </si>
  <si>
    <t>meta</t>
  </si>
  <si>
    <t>ref_id</t>
  </si>
  <si>
    <t>first_letter</t>
  </si>
  <si>
    <t>efford_2024</t>
  </si>
  <si>
    <t>Efford, 2024</t>
  </si>
  <si>
    <t>The type of bait or lure used at a camera location. Record 'None' if a Bait*/Lure Type was not used and 'Unknown' if not known. If 'Other,' describe in the Deployment Comments.</t>
  </si>
  <si>
    <t>The method*/tools used to attach the camera (e.g., attached to a tree with a bungee cord; reported as codes such as 'Tree + Bungee*/Strap'). If 'Other,' describe in the Camera Location Comments.</t>
  </si>
  <si>
    <t>A unique placement of a camera in space and time (recorded as 'Deployment Name'). There may be multiple deployments for one camera location. Deployments are often considered as the time between visits (i.e., deployment to service, service to service, and service to retrieval). Any change to camera location, sampling period, camera equipment (e.g., Trigger Sensitivity setting, becomes non-functioning), and*/or conditions (e.g., not baited then baited later; camera SD card replaced) should be documented as a unique deployment.</t>
  </si>
  <si>
    <t>Photos of the area around the camera location, collected as a permanent, visual record of the FOV Target Features, Camera Location Characteristics, environmental conditions (e.g., vegetation, ecosite, weather) or other variables of interest. The recommendation includes collecting four photos taken from the centre of the target detection zone (Figure 5), facing each of the four cardinal directions. The documentation of the collection of these photos is recorded as 'Deployment Area Photos Taken' (Y*/N).</t>
  </si>
  <si>
    <t>Whether deployment area photos were taken (yes*/no; optional). The recommendation includes collecting four photos taken from the centre of the target detection zone (Figure 5), facing each of the four cardinal directions.</t>
  </si>
  <si>
    <t>The Image Flash Output is an image metadata field indicating the level of intensity of the flash [if enabled*/applicable]). Record as reported in the image Exif data (e.g., 'Flash Did Not Fire,' 'Auto'). This field is in text format; record 'Unknown' if not known; leave blank if not applicable.</t>
  </si>
  <si>
    <t>Comments describing additional details about the image*/sequence.</t>
  </si>
  <si>
    <t xml:space="preserve">The date and time of an image, or the image chosen to represent the sequence, recorded as 'DD-MMM-YYYY HH:MM:SS' (e.g., 22-Jul-2018 11:02:02).  &lt;br&gt; &lt;br&gt; Sequence date*/time information may be reported for a 'representative image' of a sequence (i.e., the image with the most information). For example, if three images were included in a sequence, but the Sex Class could only be discerned in the second image [all else remaining equal], the second image would be the best representative image of the sequence. &lt;br&gt; &lt;br&gt; The Image*/Sequence Date Time differs from the Image Set Start Date Time which refers to the first image or video collected during a deployment. </t>
  </si>
  <si>
    <t>The number of unique individuals being categorized. Depending on the Event Type, this may be recorded as the total number of individuals, or according to Age Class and*/or Sex Class.</t>
  </si>
  <si>
    <t>The unique ID for the specific key or set of keys used to lock*/secure the camera to the post, tree, etc.</t>
  </si>
  <si>
    <t>Explicitly stated (or implicitly premised) conventions, choices and other specifications (e.g., about the data, wildlife ecology*/behaviour, the relationships between variables, etc.) on which a particular modelling approach is based that allows the model to provide valid inference.</t>
  </si>
  <si>
    <t>The reason for visiting the camera location (i.e. to deploy the camera ['Deployment'], retrieve the camera ['Retrieve'] or to change batteries*/SD card or replace the camera ['Service']).</t>
  </si>
  <si>
    <t>Camera locations or sample stations are chosen based on logistic considerations (e.g., remoteness, access constraints, and*/or costs).</t>
  </si>
  <si>
    <t>The camera setting(s) that determine how the camera will trigger: by motion ('Motion Image'), at set intervals ('Time-lapse image'), and*/or by video ('Video'; possible with newer camera models, such as Reconyx HP2X).</t>
  </si>
  <si>
    <t xml:space="preserve">The camera setting responsible for how sensitive a camera is to activation (to 'triggering') via the infrared and*/or heat detectors (if applicable, e.g., Reconyx HyperFire cameras have a choice between 'Low,' 'Low*/Med,' 'Med,' 'Med*/High,' 'High,' 'Very high' and 'Unknown'). </t>
  </si>
  <si>
    <t>A label (up to 16 characters) that can be programmed in the camera’s settings, and that will be visible in the data band of all photos and videos taken by the camera (Reconyx, 2018). It is recommended that users program the Sample Station Name*/Camera Location Name as the user label, which serves as a means to confirm which Sample Station Name*/Camera Location Name is associated with the images*/videos.</t>
  </si>
  <si>
    <t>When individuals, or groups of individuals, are categorized within an image, regardless of whether the information applies to all of the individuals in the image. A single tag is applied to categorize one or more individuals with the same combination of characteristics (e.g., Adult Males displaying the same Behaviour). Conversely, multiple tags are applied when individuals in an image differ in their characteristics (e.g., an Adult and a Juvenile, all else remaining equal, are tagged separately). This could also occur for Age Class, Behaviour, Human Transport Mode*/Activity, etc. Since multiple tags can occur for a single image, there may be multiple data rows for the same image (if the Event Type is at the 'Tag' level).</t>
  </si>
  <si>
    <t>Individuals, populations, or species (varies with modelling approach and context) that have a suite of partially identifying traits (e.g., antler points, sex class, age class). For populations*/species, those in which a proportion of individuals carry marks or in which individuals themselves are partially marked.</t>
  </si>
  <si>
    <t>Individuals, populations, or species (varies with modelling approach and context) that cannot be identified using natural or artificial markings (e.g., coat patterns, scars, tags, collars). Unmarked population models rely on supplementary data (e.g., animal movement speed) and*/or assumptions as a surrogate for individual identification; that is, to distinguish between multiple detections of the same individual from detections of multiple individuals when individuals do not have unique features (Gilbert et al., 2020; Morin et al., 2022).</t>
  </si>
  <si>
    <t>A test performed to ensure the camera height, tilt, etc., adequately captures the desired detection zone. The user will 1) activate the walktest mode, 2) attach the camera at the desired height **/ angle, 3) walk in front of the camera to a specified distance (i.e., the 'Walktest Distance,' e.g., 5 m), and 4) wave their hand in front of the camera (usually at ground level and a chosen height [i.e., the 'Walktest Height,' e.g., 0.8 m]) to determine if the camera is activating (a light on the camera will flash).</t>
  </si>
  <si>
    <t>Whether a walktest was performed to ensure the camera height, tilt, etc., adequately captures the desired detection zone. The user will 1) activate the walktest mode, 2) attach the camera at the desired height **/ angle, 3) walk in front of the camera to a specified distance (i.e., the 'Walktest Distance,' e.g., 5 m), and 4) wave their hand in front of the camera (usually at ground level and a chosen height [i.e., the 'Walktest Height,' e.g., 0.8 m]) to determine if the camera is activating (a light on the camera will flash).</t>
  </si>
  <si>
    <t>Comments describing additional details about the deployment and*/or Service*/Retrieval visits.</t>
  </si>
  <si>
    <t>image_id</t>
  </si>
  <si>
    <t>figure_caption</t>
  </si>
  <si>
    <t>key_type</t>
  </si>
  <si>
    <t>Figure 1</t>
  </si>
  <si>
    <t>Examples of naturally (A) and artificially (B) marked animals. A) This jaguar’s unique pattern of spots can be used to distinguish it from other individuals in its population. © Chris Beirne, Wildlife Coexistence Lab and Osa Conservation. B) This mountain goat was collared and marked prior to camera trapping. Its numbered tag clearly identifies which individual it is. © Mitchell Fennell, Wildlife Coexistence Lab.</t>
  </si>
  <si>
    <t>caption_text</t>
  </si>
  <si>
    <t>Figure 3. Adapted from Royle (2020). A detection history matrix for an example population. For each individual (1 through n) during each sampling occasion (1 through K), a value of 1 is assigned if that individual was detected at a camera trap and a value of 0 is assigned if it was not detected at a camera trap. Note that we do not detect individuals n + 1, n + 2...N (0s for every sampling occasion), but they are still present and able to be detected.</t>
  </si>
  <si>
    <t>Figure 6. An example detection function. The probability of detecting an animal decreases with increasing distance from the observer.</t>
  </si>
  <si>
    <t>Figure 7. Measuring r and θ by field trial. The perimeter of the detection zone is determined by approaching the camera from different angles and at different speeds, and noting where the camera’s sensor (red flash) detects motion (red dots).</t>
  </si>
  <si>
    <t>Figure 13. The effective sampling area of a camera station extends beyond its viewshed to encompass the area used by the “population” it samples. Effective sampling area is thus a function of animal movement (and study duration; Gilbert et al. 2021).</t>
  </si>
  <si>
    <t>Figure 1. Examples of naturally (A) and artificially (B) marked animals. A) This jaguar’s unique pattern of spots can be used to distinguish it from other individuals in its population. © Chris Beirne, Wildlife Coexistence Lab and Osa Conservation. B) This mountain goat was collared and marked prior to camera trapping. Its numbered tag clearly identifies which individual it is. © Mitchell Fennell, Wildlife Coexistence Lab.”</t>
  </si>
  <si>
    <t>caption_original</t>
  </si>
  <si>
    <t>fig_number_original</t>
  </si>
  <si>
    <t>Figure 2</t>
  </si>
  <si>
    <t>Figure 3</t>
  </si>
  <si>
    <t>Figure 6</t>
  </si>
  <si>
    <t>Figure 7</t>
  </si>
  <si>
    <t>Figure 13</t>
  </si>
  <si>
    <t>Figure 14</t>
  </si>
  <si>
    <t>Figure 15</t>
  </si>
  <si>
    <t>The effective sampling area of a camera station extends beyond its viewshed to encompass the area used by the “population” it samples. Effective sampling area is thus a function of animal movement (and study duration; Gilbert et al. 2021).</t>
  </si>
  <si>
    <t>Measuring r and θ by field trial. The perimeter of the detection zone is determined by approaching the camera from different angles and at different speeds, and noting where the camera’s sensor (red flash) detects motion (red dots).</t>
  </si>
  <si>
    <t>An example detection function. The probability of detecting an animal decreases with increasing distance from the observer.</t>
  </si>
  <si>
    <t>Adapted from Royle (2020). A detection history matrix for an example population. For each individual (1 through n) during each sampling occasion (1 through K), a value of 1 is assigned if that individual was detected at a camera trap and a value of 0 is assigned if it was not detected at a camera trap. Note that we do not detect individuals n + 1, n + 2...N (0s for every sampling occasion), but they are still present and able to be detected.</t>
  </si>
  <si>
    <t>field</t>
  </si>
  <si>
    <t>field_option</t>
  </si>
  <si>
    <t>field_name_text</t>
  </si>
  <si>
    <t>Thorn, M., Scott, D. M., Green, M., Bateman, P. W., &amp; Cameron, E. Z. (2009). Estimating Brown Hyaena Occupancy using Baited Camera Traps. *South African Journal of Wildlife Research, 39*(1), 1–10. &lt;https://doi.org/10.3957/056.039.0101&gt;</t>
  </si>
  <si>
    <t>key_replace</t>
  </si>
  <si>
    <t>con</t>
  </si>
  <si>
    <t>mod_rai_poisson</t>
  </si>
  <si>
    <t>mod_divers_rich_beta</t>
  </si>
  <si>
    <t>mod_divers_rich_alpha</t>
  </si>
  <si>
    <t>mod_divers_rich_gamma</t>
  </si>
  <si>
    <t>assump</t>
  </si>
  <si>
    <t>mod</t>
  </si>
  <si>
    <t>pro</t>
  </si>
  <si>
    <t>num</t>
  </si>
  <si>
    <t>text</t>
  </si>
  <si>
    <t xml:space="preserve">-   </t>
  </si>
  <si>
    <t xml:space="preserve">    -   </t>
  </si>
  <si>
    <t>b2</t>
  </si>
  <si>
    <t>b1</t>
  </si>
  <si>
    <t>mod_type</t>
  </si>
  <si>
    <t>Row Labels</t>
  </si>
  <si>
    <t>Column Labels</t>
  </si>
  <si>
    <t>Count of mod_type</t>
  </si>
  <si>
    <t>mod_scr_secr_assump_10</t>
  </si>
  <si>
    <t>mod_scr_secr_assump_11</t>
  </si>
  <si>
    <t>mod_scr_secr_assump_12</t>
  </si>
  <si>
    <t>mod_scr_secr_assump_13</t>
  </si>
  <si>
    <t>mod_scr_secr_assump_14</t>
  </si>
  <si>
    <t>mod_smr_assump_10</t>
  </si>
  <si>
    <t>mod_smr_assump_11</t>
  </si>
  <si>
    <t>mod_smr_assump_12</t>
  </si>
  <si>
    <t>mod_smr_assump_13</t>
  </si>
  <si>
    <t>mod_smr_assump_14</t>
  </si>
  <si>
    <t>mod_smr_assump_15</t>
  </si>
  <si>
    <t>mod_smr_assump_16</t>
  </si>
  <si>
    <t>mod_smr_assump_17</t>
  </si>
  <si>
    <t>mod_cr_cmr_con_10</t>
  </si>
  <si>
    <t>mod_cr_cmr_con_11</t>
  </si>
  <si>
    <t>mod_2flankspim_assump_01</t>
  </si>
  <si>
    <t>mod_2flankspim_assump_02</t>
  </si>
  <si>
    <t>mod_2flankspim_con_01</t>
  </si>
  <si>
    <t>mod_2flankspim_con_02</t>
  </si>
  <si>
    <t>mod_2flankspim_pro_01</t>
  </si>
  <si>
    <t>mod_behaviour_assump_01</t>
  </si>
  <si>
    <t>mod_behaviour_con_01</t>
  </si>
  <si>
    <t>mod_behaviour_pro_01</t>
  </si>
  <si>
    <t>mod_catspim_assump_01</t>
  </si>
  <si>
    <t>mod_catspim_con_01</t>
  </si>
  <si>
    <t>mod_catspim_pro_01</t>
  </si>
  <si>
    <t>mod_cr_cmr_assump_01</t>
  </si>
  <si>
    <t>mod_cr_cmr_con_01</t>
  </si>
  <si>
    <t>mod_cr_cmr_pro_01</t>
  </si>
  <si>
    <t>mod_divers_rich_alpha_assump_01</t>
  </si>
  <si>
    <t>mod_divers_rich_alpha_con_01</t>
  </si>
  <si>
    <t>mod_divers_rich_alpha_pro_01</t>
  </si>
  <si>
    <t>mod_divers_rich_beta_assump_01</t>
  </si>
  <si>
    <t>mod_divers_rich_beta_con_01</t>
  </si>
  <si>
    <t>mod_divers_rich_beta_pro_01</t>
  </si>
  <si>
    <t>mod_divers_rich_gamma_assump_01</t>
  </si>
  <si>
    <t>mod_divers_rich_gamma_con_01</t>
  </si>
  <si>
    <t>mod_divers_rich_gamma_pro_01</t>
  </si>
  <si>
    <t>mod_ds_assump_01</t>
  </si>
  <si>
    <t>mod_ds_con_01</t>
  </si>
  <si>
    <t>mod_ds_pro_01</t>
  </si>
  <si>
    <t>mod_inventory_assump_01</t>
  </si>
  <si>
    <t>mod_inventory_con_01</t>
  </si>
  <si>
    <t>mod_inventory_pro_01</t>
  </si>
  <si>
    <t>mod_is_assump_01</t>
  </si>
  <si>
    <t>mod_is_con_01</t>
  </si>
  <si>
    <t>mod_is_pro_01</t>
  </si>
  <si>
    <t>mod_occupancy_assump_01</t>
  </si>
  <si>
    <t>mod_occupancy_con_01</t>
  </si>
  <si>
    <t>mod_occupancy_pro_01</t>
  </si>
  <si>
    <t>mod_rai_poisson_assump_01</t>
  </si>
  <si>
    <t>mod_rai_poisson_con_01</t>
  </si>
  <si>
    <t>mod_rai_poisson_pro_01</t>
  </si>
  <si>
    <t>mod_rem_assump_01</t>
  </si>
  <si>
    <t>mod_rem_con_01</t>
  </si>
  <si>
    <t>mod_rem_pro_01</t>
  </si>
  <si>
    <t>mod_rest_assump_01</t>
  </si>
  <si>
    <t>mod_rest_con_01</t>
  </si>
  <si>
    <t>mod_rest_pro_01</t>
  </si>
  <si>
    <t>mod_sc_assump_01</t>
  </si>
  <si>
    <t>mod_sc_con_01</t>
  </si>
  <si>
    <t>mod_sc_pro_01</t>
  </si>
  <si>
    <t>mod_scr_secr_assump_01</t>
  </si>
  <si>
    <t>mod_scr_secr_con_01</t>
  </si>
  <si>
    <t>mod_scr_secr_pro_01</t>
  </si>
  <si>
    <t>mod_smr_assump_01</t>
  </si>
  <si>
    <t>mod_smr_con_01</t>
  </si>
  <si>
    <t>mod_smr_pro_01</t>
  </si>
  <si>
    <t>mod_ste_assump_01</t>
  </si>
  <si>
    <t>mod_ste_con_01</t>
  </si>
  <si>
    <t>mod_ste_pro_01</t>
  </si>
  <si>
    <t>mod_tifc_assump_01</t>
  </si>
  <si>
    <t>mod_tifc_con_01</t>
  </si>
  <si>
    <t>mod_tifc_pro_01</t>
  </si>
  <si>
    <t>mod_tte_assump_01</t>
  </si>
  <si>
    <t>mod_tte_con_01</t>
  </si>
  <si>
    <t>mod_tte_pro_01</t>
  </si>
  <si>
    <t>mod_behaviour_assump_02</t>
  </si>
  <si>
    <t>mod_behaviour_con_02</t>
  </si>
  <si>
    <t>mod_behaviour_pro_02</t>
  </si>
  <si>
    <t>mod_catspim_assump_02</t>
  </si>
  <si>
    <t>mod_catspim_con_02</t>
  </si>
  <si>
    <t>mod_cr_cmr_assump_02</t>
  </si>
  <si>
    <t>mod_cr_cmr_con_02</t>
  </si>
  <si>
    <t>mod_cr_cmr_pro_02</t>
  </si>
  <si>
    <t>mod_divers_rich_alpha_assump_02</t>
  </si>
  <si>
    <t>mod_divers_rich_alpha_con_02</t>
  </si>
  <si>
    <t>mod_divers_rich_alpha_pro_02</t>
  </si>
  <si>
    <t>mod_divers_rich_beta_assump_02</t>
  </si>
  <si>
    <t>mod_divers_rich_beta_con_02</t>
  </si>
  <si>
    <t>mod_divers_rich_beta_pro_02</t>
  </si>
  <si>
    <t>mod_divers_rich_gamma_assump_02</t>
  </si>
  <si>
    <t>mod_divers_rich_gamma_con_02</t>
  </si>
  <si>
    <t>mod_divers_rich_gamma_pro_02</t>
  </si>
  <si>
    <t>mod_ds_assump_02</t>
  </si>
  <si>
    <t>mod_ds_con_02</t>
  </si>
  <si>
    <t>mod_ds_pro_02</t>
  </si>
  <si>
    <t>mod_is_assump_02</t>
  </si>
  <si>
    <t>mod_is_con_02</t>
  </si>
  <si>
    <t>mod_is_pro_02</t>
  </si>
  <si>
    <t>mod_occupancy_assump_02</t>
  </si>
  <si>
    <t>mod_occupancy_con_02</t>
  </si>
  <si>
    <t>mod_occupancy_pro_02</t>
  </si>
  <si>
    <t>mod_rai_poisson_con_02</t>
  </si>
  <si>
    <t>mod_rai_poisson_pro_02</t>
  </si>
  <si>
    <t>mod_rem_assump_02</t>
  </si>
  <si>
    <t>mod_rem_con_02</t>
  </si>
  <si>
    <t>mod_rem_pro_02</t>
  </si>
  <si>
    <t>mod_rest_assump_02</t>
  </si>
  <si>
    <t>mod_rest_con_02</t>
  </si>
  <si>
    <t>mod_sc_assump_02</t>
  </si>
  <si>
    <t>mod_sc_con_02</t>
  </si>
  <si>
    <t>mod_scr_secr_assump_02</t>
  </si>
  <si>
    <t>mod_scr_secr_con_02</t>
  </si>
  <si>
    <t>mod_scr_secr_pro_02</t>
  </si>
  <si>
    <t>mod_smr_assump_02</t>
  </si>
  <si>
    <t>mod_smr_con_02</t>
  </si>
  <si>
    <t>mod_smr_pro_02</t>
  </si>
  <si>
    <t>mod_ste_assump_02</t>
  </si>
  <si>
    <t>mod_ste_pro_02</t>
  </si>
  <si>
    <t>mod_tifc_assump_02</t>
  </si>
  <si>
    <t>mod_tifc_con_02</t>
  </si>
  <si>
    <t>mod_tifc_pro_02</t>
  </si>
  <si>
    <t>mod_tte_assump_02</t>
  </si>
  <si>
    <t>mod_tte_con_02</t>
  </si>
  <si>
    <t>mod_cr_cmr_assump_03</t>
  </si>
  <si>
    <t>mod_divers_rich_alpha_assump_03</t>
  </si>
  <si>
    <t>mod_divers_rich_beta_assump_03</t>
  </si>
  <si>
    <t>mod_divers_rich_gamma_assump_03</t>
  </si>
  <si>
    <t>mod_ds_assump_03</t>
  </si>
  <si>
    <t>mod_is_assump_03</t>
  </si>
  <si>
    <t>mod_occupancy_assump_03</t>
  </si>
  <si>
    <t>mod_rem_assump_03</t>
  </si>
  <si>
    <t>mod_rest_assump_03</t>
  </si>
  <si>
    <t>mod_sc_assump_03</t>
  </si>
  <si>
    <t>mod_scr_secr_assump_03</t>
  </si>
  <si>
    <t>mod_smr_assump_03</t>
  </si>
  <si>
    <t>mod_ste_assump_03</t>
  </si>
  <si>
    <t>mod_tifc_assump_03</t>
  </si>
  <si>
    <t>mod_tte_assump_03</t>
  </si>
  <si>
    <t>mod_cr_cmr_assump_04</t>
  </si>
  <si>
    <t>mod_ds_assump_04</t>
  </si>
  <si>
    <t>mod_is_assump_04</t>
  </si>
  <si>
    <t>mod_occupancy_assump_04</t>
  </si>
  <si>
    <t>mod_rem_assump_04</t>
  </si>
  <si>
    <t>mod_rest_assump_04</t>
  </si>
  <si>
    <t>mod_sc_assump_04</t>
  </si>
  <si>
    <t>mod_scr_secr_assump_04</t>
  </si>
  <si>
    <t>mod_smr_assump_04</t>
  </si>
  <si>
    <t>mod_ste_assump_04</t>
  </si>
  <si>
    <t>mod_tte_assump_04</t>
  </si>
  <si>
    <t>mod_cr_cmr_assump_05</t>
  </si>
  <si>
    <t>mod_ds_assump_05</t>
  </si>
  <si>
    <t>mod_is_assump_05</t>
  </si>
  <si>
    <t>mod_occupancy_assump_05</t>
  </si>
  <si>
    <t>mod_rem_assump_05</t>
  </si>
  <si>
    <t>mod_rest_assump_05</t>
  </si>
  <si>
    <t>mod_sc_assump_05</t>
  </si>
  <si>
    <t>mod_scr_secr_assump_05</t>
  </si>
  <si>
    <t>mod_smr_assump_05</t>
  </si>
  <si>
    <t>mod_ste_assump_05</t>
  </si>
  <si>
    <t>mod_tte_assump_05</t>
  </si>
  <si>
    <t>mod_cr_cmr_assump_06</t>
  </si>
  <si>
    <t>mod_ds_assump_06</t>
  </si>
  <si>
    <t>mod_rem_assump_06</t>
  </si>
  <si>
    <t>mod_rest_assump_06</t>
  </si>
  <si>
    <t>mod_sc_assump_06</t>
  </si>
  <si>
    <t>mod_scr_secr_assump_06</t>
  </si>
  <si>
    <t>mod_smr_assump_06</t>
  </si>
  <si>
    <t>mod_ste_assump_06</t>
  </si>
  <si>
    <t>mod_tte_assump_06</t>
  </si>
  <si>
    <t>mod_ds_assump_07</t>
  </si>
  <si>
    <t>mod_rem_assump_07</t>
  </si>
  <si>
    <t>mod_rest_assump_07</t>
  </si>
  <si>
    <t>mod_scr_secr_assump_07</t>
  </si>
  <si>
    <t>mod_smr_assump_07</t>
  </si>
  <si>
    <t>mod_tte_assump_07</t>
  </si>
  <si>
    <t>mod_ds_assump_08</t>
  </si>
  <si>
    <t>mod_rem_assump_08</t>
  </si>
  <si>
    <t>mod_rest_assump_08</t>
  </si>
  <si>
    <t>mod_scr_secr_assump_08</t>
  </si>
  <si>
    <t>mod_smr_assump_08</t>
  </si>
  <si>
    <t>mod_tte_assump_08</t>
  </si>
  <si>
    <t>mod_ds_assump_09</t>
  </si>
  <si>
    <t>mod_rem_assump_09</t>
  </si>
  <si>
    <t>mod_scr_secr_assump_09</t>
  </si>
  <si>
    <t>mod_smr_assump_09</t>
  </si>
  <si>
    <t>mod_behaviour_con_03</t>
  </si>
  <si>
    <t>mod_cr_cmr_con_03</t>
  </si>
  <si>
    <t>mod_divers_rich_alpha_con_03</t>
  </si>
  <si>
    <t>mod_divers_rich_beta_con_03</t>
  </si>
  <si>
    <t>mod_divers_rich_gamma_con_03</t>
  </si>
  <si>
    <t>mod_ds_con_03</t>
  </si>
  <si>
    <t>mod_is_con_03</t>
  </si>
  <si>
    <t>mod_rai_poisson_con_03</t>
  </si>
  <si>
    <t>mod_rem_con_03</t>
  </si>
  <si>
    <t>mod_rest_con_03</t>
  </si>
  <si>
    <t>mod_sc_con_03</t>
  </si>
  <si>
    <t>mod_scr_secr_con_03</t>
  </si>
  <si>
    <t>mod_smr_con_03</t>
  </si>
  <si>
    <t>mod_cr_cmr_con_06</t>
  </si>
  <si>
    <t>mod_ds_con_04</t>
  </si>
  <si>
    <t>mod_rem_con_04</t>
  </si>
  <si>
    <t>mod_sc_con_04</t>
  </si>
  <si>
    <t>mod_scr_secr_con_04</t>
  </si>
  <si>
    <t>mod_smr_con_04</t>
  </si>
  <si>
    <t>mod_cr_cmr_con_07</t>
  </si>
  <si>
    <t>mod_ds_con_05</t>
  </si>
  <si>
    <t>mod_rem_con_05</t>
  </si>
  <si>
    <t>mod_sc_con_05</t>
  </si>
  <si>
    <t>mod_scr_secr_con_05</t>
  </si>
  <si>
    <t>mod_smr_con_05</t>
  </si>
  <si>
    <t>mod_cr_cmr_con_08</t>
  </si>
  <si>
    <t>mod_ds_con_06</t>
  </si>
  <si>
    <t>mod_sc_con_06</t>
  </si>
  <si>
    <t>mod_scr_secr_con_06</t>
  </si>
  <si>
    <t>mod_smr_con_06</t>
  </si>
  <si>
    <t>mod_ds_con_07</t>
  </si>
  <si>
    <t>mod_sc_con_07</t>
  </si>
  <si>
    <t>mod_scr_secr_con_07</t>
  </si>
  <si>
    <t>mod_ds_con_08</t>
  </si>
  <si>
    <t>mod_behaviour_pro_03</t>
  </si>
  <si>
    <t>mod_cr_cmr_pro_03</t>
  </si>
  <si>
    <t>mod_divers_rich_alpha_pro_03</t>
  </si>
  <si>
    <t>mod_divers_rich_beta_pro_03</t>
  </si>
  <si>
    <t>mod_ds_pro_03</t>
  </si>
  <si>
    <t>mod_occupancy_pro_03</t>
  </si>
  <si>
    <t>mod_rai_poisson_pro_03</t>
  </si>
  <si>
    <t>mod_rem_pro_03</t>
  </si>
  <si>
    <t>mod_scr_secr_pro_03</t>
  </si>
  <si>
    <t>mod_smr_pro_03</t>
  </si>
  <si>
    <t>mod_tifc_pro_03</t>
  </si>
  <si>
    <t>mod_behaviour_pro_04</t>
  </si>
  <si>
    <t>mod_ds_pro_04</t>
  </si>
  <si>
    <t>mod_occupancy_pro_04</t>
  </si>
  <si>
    <t>mod_rem_pro_04</t>
  </si>
  <si>
    <t>mod_scr_secr_pro_04</t>
  </si>
  <si>
    <t>mod_smr_pro_04</t>
  </si>
  <si>
    <t>mod_occupancy_pro_05</t>
  </si>
  <si>
    <t>mod_rem_pro_05</t>
  </si>
  <si>
    <t>mod_scr_secr_pro_05</t>
  </si>
  <si>
    <t>mod_scr_secr_pro_06</t>
  </si>
  <si>
    <t>mod_rem_pro_07</t>
  </si>
  <si>
    <t>mod_scr_secr_pro_07</t>
  </si>
  <si>
    <t>mod_rem_pro_08</t>
  </si>
  <si>
    <t>mod_scr_secr_pro_08</t>
  </si>
  <si>
    <t>mod_rem_pro_09</t>
  </si>
  <si>
    <t>mod_scr_secr_pro_09</t>
  </si>
  <si>
    <t>bulltet_level</t>
  </si>
  <si>
    <t>Blue</t>
  </si>
  <si>
    <t>DAE8FC</t>
  </si>
  <si>
    <t>Grey</t>
  </si>
  <si>
    <t>F5F5F5</t>
  </si>
  <si>
    <t>Orange</t>
  </si>
  <si>
    <t>FFF2CC</t>
  </si>
  <si>
    <t>Red</t>
  </si>
  <si>
    <t>F8CECC</t>
  </si>
  <si>
    <t>Green</t>
  </si>
  <si>
    <t>D5E8D4</t>
  </si>
  <si>
    <t>colour</t>
  </si>
  <si>
    <t>code</t>
  </si>
  <si>
    <t>bullet_level</t>
  </si>
  <si>
    <t>same_as</t>
  </si>
  <si>
    <t>mod_2flankspim_pro_02</t>
  </si>
  <si>
    <t>mod_2flankspim_pro_03</t>
  </si>
  <si>
    <t>mod_2flankspim_pro_04</t>
  </si>
  <si>
    <t>mod_2flankspim_pro_05</t>
  </si>
  <si>
    <t>mod_catspim_assump_03</t>
  </si>
  <si>
    <t>mod_catspim_assump_04</t>
  </si>
  <si>
    <t>mod_catspim_assump_05</t>
  </si>
  <si>
    <t>mod_catspim_assump_06</t>
  </si>
  <si>
    <t>mod_catspim_assump_07</t>
  </si>
  <si>
    <t>mod_catspim_assump_08</t>
  </si>
  <si>
    <t>mod_catspim_assump_09</t>
  </si>
  <si>
    <t>mod_catspim_assump_10</t>
  </si>
  <si>
    <t>mod_catspim_assump_11</t>
  </si>
  <si>
    <t>mod_catspim_con_03</t>
  </si>
  <si>
    <t>:::::{dropdown} **Assumptions, Pros, Cons**</t>
  </si>
  <si>
    <t>::::{grid} 3</t>
  </si>
  <si>
    <t>:::{grid-item-card} **Assumptions**</t>
  </si>
  <si>
    <t>:::</t>
  </si>
  <si>
    <t xml:space="preserve">:::{grid-item-card}  **Pros**  </t>
  </si>
  <si>
    <t>:::{grid-item-card} **Cons**</t>
  </si>
  <si>
    <t>{{ mod_name_con_01 }}&lt;br&gt;</t>
  </si>
  <si>
    <t>{{ mod_name_con_02 }}&lt;br&gt;</t>
  </si>
  <si>
    <t>{{ mod_name_con_03 }}&lt;br&gt;</t>
  </si>
  <si>
    <t>{{ mod_name_con_04 }}&lt;br&gt;</t>
  </si>
  <si>
    <t>{{ mod_name_con_05 }}&lt;br&gt;</t>
  </si>
  <si>
    <t>{{ mod_name_con_06 }}&lt;br&gt;</t>
  </si>
  <si>
    <t>::::</t>
  </si>
  <si>
    <t>:::::</t>
  </si>
  <si>
    <t>xx</t>
  </si>
  <si>
    <t>from</t>
  </si>
  <si>
    <t>sort</t>
  </si>
  <si>
    <t>y</t>
  </si>
  <si>
    <t>substitution2</t>
  </si>
  <si>
    <t>substitution1</t>
  </si>
  <si>
    <t>{{ mod_name_assump_01 }}</t>
  </si>
  <si>
    <t>{{ mod_name_assump_02 }}</t>
  </si>
  <si>
    <t>{{ mod_name_assump_03 }}</t>
  </si>
  <si>
    <t>{{ mod_name_assump_04 }}</t>
  </si>
  <si>
    <t>{{ mod_name_assump_05 }}</t>
  </si>
  <si>
    <t>{{ mod_name_assump_06 }}</t>
  </si>
  <si>
    <t>{{ mod_name_assump_07 }}</t>
  </si>
  <si>
    <t>{{ mod_name_assump_08 }}</t>
  </si>
  <si>
    <t>{{ mod_name_assump_09 }}</t>
  </si>
  <si>
    <t>{{ mod_name_assump_10 }}</t>
  </si>
  <si>
    <t>{{ mod_name_assump_11 }}</t>
  </si>
  <si>
    <t>{{ mod_name_assump_12 }}</t>
  </si>
  <si>
    <t>{{ mod_name_assump_13 }}</t>
  </si>
  <si>
    <t>{{ mod_name_assump_14 }}</t>
  </si>
  <si>
    <t>{{ mod_name_assump_15 }}</t>
  </si>
  <si>
    <t>{{ mod_name_assump_16 }}</t>
  </si>
  <si>
    <t>{{ mod_name_pro_01 }}</t>
  </si>
  <si>
    <t>{{ mod_name_pro_02 }}</t>
  </si>
  <si>
    <t>{{ mod_name_pro_03 }}</t>
  </si>
  <si>
    <t>{{ mod_name_pro_04 }}</t>
  </si>
  <si>
    <t>{{ mod_name_pro_05 }}</t>
  </si>
  <si>
    <t>{{ mod_name_pro_06 }}</t>
  </si>
  <si>
    <t>{{ mod_name_pro_07 }}</t>
  </si>
  <si>
    <t>{{ mod_name_pro_08 }}</t>
  </si>
  <si>
    <t>{{ mod_name_con_01 }}</t>
  </si>
  <si>
    <t>{{ mod_name_con_02 }}</t>
  </si>
  <si>
    <t>{{ mod_name_con_03 }}</t>
  </si>
  <si>
    <t>{{ mod_name_con_04 }}</t>
  </si>
  <si>
    <t>{{ mod_name_con_05 }}</t>
  </si>
  <si>
    <t>{{ mod_name_con_06 }}</t>
  </si>
  <si>
    <t>{{ mod_name_con_07 }}</t>
  </si>
  <si>
    <t>{{ mod_name_con_08 }}</t>
  </si>
  <si>
    <t>{{ mod_name_con_09 }}</t>
  </si>
  <si>
    <t>Capture-recapture (CR) / Capture-mark-recapture (CMR)</t>
  </si>
  <si>
    <t>Spatial capture-recapture (SCR) / Spatially explicit capture recapture (SECR)</t>
  </si>
  <si>
    <t>Spatial count (SC) model / Unmarked spatial capture-recapture</t>
  </si>
  <si>
    <t>Flather &amp; Sieg, 2007</t>
  </si>
  <si>
    <t>Flather, C. H., &amp; Sieg, C. H. (2007). Species rarity: definition, causes, and classification. In M. G. Raphael, &amp; R. Molina (Eds.), *Conservation of Rare or Little-Known Species: Biological, Social, and Economic Considerations* (pp. 40-66). &lt;https://www.researchgate.net/publication/236965289_Species_rarity_definition_causes_and_classification#:~:text=Rarity%20is%20a%20relative%20concept,of%20other%20organisms%20of%20comparable&gt;</t>
  </si>
  <si>
    <t>Kunin, W. K. (1997). Introduction: on the causes and consequences of rare-common differences. In Kunin, W. K., &amp; Kevin, J. G. (Eds) *The Biology of Rarity. * (pp. 3-4). Chapman &amp; Hall. &lt;https://link.springer.com/book/10.1007/978-94-011-5874-9&gt;</t>
  </si>
  <si>
    <t>Kunin, 1997</t>
  </si>
  <si>
    <t>kunin_1997</t>
  </si>
  <si>
    <t>Crisfield, V. E., Guillaume Blanchet, F., Raudsepp‐Hearne, C., &amp; Gravel, D. (2024). How and why species are rare: Towards an understanding of the ecological causes of rarity. *Ecography, 2024* (2), e07037. &lt;https://doi.org/10.1111/ecog.07037&gt;</t>
  </si>
  <si>
    <t>Crisfield et al., 2024</t>
  </si>
  <si>
    <t>Gotelli &amp; Chao, 2013</t>
  </si>
  <si>
    <t>Spatial count (SC) model / Unmarked spatial capture-recapture (Chandler &amp; Royle, 2013)</t>
  </si>
  <si>
    <t>Species richness</t>
  </si>
  <si>
    <t>Species diversity</t>
  </si>
  <si>
    <t>Poisson</t>
  </si>
  <si>
    <t>Spatial Partial Identity Model (Categorical SPIM; catSPIM)</t>
  </si>
  <si>
    <t>Hurdle</t>
  </si>
  <si>
    <t>mod_rai_hurdle</t>
  </si>
  <si>
    <t>mod_rai_zinb</t>
  </si>
  <si>
    <t>Negative binomial (NB)</t>
  </si>
  <si>
    <t>mod_rai_nb</t>
  </si>
  <si>
    <t>mod_rai_zip</t>
  </si>
  <si>
    <t>TRUE-PRI1</t>
  </si>
  <si>
    <t>mod_divers_rich_rich</t>
  </si>
  <si>
    <t>Species inventory, presence</t>
  </si>
  <si>
    <t>demo</t>
  </si>
  <si>
    <t>key_order</t>
  </si>
  <si>
    <t>format_glossary</t>
  </si>
  <si>
    <t>Detection 'event'</t>
  </si>
  <si>
    <t>Random (or 'simple random') design</t>
  </si>
  <si>
    <t>Trigger 'event'</t>
  </si>
  <si>
    <t>D5E8D4, F8CECC</t>
  </si>
  <si>
    <t>YES, NO</t>
  </si>
  <si>
    <t>TRUE, FALSE, NA</t>
  </si>
  <si>
    <t>Is there a maximum number of months you can sample? If so, how many?</t>
  </si>
  <si>
    <t>surv_dur_mth_max</t>
  </si>
  <si>
    <t>surv_dur_min_max</t>
  </si>
  <si>
    <t>Is there a minimum number of months you can sample in total? If so, how many?</t>
  </si>
  <si>
    <t>surv_dur_mth_min</t>
  </si>
  <si>
    <t>DAE8FC, DAE8FC, FFF2CC</t>
  </si>
  <si>
    <t>Carnivore, Ungulate, Other</t>
  </si>
  <si>
    <t>carnivore, ungulate, other</t>
  </si>
  <si>
    <t>Is the Target Species a carnivore or ungulate?</t>
  </si>
  <si>
    <t>sp_type</t>
  </si>
  <si>
    <t>DAE8FC, DAE8FC, DAE8FC, F5F5F5</t>
  </si>
  <si>
    <t>Small, Medium, Large, Multiple</t>
  </si>
  <si>
    <t>sm, med, lg, multiple</t>
  </si>
  <si>
    <t>What is the approximate size of the Target Species?</t>
  </si>
  <si>
    <t>sp_size</t>
  </si>
  <si>
    <t>{_x000D_
    "obj_targ_sp": [_x000D_
        "single"_x000D_
    ],_x000D_
    "objective": [_x000D_
        "obj_divers_rich"_x000D_
    ]_x000D_
}</t>
  </si>
  <si>
    <t>DAE8FC, DAE8FC, DAE8FC, DAE8FC, F5F5F5, F5F5F5</t>
  </si>
  <si>
    <t>Common, Less common, Rare, Very rare, Unknown, Multiple</t>
  </si>
  <si>
    <t>common, less common, rare, very-rare, unkn, multiple</t>
  </si>
  <si>
    <t>How rare or common is the Target Species?</t>
  </si>
  <si>
    <t>sp_rarity</t>
  </si>
  <si>
    <t>D5E8D4, F8CECC, FFF2CC</t>
  </si>
  <si>
    <t>YES, NO, I'm not sure</t>
  </si>
  <si>
    <t>yes, no, unkn</t>
  </si>
  <si>
    <t>Is the distribution of the Target Species highly restricted?</t>
  </si>
  <si>
    <t>sp_occ_restr</t>
  </si>
  <si>
    <t>Poorly known, Well known, I'm not sure</t>
  </si>
  <si>
    <t>poor, well, unkn</t>
  </si>
  <si>
    <t>How well is the biology about of the Target Species known?</t>
  </si>
  <si>
    <t>sp_info</t>
  </si>
  <si>
    <t>{_x000D_
    "obj_targ_sp": [_x000D_
        "single"_x000D_
    ],_x000D_
    "objective": [_x000D_
        "obj_inventory"_x000D_
    ]_x000D_
}</t>
  </si>
  <si>
    <t>DAE8FC, DAE8FC, DAE8FC, F5F5F5, F5F5F5</t>
  </si>
  <si>
    <t>integer, NA</t>
  </si>
  <si>
    <t>Is home range size information available for your Target Species (can be taken from the literature)?</t>
  </si>
  <si>
    <t>data_hr</t>
  </si>
  <si>
    <t>sp_hr_size</t>
  </si>
  <si>
    <t>If so, enter the home range diameter (in metres)</t>
  </si>
  <si>
    <t>hr_size</t>
  </si>
  <si>
    <t>DAE8FC, DAE8FC, DAE8FC, DAE8FC, DAE8FC, DAE8FC, DAE8FC, DAE8FC, DAE8FC, F5F5F5</t>
  </si>
  <si>
    <t>Low, Medium, High, Unknown, Multiple</t>
  </si>
  <si>
    <t>low, med, high, unkn, multiple</t>
  </si>
  <si>
    <t>How detectable is the Target Species?</t>
  </si>
  <si>
    <t>sp_detprob_cat</t>
  </si>
  <si>
    <t>DAE8FC, DAE8FC</t>
  </si>
  <si>
    <t>Do you wish to sample long enough to reach the species-accumulation asymptote?</t>
  </si>
  <si>
    <t>sp_asymptote</t>
  </si>
  <si>
    <t>{_x000D_
    "objective": [_x000D_
        "obj_divers_rich"_x000D_
    ]_x000D_
}</t>
  </si>
  <si>
    <t>What's your objective? Select "Unknown" if you're not sure.</t>
  </si>
  <si>
    <t>Single, Multiple</t>
  </si>
  <si>
    <t>single, multiple</t>
  </si>
  <si>
    <t>Are you sampling for a single species or multiple?</t>
  </si>
  <si>
    <t>obj_targ_sp</t>
  </si>
  <si>
    <t>NA</t>
  </si>
  <si>
    <t>If so, how many?</t>
  </si>
  <si>
    <t>num_cams_avail</t>
  </si>
  <si>
    <t>num_cams</t>
  </si>
  <si>
    <t>TRUE, FALSE</t>
  </si>
  <si>
    <t>Do you have a limited number of cameras?</t>
  </si>
  <si>
    <t>num_cams_limited</t>
  </si>
  <si>
    <t>If so, how many covariates?_x000D_
(e.g., 5 different habitat types would be 5 covariates)</t>
  </si>
  <si>
    <t>cam_strat_covar_num</t>
  </si>
  <si>
    <t>{_x000D_
    "objective": [_x000D_
        "obj_divers_rich",_x000D_
        "obj_rel_abund",_x000D_
        "obj_behaviour"_x000D_
    ]_x000D_
}</t>
  </si>
  <si>
    <t>cam_strat_covar</t>
  </si>
  <si>
    <t>Do you plan to strategically place camera locations to include multiple habitats or otherwise differing categories (e.g., different land cover types, or near vs. far from a disturbance)</t>
  </si>
  <si>
    <t>Will each camera location be treated as an independent sample?</t>
  </si>
  <si>
    <t>cam_independent</t>
  </si>
  <si>
    <t>{_x000D_
    "objective": [_x000D_
        "obj_inventory"_x000D_
    ]_x000D_
}</t>
  </si>
  <si>
    <t>q_option_colour</t>
  </si>
  <si>
    <t>q_option_label</t>
  </si>
  <si>
    <t>q_option_code</t>
  </si>
  <si>
    <t>question_text</t>
  </si>
  <si>
    <t>question_code</t>
  </si>
  <si>
    <t>json_logic</t>
  </si>
  <si>
    <t>page_name</t>
  </si>
  <si>
    <t>icon_progress_bar_num7.png</t>
  </si>
  <si>
    <t>Recommendations</t>
  </si>
  <si>
    <t>icon_progress_bar_num6.png</t>
  </si>
  <si>
    <t>Data &amp; Analysis</t>
  </si>
  <si>
    <t>icon_progress_bar_num5.png</t>
  </si>
  <si>
    <t>Equipment &amp; Deployment</t>
  </si>
  <si>
    <t>icon_progress_bar_num4.png</t>
  </si>
  <si>
    <t>Target species</t>
  </si>
  <si>
    <t>icon_progress_bar_num3.png</t>
  </si>
  <si>
    <t>Duration &amp; Timing</t>
  </si>
  <si>
    <t>icon_progress_bar_num2.png</t>
  </si>
  <si>
    <t>Study area &amp; Site selection constraints</t>
  </si>
  <si>
    <t>icon_progress_bar_num1.png</t>
  </si>
  <si>
    <t>Objectives &amp; Resources</t>
  </si>
  <si>
    <t>#B0E3E6</t>
  </si>
  <si>
    <t>#FFF2CC</t>
  </si>
  <si>
    <t>#E1D5E7</t>
  </si>
  <si>
    <t>#FFFF66</t>
  </si>
  <si>
    <t>#FFE6CC</t>
  </si>
  <si>
    <t>#D5E8D4</t>
  </si>
  <si>
    <t>mod_distance_sampling</t>
  </si>
  <si>
    <t>mod_instantaneous_sampling</t>
  </si>
  <si>
    <t>mod_modelling_approach</t>
  </si>
  <si>
    <t>mod_modelling_assumption</t>
  </si>
  <si>
    <t>mod_n_mixture</t>
  </si>
  <si>
    <t>mod_overdispersion</t>
  </si>
  <si>
    <t>mod_royle_nichols</t>
  </si>
  <si>
    <t>mod_zero_inflation</t>
  </si>
  <si>
    <t>prog_1</t>
  </si>
  <si>
    <t>prog_2</t>
  </si>
  <si>
    <t>prog_3</t>
  </si>
  <si>
    <t>prog_4</t>
  </si>
  <si>
    <t>prog_5</t>
  </si>
  <si>
    <t>prog_6</t>
  </si>
  <si>
    <t>prog_7</t>
  </si>
  <si>
    <t>clarke_et_al_2023</t>
  </si>
  <si>
    <t>file_name</t>
  </si>
  <si>
    <t>01_</t>
  </si>
  <si>
    <t>zi_process</t>
  </si>
  <si>
    <t>question</t>
  </si>
  <si>
    <t>zi_re_overdispersed</t>
  </si>
  <si>
    <t>modmixed</t>
  </si>
  <si>
    <t>zi_overdispersed</t>
  </si>
  <si>
    <t>zeroinflation</t>
  </si>
  <si>
    <t>overdispersion</t>
  </si>
  <si>
    <t>num_recap</t>
  </si>
  <si>
    <t>num_det_individ</t>
  </si>
  <si>
    <t>num_det</t>
  </si>
  <si>
    <t>multisamp_per_loc</t>
  </si>
  <si>
    <t>targ_feature_same</t>
  </si>
  <si>
    <t>targ_feature</t>
  </si>
  <si>
    <t>bait_lure_cams</t>
  </si>
  <si>
    <t>bait_lure</t>
  </si>
  <si>
    <t>cam_direction_ds</t>
  </si>
  <si>
    <t>cam_protocol_ht_angle</t>
  </si>
  <si>
    <t>cam_settings_mult</t>
  </si>
  <si>
    <t>cam_makemod_same</t>
  </si>
  <si>
    <t>sp_detprob_cat_least</t>
  </si>
  <si>
    <t>sp_detprob_cat_most</t>
  </si>
  <si>
    <t>sp_rarity_leastrare</t>
  </si>
  <si>
    <t>sp_rarity_rarest</t>
  </si>
  <si>
    <t>sp_behav_mult</t>
  </si>
  <si>
    <t>sp_common_pop_lg</t>
  </si>
  <si>
    <t>cam_high_dens</t>
  </si>
  <si>
    <t>focalarea_calc</t>
  </si>
  <si>
    <t>aux_count_possible</t>
  </si>
  <si>
    <t>auxillary_info</t>
  </si>
  <si>
    <t>3ormore_cat_ids</t>
  </si>
  <si>
    <t>marking_allsub</t>
  </si>
  <si>
    <t>marking_code</t>
  </si>
  <si>
    <t>sp_behav_season</t>
  </si>
  <si>
    <t>sp_behav</t>
  </si>
  <si>
    <t>sp_dens_low</t>
  </si>
  <si>
    <t>study_season_num</t>
  </si>
  <si>
    <t>cam_dens_gradient</t>
  </si>
  <si>
    <t>study_area_mult</t>
  </si>
  <si>
    <t>user_entry</t>
  </si>
  <si>
    <t>03_</t>
  </si>
  <si>
    <t>file_lit</t>
  </si>
  <si>
    <t>page</t>
  </si>
  <si>
    <t>chapter</t>
  </si>
  <si>
    <t>Nakashima et al., 2018</t>
  </si>
  <si>
    <t>Detection rates from remote cameras cannot be used as an index to compare relative abundance across species ({{ ref_intext_rowcliffe-carbone_2008 }})</t>
  </si>
  <si>
    <t>mod_divers_rich_alpha_assump_04</t>
  </si>
  <si>
    <t>abolaffio_et_al_2019</t>
  </si>
  <si>
    <t>ahumada_et_al_2011</t>
  </si>
  <si>
    <t>ahumada_et_al_2019</t>
  </si>
  <si>
    <t>alonso_et_al_2015</t>
  </si>
  <si>
    <t>ames_et_al_2011</t>
  </si>
  <si>
    <t>anile_devillard_2016</t>
  </si>
  <si>
    <t>apps_mcnutt_2018</t>
  </si>
  <si>
    <t>arnason_et_al_1991</t>
  </si>
  <si>
    <t>augustine_et_al_2018</t>
  </si>
  <si>
    <t>augustine_et_al_2019</t>
  </si>
  <si>
    <t>bayne_et_al_2021</t>
  </si>
  <si>
    <t>bayne_et_al_2022</t>
  </si>
  <si>
    <t>becker_et_al_2022</t>
  </si>
  <si>
    <t>beery_et_al_2019</t>
  </si>
  <si>
    <t>bessone_et_al_2020</t>
  </si>
  <si>
    <t>bischof_et_al_2020</t>
  </si>
  <si>
    <t>blanc_et_al_2013</t>
  </si>
  <si>
    <t>blasco_moreno_et_al_2019</t>
  </si>
  <si>
    <t>bliss_fisher_1953</t>
  </si>
  <si>
    <t>borcher_marques_2017</t>
  </si>
  <si>
    <t>borchers_efford_2008</t>
  </si>
  <si>
    <t>borchers_et_al_2015</t>
  </si>
  <si>
    <t>bowkett_et_al_2008</t>
  </si>
  <si>
    <t>bridges_noss_2011</t>
  </si>
  <si>
    <t>brodie_et_al_2015</t>
  </si>
  <si>
    <t>broekman_et_al_2022</t>
  </si>
  <si>
    <t>burgar_et_al_2018</t>
  </si>
  <si>
    <t>burkholder_et_al_2018</t>
  </si>
  <si>
    <t>burton_et_al_2015</t>
  </si>
  <si>
    <t>cappelle_et_al_2021</t>
  </si>
  <si>
    <t>caravaggi_et_al_2017</t>
  </si>
  <si>
    <t>caravaggi_et_al_2020</t>
  </si>
  <si>
    <t>carbone_et_al_2001</t>
  </si>
  <si>
    <t>chandler_royle_2013</t>
  </si>
  <si>
    <t>chatterjee_et_al_2021</t>
  </si>
  <si>
    <t>clark_et_al_2003</t>
  </si>
  <si>
    <t>clevenger_waltho_2005</t>
  </si>
  <si>
    <t>colwell_et_al_2012</t>
  </si>
  <si>
    <t>colyn_et_al_2018</t>
  </si>
  <si>
    <t>crisfield_et_al_2024</t>
  </si>
  <si>
    <t>cusack_et_al_2015</t>
  </si>
  <si>
    <t>davis_et_al_2021</t>
  </si>
  <si>
    <t>denes_et_al_2015</t>
  </si>
  <si>
    <t>deng_et_al_2015</t>
  </si>
  <si>
    <t>dey_et_al_2023</t>
  </si>
  <si>
    <t>dillon_kelly_2008</t>
  </si>
  <si>
    <t>doran_myers_2018</t>
  </si>
  <si>
    <t>dunne_quinn_2009</t>
  </si>
  <si>
    <t>duquette_et_al_2014</t>
  </si>
  <si>
    <t>efford_boulanger_2019</t>
  </si>
  <si>
    <t>efford_et_al_2009a</t>
  </si>
  <si>
    <t>efford_et_al_2009b</t>
  </si>
  <si>
    <t>efford_hunter_2018</t>
  </si>
  <si>
    <t>espartosa_et_al_2011</t>
  </si>
  <si>
    <t>fegraus_et_al_2011</t>
  </si>
  <si>
    <t>fennell_et_al_2022</t>
  </si>
  <si>
    <t>ferreira_rodriguez_et_al_2019</t>
  </si>
  <si>
    <t>fidino_et_al_2020</t>
  </si>
  <si>
    <t>findlay_et_al_2020</t>
  </si>
  <si>
    <t>fisher_burton_2012</t>
  </si>
  <si>
    <t>fisher_et_al_2011</t>
  </si>
  <si>
    <t>fisher_et_al_2014</t>
  </si>
  <si>
    <t>flather_sieg_2007</t>
  </si>
  <si>
    <t>forrester_et_al_2016</t>
  </si>
  <si>
    <t>foster_harmsen_2012</t>
  </si>
  <si>
    <t>found_patterson_2020</t>
  </si>
  <si>
    <t>frampton_et_al_2022</t>
  </si>
  <si>
    <t>frey_et_al_2017</t>
  </si>
  <si>
    <t>gallo_et_al_2022</t>
  </si>
  <si>
    <t>galvez_et_al_2016</t>
  </si>
  <si>
    <t>ganskopp_johnson_2007</t>
  </si>
  <si>
    <t>gerber_et_al_2010</t>
  </si>
  <si>
    <t>gerber_et_al_2011</t>
  </si>
  <si>
    <t>gillespie_et_al_2015</t>
  </si>
  <si>
    <t>glen_et_al_2013</t>
  </si>
  <si>
    <t>glover_kapfer_et_al_2019</t>
  </si>
  <si>
    <t>gopalaswamy_et_al_2012</t>
  </si>
  <si>
    <t>gotelli_colwell_2001</t>
  </si>
  <si>
    <t>gotelli_colwell_2011</t>
  </si>
  <si>
    <t>green_et_al_2020</t>
  </si>
  <si>
    <t>guillera_arroita_et_al_2010</t>
  </si>
  <si>
    <t>hall_et_al_2008</t>
  </si>
  <si>
    <t>harrison_et_al_2018</t>
  </si>
  <si>
    <t>henrich_et_al_2022</t>
  </si>
  <si>
    <t>hofmeester_et_al_2019</t>
  </si>
  <si>
    <t>holinda_et_al_2020</t>
  </si>
  <si>
    <t>howe_et_al_2017</t>
  </si>
  <si>
    <t>iannarilli_et_al_2021</t>
  </si>
  <si>
    <t>iknayan_et_al_2014</t>
  </si>
  <si>
    <t>jennelle_et_al_2002</t>
  </si>
  <si>
    <t>jennrich_turner_1969</t>
  </si>
  <si>
    <t>jimenez_et_al_2021</t>
  </si>
  <si>
    <t>johanns_et_al_2022</t>
  </si>
  <si>
    <t>junker_et_al_2021</t>
  </si>
  <si>
    <t>karanth_et_al_2006</t>
  </si>
  <si>
    <t>karanth_et_al_2011</t>
  </si>
  <si>
    <t>karanth_nichols_1998</t>
  </si>
  <si>
    <t>kays_et_al_2009</t>
  </si>
  <si>
    <t>kays_et_al_2010</t>
  </si>
  <si>
    <t>kays_et_al_2020</t>
  </si>
  <si>
    <t>kays_et_al_2021</t>
  </si>
  <si>
    <t>keim_et_al_2011</t>
  </si>
  <si>
    <t>keim_et_al_2019</t>
  </si>
  <si>
    <t>keim_et_al_2021</t>
  </si>
  <si>
    <t>kelejian_prucha_1998</t>
  </si>
  <si>
    <t>kelly_et_al_2008</t>
  </si>
  <si>
    <t>kitamura_et_al_2010</t>
  </si>
  <si>
    <t>kleiber_zeileis_2016</t>
  </si>
  <si>
    <t>krebs_et_al_2011</t>
  </si>
  <si>
    <t>kruger_et_al_2018</t>
  </si>
  <si>
    <t>kusi_et_al_2019</t>
  </si>
  <si>
    <t>lahoz_monfort_magrath_2021</t>
  </si>
  <si>
    <t>lazenby_et_al_2015</t>
  </si>
  <si>
    <t>lele_et_al_2013</t>
  </si>
  <si>
    <t>li_et_al_2012</t>
  </si>
  <si>
    <t>linden_et_al_2017</t>
  </si>
  <si>
    <t>loonam_et_al_2021</t>
  </si>
  <si>
    <t>lynch_et_al_2015</t>
  </si>
  <si>
    <t>mackenzie_et_al_2002</t>
  </si>
  <si>
    <t>mackenzie_et_al_2003</t>
  </si>
  <si>
    <t>mackenzie_et_al_2004</t>
  </si>
  <si>
    <t>mackenzie_et_al_2006</t>
  </si>
  <si>
    <t>mackenzie_kendall_2002</t>
  </si>
  <si>
    <t>mackenzie_royle_2005</t>
  </si>
  <si>
    <t>maffei_noss_2008</t>
  </si>
  <si>
    <t>manly_et_al_1993</t>
  </si>
  <si>
    <t>markle_et_al_2020</t>
  </si>
  <si>
    <t>martin_et_al_2005</t>
  </si>
  <si>
    <t>mcclintock_et_al_2009</t>
  </si>
  <si>
    <t>mccomb_et_al_2010</t>
  </si>
  <si>
    <t>mccullagh_nelder_1989</t>
  </si>
  <si>
    <t>mcshea_et_al_2015</t>
  </si>
  <si>
    <t>meek_et_al_2014a</t>
  </si>
  <si>
    <t>meek_et_al_2014b</t>
  </si>
  <si>
    <t>meek_et_al_2016</t>
  </si>
  <si>
    <t>mills_et_al_2016</t>
  </si>
  <si>
    <t>mills_et_al_2019</t>
  </si>
  <si>
    <t>moeller_et_al_2018</t>
  </si>
  <si>
    <t>moeller_et_al_2023</t>
  </si>
  <si>
    <t>moll_et_al_2020</t>
  </si>
  <si>
    <t>moqanaki_et_al_2021</t>
  </si>
  <si>
    <t>morin_et_al_2022</t>
  </si>
  <si>
    <t>morrison_et_al_2018</t>
  </si>
  <si>
    <t>muhly_et_al_2011</t>
  </si>
  <si>
    <t>muhly_et_al_2015</t>
  </si>
  <si>
    <t>murray_et_al_2016</t>
  </si>
  <si>
    <t>murray_et_al_2021</t>
  </si>
  <si>
    <t>nakashima_et_al_2018</t>
  </si>
  <si>
    <t>natural_regions_committee._2006</t>
  </si>
  <si>
    <t>neilson_et_al_2018</t>
  </si>
  <si>
    <t>newbold_king_2009</t>
  </si>
  <si>
    <t>norouzzadeh_et_al_2020</t>
  </si>
  <si>
    <t>noss_et_al_2003</t>
  </si>
  <si>
    <t>noss_et_al_2012</t>
  </si>
  <si>
    <t>obbard_et_al_2010</t>
  </si>
  <si>
    <t>obrien_et_al_2011</t>
  </si>
  <si>
    <t>obrien_et_al_2013</t>
  </si>
  <si>
    <t>obrien_kinnaird_2011</t>
  </si>
  <si>
    <t>oconnell_bailey_2011a</t>
  </si>
  <si>
    <t>oconnell_et_al_2006</t>
  </si>
  <si>
    <t>oconnell_et_al_2011</t>
  </si>
  <si>
    <t>oconnor_et_al_2017</t>
  </si>
  <si>
    <t>pacifici_et_al_2016</t>
  </si>
  <si>
    <t>palencia_et_al_2021</t>
  </si>
  <si>
    <t>palencia_et_al_2022</t>
  </si>
  <si>
    <t>palmer_et_al_2018</t>
  </si>
  <si>
    <t>parmenter_et_al_2003</t>
  </si>
  <si>
    <t>parsons_et_al_2018</t>
  </si>
  <si>
    <t>pease_et_al_2016</t>
  </si>
  <si>
    <t>pettorelli_et_al_2010</t>
  </si>
  <si>
    <t>powell_mitchell_2012</t>
  </si>
  <si>
    <t>ramage_et_al_2013</t>
  </si>
  <si>
    <t>randler_kalb_2018</t>
  </si>
  <si>
    <t>rcsc_et_al_2024</t>
  </si>
  <si>
    <t>reconyx_inc._2018</t>
  </si>
  <si>
    <t>rendall_et_al_2021</t>
  </si>
  <si>
    <t>rich_et_al_2014</t>
  </si>
  <si>
    <t>ridout_linkie_2009</t>
  </si>
  <si>
    <t>robinson_et_al_2020</t>
  </si>
  <si>
    <t>roemer_et_al_2009</t>
  </si>
  <si>
    <t>rovero_et_al_2013</t>
  </si>
  <si>
    <t>rovero_marshall_2009</t>
  </si>
  <si>
    <t>rovero_zimmermann_2016</t>
  </si>
  <si>
    <t>rowcliffe_carbone_2008</t>
  </si>
  <si>
    <t>rowcliffe_et_al_2008</t>
  </si>
  <si>
    <t>rowcliffe_et_al_2011</t>
  </si>
  <si>
    <t>rowcliffe_et_al_2013</t>
  </si>
  <si>
    <t>rowcliffe_et_al_2014</t>
  </si>
  <si>
    <t>rowcliffe_et_al_2016</t>
  </si>
  <si>
    <t>royle_et_al_2009</t>
  </si>
  <si>
    <t>royle_et_al_2014</t>
  </si>
  <si>
    <t>royle_nichols_2003</t>
  </si>
  <si>
    <t>royle_young_2008</t>
  </si>
  <si>
    <t>samejima_et_al_2012</t>
  </si>
  <si>
    <t>santini_et_al_2020</t>
  </si>
  <si>
    <t>schenider_et_al_2018</t>
  </si>
  <si>
    <t>scotson_et_al_2017</t>
  </si>
  <si>
    <t>shannon_et_al_2014</t>
  </si>
  <si>
    <t>sharma_et_al_2010</t>
  </si>
  <si>
    <t>si_et_al_2014</t>
  </si>
  <si>
    <t>siren_et_al_2018</t>
  </si>
  <si>
    <t>sollmann_et_al_2011</t>
  </si>
  <si>
    <t>sollmann_et_al_2012</t>
  </si>
  <si>
    <t>sollmann_et_al_2013a</t>
  </si>
  <si>
    <t>sollmann_et_al_2013b</t>
  </si>
  <si>
    <t>sollmann_et_al_2013c</t>
  </si>
  <si>
    <t>soria_diaz_et_al_2010</t>
  </si>
  <si>
    <t>southwell_et_al_2019</t>
  </si>
  <si>
    <t>steenweg_et_al_2015</t>
  </si>
  <si>
    <t>steenweg_et_al_2017</t>
  </si>
  <si>
    <t>steenweg_et_al_2018</t>
  </si>
  <si>
    <t>steenweg_et_al_2019</t>
  </si>
  <si>
    <t>steinbeiser_et_al_2019</t>
  </si>
  <si>
    <t>stokeld_et_al_2016</t>
  </si>
  <si>
    <t>suarez_tangil_et_al_2017</t>
  </si>
  <si>
    <t>sun_et_al_2014</t>
  </si>
  <si>
    <t>sun_et_al_2021</t>
  </si>
  <si>
    <t>sun_et_al_2022</t>
  </si>
  <si>
    <t>suwanrat_et_al_2015</t>
  </si>
  <si>
    <t>tabak_et_al_2018</t>
  </si>
  <si>
    <t>tanwar_et_al_2021</t>
  </si>
  <si>
    <t>thorn_et_al_2009</t>
  </si>
  <si>
    <t>tigner_et_al_2014</t>
  </si>
  <si>
    <t>tobler_et_al_2008</t>
  </si>
  <si>
    <t>tobler_powell_2013</t>
  </si>
  <si>
    <t>trolliet_et_al_2014</t>
  </si>
  <si>
    <t>tschumi_et_al_2018</t>
  </si>
  <si>
    <t>twining_et_al_2022</t>
  </si>
  <si>
    <t>van_berkel_2014</t>
  </si>
  <si>
    <t>van_wilgenburg_et_al_2020</t>
  </si>
  <si>
    <t>velez_et_al_2023</t>
  </si>
  <si>
    <t>vidal_et_al_2021</t>
  </si>
  <si>
    <t>warbington_boyce_2020</t>
  </si>
  <si>
    <t>wearn_et_al_2013</t>
  </si>
  <si>
    <t>wearn_et_al_2016</t>
  </si>
  <si>
    <t>wearn_gloverkapfer_2019</t>
  </si>
  <si>
    <t>webster_et_al_2019</t>
  </si>
  <si>
    <t>wegge_et_al_2004</t>
  </si>
  <si>
    <t>welbourne_et_al_2016</t>
  </si>
  <si>
    <t>wellington_et_al_2014</t>
  </si>
  <si>
    <t>welsh_et_al_2000</t>
  </si>
  <si>
    <t>whittington_et_al_2018</t>
  </si>
  <si>
    <t>whittington_et_al_2019</t>
  </si>
  <si>
    <t>wildcam_network_2019</t>
  </si>
  <si>
    <t>wildco_lab_2021a</t>
  </si>
  <si>
    <t>wildco_lab_2021b</t>
  </si>
  <si>
    <t>young_et_al_2018</t>
  </si>
  <si>
    <t>yue_et_al_2015</t>
  </si>
  <si>
    <t>zeileis_et_al_2008</t>
  </si>
  <si>
    <t>zuckerberg_et_al_2020</t>
  </si>
  <si>
    <t>zuur_et_al_2007</t>
  </si>
  <si>
    <t>gotelli_chao_2013</t>
  </si>
  <si>
    <t>Schmidt, G. M., Graves, T. A., Pederson, J. C., &amp; Carroll, S. L. (2022). Precision and bias of spatial capture–recapture estimates: A multi‐site, multi‐year Utah black bear case study. *Ecological Applications, 32*(5), e2618. &lt;https://doi.org/10.1002/eap.2618&gt;</t>
  </si>
  <si>
    <t>Coltrane et al., 2024</t>
  </si>
  <si>
    <t>Schmidt et al., 2022</t>
  </si>
  <si>
    <t>schmidt_et_al_2022</t>
  </si>
  <si>
    <t>coltrane_et_al_2024</t>
  </si>
  <si>
    <t>Oksanen et al., 2024</t>
  </si>
  <si>
    <t>Hsieh, Ma &amp; Chao, 2015</t>
  </si>
  <si>
    <t>Hsieh et al., 2015</t>
  </si>
  <si>
    <t>hsieh_et_al_2015</t>
  </si>
  <si>
    <t>Hsieh, T. C., Ma, K. H., &amp; Chao, A. (2015). *iNEXT: Interpolation and Extrapolation for Species Diversity*. R package Version 2.6-6.1. &lt;https://doi.org/10.32614/CRAN.package.iNEXT&gt;</t>
  </si>
  <si>
    <t>Yue, S., Brodie, J. F., Zipkin, E. F., &amp; Bernard, H. (2015). Oil palm plantations fail to support mammal diversity. *Ecological Applications, 25*(8), 2285–2292. &lt;https://doi.org/10.1890/14-1928.1&gt;</t>
  </si>
  <si>
    <t>Baylor Tutoring Center. (2021, July 31). *Species Diversity and Species Richness* [Video]. YouTube. &lt;https://www.youtube.com/watch?v=UXJ0r4hjbqI&gt;</t>
  </si>
  <si>
    <t>baylor_tutoring_center_2021</t>
  </si>
  <si>
    <t>Baylor Tutoring Center, 2021</t>
  </si>
  <si>
    <t>gerhartbarley_nd</t>
  </si>
  <si>
    <t>Gerhart-Barley, L., M</t>
  </si>
  <si>
    <t>Gerhart-Barley, n.d.</t>
  </si>
  <si>
    <t>Gerhart-Barley, L., M. (n.d.). *2.2: Measuring Species Diversity* &lt;https://bio.libretexts.org/Courses/University_of_California_Davis/BIS_2B%3A_Introduction_to_Biology_-_Ecology_and_Evolution/02%3A_Biodiversity/2.02%3A_Measuring_Species_Diversity&gt;</t>
  </si>
  <si>
    <t>colwell_2022</t>
  </si>
  <si>
    <t>Colwell, 2022</t>
  </si>
  <si>
    <t>Colwell, R. K. (2022). EstimateS: Statistical Estimation of Species Richness and Shared Species from Samples. Version 9.1. &lt;https://www.robertkcolwell.org/pages/1407&gt;</t>
  </si>
  <si>
    <t>Abolaffio, M., Focardi, S., &amp; Santini, G. (2019). Avoiding misleading messages: Population assessment using camera trapping is not a simple task. *Journal of Animal Ecology, 88*(12), 2011–2016. Medline. &lt;https://doi.org/10.1111/1365-2656.13085&gt;</t>
  </si>
  <si>
    <t>Alberta Biodiversity Monitoring Institute [ABMI] (2021). *Terrestrial ARU and Remote Camera Trap Protocols.* Edmonton, Alberta. &lt;https://abmi.ca/home/publications/551-600/599&gt;</t>
  </si>
  <si>
    <t>Alonso, R. S., McClintock, B. T., Lyren, L. M., Boydston, E. E., &amp; Crooks, K. R. (2015). Mark-recapture and Mark-resight Methods for Estimating Abundance with Remote Cameras: A Carnivore Case Study. *PLoS One, 10*(3), e0123032. &lt;https://doi.org/10.1371/journal.pone.0123032&gt;</t>
  </si>
  <si>
    <t>Ames E. M., Gade M. R., Nieman C. L., Wright J. R, Tonra C. M., Marroquin C. M., Tutterow A. M, &amp; Gray S. M. (2020) Striving for population-level conservation: integrating physiology across the biological hierarchy. *Conservation Physiology, 8*(1): coaa019. &lt;https://doi.org/10.1093/conphys/coaa019&gt;</t>
  </si>
  <si>
    <t>Anile, S., &amp; Devillard, S. (2016). Study Design and Body Mass Influence RAIs from Camera Trap Studies: Evidence from the Felidae. *Animal Conservation, 19*(1), 35–45. &lt;https://doi.org/10.1111/acv.12214&gt;</t>
  </si>
  <si>
    <t>Apps, P. J., &amp; McNutt, J. W. (2018). How Camera Traps work and how to work them. *African Journal of Ecology, 56*(4), 702–709. &lt;https://doi.org/10.1111/aje.12563&gt;</t>
  </si>
  <si>
    <t>Arnason, A. N., Schwarz, C. J., &amp; Gerrard, J. M. (1991). Estimating Closed Population Size and Number of Marked Animals from Sighting Data. *Journal of Wildlife Management, 55*(4), 716–730. &lt;https://doi.org/10.2307/3809524&gt;</t>
  </si>
  <si>
    <t>Augustine, B. C., Royle, J. A., Kelly, M. J., Satter, C. B., Alonso, R. S., Boydston, E. E., &amp; Crooks, K. R. (2018). Spatial Capture–Recapture with Partial Identity: An Application to Camera Traps. *The Annals of Applied Statistics, 12*(1), 67-95. &lt;https://doi.org/10.1214/17AOAS1091&gt;</t>
  </si>
  <si>
    <t>Augustine, B. C., Royle, J. A., Murphy, S. M., Chandler, R. B., Cox, J. J., &amp; Kelly, M. J. (2019). Spatial Capture–Recapture for Categorically Marked Populations with an Application to Genetic Capture–Recapture. *Ecosphere, 10*(4) e02627-n/a. &lt;https://doi.org/10.1002/ecs2.2627&gt;</t>
  </si>
  <si>
    <t>Bayne, E., Dennett, J., Dooley, J., Kohler, M., Ball, J., Bidwell, M., Braid, A., Chetelat, J., Dillegeard, E., Farr, D., Fisher, J., Freemark, M., Foster, K., Godwin, C., Hebert, C., Huggard, D., McIssac, D., Narwani, T., Nielsen, S., Pauli, B., Prasad, S., Roberts, D., Slater, S., Song, S., Swanson, S., Thomas, P., Toms, J., Twitchell, C., White, S., Wyatt, F., &amp; Mundy, L. (2021). *Oil Sands Monitoring Program: A Before-After Dose- Response Terrestrial Biological Monitoring Framework for the Oil Sands*. (OSM Technical Report Series No. 7). &lt;https://open.alberta.ca/publications/9781460151341&gt;</t>
  </si>
  <si>
    <t>Bayne, E., Dennett, J., Dooley, J., Kohler, M., Ball, J., Bidwell, M., Braid, A., Chetelat, J., Dillegeard, E., Farr, D., Fisher, J., Freemark, M., Foster, K., Godwin, C., Hebert, C., Huggard, D., McIssac, D., Narwani, T., Nielsen, S., … Mundy, L. (2022). *A Before-After Dose-Response (BADR) Terrestrial Biological Monitoring Framework for the Oil Sands (Technical Report Series 7.0).* Oil Sands Monitoring Program. &lt;https://ftp-public.abmi.ca/home/publications/documents/626_Bayne_etal_2022_BADRStudyDesign_ABMI.pdf&gt;</t>
  </si>
  <si>
    <t>Beery, S., Morris, D., &amp; Yang, S. (2019). Efficient Pipeline for Camera Trap Image Review. *Microsoft AI for Earth*. &lt;https://doi.org/10.48550/arXiv.1907.06772&gt;</t>
  </si>
  <si>
    <t>Bischof, R., Dupont, P., Milleret, C., ChipperfIeld, J., &amp; Royle, J. A. (2020). Consequences of Ignoring Group Association in Spatial Capture-Recapture Analysis. *Wildlife Biology, 2020*(1). &lt;https://doi.org/10.2981/wlb.00649&gt;</t>
  </si>
  <si>
    <t>Blanc, L., Marboutin, E., Gatti, S., &amp; Gimenez, O. (2013). Abundance of Rare and Elusive Species: Empirical Investigation of Closed versus Spatially Explicit Capture-Recapture Models with Lynx as a Case Study. *Journal of Wildlife Management, 77*(2), 372–78. &lt;https://doi.org/10.1002/jwmg.453&gt;</t>
  </si>
  <si>
    <t>Blasco‐Moreno, A., Pérez‐Casany, M., Puig, P., Morante, M., Castells, E., &amp; O'Hara, R. B. (2019). What Does a Zero Mean? Understanding False, Random and Structural Zeros in Ecology. *Methods in Ecology and Evolution, 10*(7), 949-959. &lt;https://doi.org/10.1111/2041-210x.13185&gt;</t>
  </si>
  <si>
    <t>Bliss, C. I., &amp; Fisher, R. A. (1953). Fitting the Negative Binomial Distribution to Biological Data. *Biometrics, 9*(2), 176-200. &lt;https://doi.org/10.2307/3001850&gt;</t>
  </si>
  <si>
    <t>Borcher, D. L., &amp; Marques, T. A. (2017). From Distance Sampling to Spatial Capture–Recapture. *Asta Advances In Statistical Analysis, 101*, 475–494. &lt;https://link.springer.com/article/10.1007/s10182-016-0287-7&gt;</t>
  </si>
  <si>
    <t>Borchers, D. L., &amp; Efford, M. G. (2008). Spatially Explicit Maximum Likelihood Methods for Capture-Recapture Studies. *Biometrics, 64*(2), 377–385. &lt;https://doi.org/10.1111/j.1541-0420.2007.00927.x&gt;</t>
  </si>
  <si>
    <t>Borchers, D. (2012). A non-technical overview of spatially explicit capture–recapture models. *Journal of Ornithology, 152*(S2), 435–444. &lt;https://doi.org/10.1007/s10336-010-0583-z&gt;</t>
  </si>
  <si>
    <t>Bowkett, A. E., Rovero, F., &amp; Marshall, A. R. (2008). The use of camera-trap data to model habitat use by antelope species in the udzungwa mountain forests, tanzania. *African Journal of Ecology, 46*(4), 479–487. &lt;https://doi.org/10.1111/j.1365-2028.2007.00881.x&gt;</t>
  </si>
  <si>
    <t>Bridges, A. S., &amp; Noss, A. J. (2011). Behavior and Activity Patterns. In A. F. O'Connell, J. D. Nichols, &amp; K. U. Karanth (Eds.), *Camera Traps In Animal Ecology: Methods and Analyses* (pp. 57–70). Springer. &lt;https://doi.org/10.1007/978-4-431-99495-4&gt;</t>
  </si>
  <si>
    <t>Broekman, M. J. E., Hoeks, S., Freriks, R., Langendoen, M. M., Runge, K. M., Savenco, E., Ter Harmsel, R., Huijbregts, M. A. J., &amp; Tucker, M. A. (2023). HomeRange: A global database of mammalian home ranges. *Global Ecology and Biogeography, 32*(2), 198–205. &lt;https://doi.org/10.1111/geb.13625&gt;</t>
  </si>
  <si>
    <t>Burkholder, E. N., Jakes, A. F., Jones, P. F., Hebblewhite, M., &amp; Bishop, C. J. (2018). To Jump or Not to Jump: Mule Deer and White-Tailed Deer Fence Crossing Decisions. *Wildlife Society Bulletin*, *42*(3), 420–429. &lt;https://doi.org/10.1002/wsb.898&gt;</t>
  </si>
  <si>
    <t>Cappelle, N., Howe, E. J., Boesch, C., &amp; Kühl, H. S. (2021). Estimating Animal Abundance and Effort–Precision Relationship with Camera Trap Distance Sampling. *Ecosphere, 12*(1). &lt;https://doi.org/10.1002/ecs2.3299&gt;</t>
  </si>
  <si>
    <t>Caravaggi, A., Banks, P. B., Burton, A. C., Finlay, C. M. V., Haswell, P. M., Hayward, M. W., Rowcliffe, M. J., Wood, M. D., Pettorelli, N., &amp; Sollmann, R. (2017). A review of camera trapping for conservation behaviour research*. Remote Sensing in Ecology and Conservation, 3*(3), 109–122. &lt;https://doi.org/10.1002/rse2.48&gt;</t>
  </si>
  <si>
    <t>Caravaggi, A., Burton, A. C., Clark, D. A., Fisher, J. T., Grass, A., Green, S., Hobaiter, C., Hofmeester, T. R., Kalan, A. K., Rabaiotti, D., &amp; Rivet, D. (2020). A Review of Factors To Consider When Using Camera Traps To Study Animal Behavior To Inform Wildlife Ecology And Conservation. *Conservation Science and Practice, 2*(8). &lt;https://doi.org/10.1111/csp2.239&gt;</t>
  </si>
  <si>
    <t>Clark, T. G., Bradburn, M. J., Love, S. B., &amp; Altman, D. G. (2003). Survival Analysis Part I: Basic Concepts and First Analyses. *British Journal of Cancer, 89*(2), 232–38. &lt;https://doi.org/10.1038/sj.bjc.6601118&gt;</t>
  </si>
  <si>
    <t>Clevenger, A. P., &amp; Waltho, N. (2005). Performance indices to identify attributes of highway crossing structures facilitating movement of large mammals. *Biological Conservation, 121* (3), 453–464. &lt;https://doi.org/10.1016/j.biocon.2004.04.025&gt;</t>
  </si>
  <si>
    <t>Columbia Mountains Institute of Applied Ecology [CMI]. (2020) *Chris Beirne: Tips and Tricks for the Organization and Analysis of Camera Trap Data*. &lt;https://www.youtube.com/watch?v=VadXgBMhiTY&gt;</t>
  </si>
  <si>
    <t>Colwell, R., Chao, A., Gotelli, N., Lin, S., Mao, C., Chazdon, R., &amp; Longino, J. (2012). Models and estimators linking individual-based and sample-based rarefaction, extrapolation and comparison of assemblages. *Journal of Plant Ecology, 5*(1), 3–21. &lt;https://doi.org/10.1093/jpe/rtr044&gt;</t>
  </si>
  <si>
    <t>Cusack, J., Dickman, A. J., Rowcliffe, J. M., Carbone, C., Macdonald, D. W., &amp; Coulson, T. (2015). Random versus Game Trail-based Camera trap Placement Strategy for Monitoring Terrestrial Mammal Communities. *PloS One*,*10*(5), e0126373. &lt;https://doi.org/10.1371/journal.pone.0126373&gt;</t>
  </si>
  <si>
    <t>Davis, R. S., Stone, E. L., Gentle, L. K., Mgoola, W. O., Uzal, A., &amp; Yarnell, R. W. (2021). Spatial Partial Identity Model Reveals Low Densities of Leopard and Spotted Hyaena in a Miombo Woodland. *Journal of Zoology*, *313*, 43-53. &lt;https://zslpublications.onlinelibrary.wiley.com/doi/epdf/10.1111/jzo.12838&gt;</t>
  </si>
  <si>
    <t>Dénes, F. V., Silveira, L. F., Beissinger, S. R., &amp; Isaac, N. (2015). Estimating Abundance of Unmarked Animal Populations: Accounting for Imperfect Detection and Other Sources of Zero Inflation. *Methods in Ecology and Evolution, 6*(5), 543–556. &lt;https://doi.org/10.1111/2041-210x.12333&gt;</t>
  </si>
  <si>
    <t>Deng, C., Daley, T., &amp; Smith, A. (2015). Applications of species accumulation curves in large‐scale biological data analysis. *Quantitative Biology*, *3*(3), 135–144. &lt;https://doi.org/10.1007/s40484-015-0049-7&gt;</t>
  </si>
  <si>
    <t>Dey, S., Moqanaki, E., Milleret, C., Dupont, P., Tourani, M., &amp; Bischof, R. (2023). Modelling spatially autocorrelated detection probabilities in spatial capture-recapture using random effects. *Ecological Modelling, 479*, 110324. &lt;https://doi.org/10.1016/j.ecolmodel.2023.110324&gt;</t>
  </si>
  <si>
    <t>Dunne, B. M., &amp; Quinn, M. S. (2009). Effectiveness of above-ground pipeline mitigation for moose (*Alces alces*) and other large mammals. *Biological Conservation, 142* (2), 332–343. &lt;https://doi.org/10.1016/j.biocon.2008.10.029&gt;</t>
  </si>
  <si>
    <t>Duquette, J. F., Belant, J. L., Svoboda, N. J., Beyer Jr., D. E., &amp; Albright, C. A. (2014). Comparison of occupancy modeling and radiotelemetry to estimate ungulate population dynamics. *Population Ecology, 56,* 481-492. &lt;https://www.academia.edu/23421255/.&gt;</t>
  </si>
  <si>
    <t>Efford, M. G., &amp; Boulanger, J. (2019). Fast Evaluation of Study Designs for Spatially Explicit Capture–Recapture. *Methods in Ecology and Evolution*, 10(9), 1529–1535. &lt;https://doi.org/10.1111/2041-210X.13239&gt;</t>
  </si>
  <si>
    <t>Efford, M. (2024). *secr: Spatially explicit capture-recapture models.* R package version 4.6.9, &lt;https://CRAN.R-project.org/package=secr&gt;</t>
  </si>
  <si>
    <t>Fancourt, B. A. (2016). Avoiding the subject: The implications of avoidance behaviour for detecting predators. *Behavioral Ecology and Sociobiology, 70*(9), 1535–1546. &lt;https://doi.org/10.1007/s00265-016-2162-7&gt;</t>
  </si>
  <si>
    <t>Fegraus, E. H., Lin, K., Ahumada, J. A., Baru, C., Chandra, S., &amp; Youn, C. (2011). Data acquisition and management software for camera trap data: A case study from the TEAM Network. *Ecological Informatics, 6*(6), 345–353. &lt;https://doi.org/10.1016/j.ecoinf.2011.06.003&gt;</t>
  </si>
  <si>
    <t>Fennell, M., Beirne, C., &amp; Burton, A. C. (2022). Use of object detection in camera trap image identification: Assessing a method to rapidly and accurately classify human and animal detections for research and application in recreation ecology. *Global Ecology and Conservation, 35*. &lt;https://doi.org/10.1016/j.gecco.2022.e02104&gt;</t>
  </si>
  <si>
    <t>Ferreira-Rodríguez, N., &amp; Pombal, M. A. (2019). Bait effectiveness in camera trap studies in the Iberian Peninsula. *Mammal Research, 64*(2), 155–164. &lt;https://doi.org/10.1007/s13364-018-00414-1&gt;</t>
  </si>
  <si>
    <t>Fidino, M., Barnas, G. R., Lehrer, E. W., Murray, M. H., &amp; Magle, S. B. (2020). Effect of Lure on Detecting Mammals with Camera Traps. *Wildlife Society Bulletin*. &lt;https://doi.org/10.1002/wsb.1122&gt;</t>
  </si>
  <si>
    <t>Findlay, M. A., Briers, R. A., &amp; White, P. J. C. (2020). Component processes of detection probability in camera-trap studies: understanding the occurrence of false-negatives. *Mammal Research, 65*, 167–180. &lt;https://doi.org/10.1007/s13364-020-00478-y&gt;</t>
  </si>
  <si>
    <t>Fisher, J. T., &amp; Burton, C. (2012). *Monitoring Mammals in Alberta: Recommendations for Remote Camera Trapping*. Alberta Innovates - Technology Futures &amp; Alberta Biodiversity Monitoring Institute. &lt;https://doi.org/0.13140/RG.2.1.3944.3680&gt;</t>
  </si>
  <si>
    <t>Fisher, J. T., Anholt, B., &amp; Volpe, J. P. (2011). Body Mass Explains Characteristic Scales of Habitat Selection in Terrestrial Mammals. *Ecology and Evolution*, *1*(4), 517–528. &lt;https://doi.org/10.1002/ece3.45&gt;</t>
  </si>
  <si>
    <t>Fisher, J. T., Wheatley, M., &amp; Mackenzie, D. (2014). Spatial Patterns of Breeding Success of Grizzly Bears derived from Hierarchical Multistate Models. *Conservation Biology, 28*(5), 1249–1259. &lt;https://doi.org/10.1111/cobi.12302&gt;</t>
  </si>
  <si>
    <t>Found, R., &amp; Patterson, B. R. (2020). Assessing Ungulate Populations in Temperate North America. *Canadian Wildlife Biology and Management, 9*(1), 21–42. &lt;https://cwbm.ca/wp-content/uploads/2020/05/Found-Patterson.pdf&gt;</t>
  </si>
  <si>
    <t>Frampton, G., Whaley, P., Bennett, M., Bilotta, G., Dorne, J. L. C. M., Eales, J., James, K., Kohl, C., Land, M., Livoreil, B., Makowski, D., Muchiri, E., Petrokofsky, G., Randall, N., &amp; Schofield, K. (2022). Principles and framework for assessing the risk of bias for studies included in comparative quantitative environmental systematic reviews. *Environmental Evidence, 11*(1), 12. &lt;https://doi.org/10.1186/s13750-022-00264-0&gt;</t>
  </si>
  <si>
    <t>Frey, S., Fisher, J. T., Burton, A. C., &amp; Volpe, J. P. (2017). Investigating Animal Activity Patterns and Temporal Niche Partitioning using Camera-Trap Data: Challenges and Opportunities. *Remote Sensing in Ecology and Conservation*, *3* (3), 123–132. &lt;https://zslpublications.onlinelibrary.wiley.com/doi/10.1002/rse2.60&gt;</t>
  </si>
  <si>
    <t>Gallo, T., Fidino, M., Gerber, B., Ahlers, A. A., Angstmann, J. L., Amaya, M., Concilio, A. L., Drake, D., Gay, D., Lehrer, E. W., Murray, M. H., Ryan, T. J., St Clair, C. C., Salsbury, C. M., Sander, H. A., Stankowich, T., Williamson, J., Belaire, J. A., Simon, K., &amp; Magle, S. B. (2022). Mammals Adjust Diel Activity across Gradients of Urbanization. *Elife, 11*. &lt;https://doi.org/10.7554/eLife.74756&gt;</t>
  </si>
  <si>
    <t>Ganskopp, D. C., &amp; Johnson, D. D. (2007). GPS Error in Studies Addressing Animal Movements and Activities. *Rangeland Ecology and Management, 60*, 350–358. &lt;https://doi.org/10.2111/1551-5028(2007)60[350:GEISAA]2.0.CO;2&gt;</t>
  </si>
  <si>
    <t>Glen, A. S., Cockburn, S., Nichols, M., Ekanayake, J., &amp; Warburton, B. (2013) Optimising Camera Traps for Monitoring Small Mammals. *PloS one,* 8(6), Article e67940. &lt;https://doi.org/10.1371/journal.pone.0067940&gt;</t>
  </si>
  <si>
    <t>Glover‐Kapfer, P., Soto‐Navarro, C. A., Wearn, O. R., Rowcliffe, M., &amp; Sollmann, R. (2019). Camera‐trapping version 3.0: Current constraints and future priorities for development. *Remote Sensing in Ecology and Conservation, 5*(3), 209–223. &lt;https://doi.org/10.1002/rse2.106&gt;</t>
  </si>
  <si>
    <t>Gotelli, N., &amp; Colwell, R. (2001). Quantifying biodiversity: procedures and pitfalls in the measurement and comparison of species richness. *Ecology Letters, 4*, 379–391. &lt;https://doi.org/10.1046/j.1461-0248.2001.00230.x&gt;</t>
  </si>
  <si>
    <t>Gotelli, N., &amp; Colwell, R. (2011). Estimating species richness. In *Biological Diversity: Frontiers in Measurement and Assessment* (eds. Magurran, A., &amp; McGill, B.). Oxford University Press. Oxford, pp. 39–54. &lt;https://www.researchgate.net/publication/236734446_Estimating_species_richness&gt;</t>
  </si>
  <si>
    <t>Government of Alberta (2023a) *LAT Overview.* Edmonton, Alberta. &lt;https://www.alberta.ca/lat-overview.aspx&gt;</t>
  </si>
  <si>
    <t>Government of Alberta (2023b) *Proponent-led Indigenous consultations.* Edmonton, Alberta. &lt;https://www.alberta.ca/proponent-led-indigenous-consultations.aspx&gt;</t>
  </si>
  <si>
    <t>Greenberg, S. (2018). *Timelapse: An Image Analyser for Camera Traps.* University of Calgary. &lt;https://saul.cpsc.ucalgary.ca/timelapse/pmwiki.php?n=Main.Download2./&gt;</t>
  </si>
  <si>
    <t>Greenberg, S. (2020). *Automated Image Recognition for Wildlife Camera Traps: Making it Work for You*. Research report, University of Calgary: Prism Digital Repository, August 21, 15 pages, &lt;https://prism.ucalgary.ca/items/f68a0c27-8502-4fe4-a3b9-3a3c2d994762&gt;</t>
  </si>
  <si>
    <t>Guillera-Arroita, G., Ridout, M. S., &amp; Morgan, B. J. T. (2010). Design of Occupancy Studies with Imperfect Detection. *Methods in Ecology and Evolution, 1*, 131–139. &lt;https://doi.org/10.1111/j.2041-210X.2010.00017.x&gt;</t>
  </si>
  <si>
    <t>Hall, K. W., Cooper, J. K., &amp; Lawton, D. C. (2008). GPS accuracy: Hand-held versus RTK. *CREWES Research Report, 20*. &lt;https://www.crewes.org/Documents/ResearchReports/2008/2008-15.pdf&gt;</t>
  </si>
  <si>
    <t>Harrison, X. A., Donaldson, L., Correa-Cano, M. E., Evans, J., Fisher, D. N., Goodwin, C. E. D., Robinson, B. S., Hodgson, D. J., &amp; Inger, R. (2018). A Brief Introduction to Mixed Effects Modelling and Multi-Model Inference in Ecology. *PeerJ, 6*, Article e4794. &lt;https://doi.org/10.7717/peerj.4794&gt;</t>
  </si>
  <si>
    <t>Heilbron, D. C. (1994). Zero-Altered and other Regression Models for Count Data with Added Zeros. *Biometrical Journal, 36*(5), 531-547. &lt;https://doi.org/https://doi.org/10.1002/bimj.4710360505&gt;</t>
  </si>
  <si>
    <t>Hofmeester, T. R., Cromsigt, J. P. G. M., Odden, J., Andrén, H., Kindberg, J., &amp; Linnell, J. D. C. (2019). Framing Pictures: A Conceptual Framework to Identify and Correct for Biases in Detection Probability of Camera Traps Enabling Multi-Species Comparison. *Ecology and Evolution, 9*(4), 2320–2336. &lt;https://doi.org/10.1002/ece3.4878&gt;</t>
  </si>
  <si>
    <t>Holinda, D., Burgar, J. M., &amp; Burton, A. C. (2020). Effects of scent lure on camera trap detections vary across mammalian predator and prey species. *PLoS One, 15*(5), e0229055. &lt;https://doi.org/10.1371/journal.pone.0229055&gt;</t>
  </si>
  <si>
    <t>Howe, E. J., Buckland, S. T., Després-Einspenner, M. -L., &amp; Kühl, H. S. (2017). Distance sampling with camera traps. *Methods in Ecology and Evolution, 8*(11), 1558–1565. &lt;https://doi.org/https://doi.org/10.1111/2041-210X.12790&gt;</t>
  </si>
  <si>
    <t>Hurlbert, S. (1984). Pseudoreplication and the design of ecological field experiments. *Ecological Monographs, 54*(2), 187–211. &lt;https://doi.org/10.2307/1942661&gt;</t>
  </si>
  <si>
    <t>Iijima, H. (2020). A Review of Wildlife Abundance Estimation Models: Comparison of Models for Correct Application. Mammal Study, 45(3), 177. &lt;https://doi.org/10.3106/ms2019-0082&gt;</t>
  </si>
  <si>
    <t>Iknayan, K. J., Tingley, M. W., Furnas, B. J., &amp; Beissinger, S. R. (2014). Detecting Diversity: Emerging Methods to Estimate Species Diversity. *Trends in Ecology &amp; Evolution, 29*(2), 97–106. &lt;https://doi.org/10.1016/j.tree.2013.10.012&gt;</t>
  </si>
  <si>
    <t>Jennelle, C. S., Runge, M. C., &amp; MacKenzie, D. I. (2002). The Use of Photographic Rates to Estimate Densities of Tigers and Other Cryptic Mammals: A Comment on Misleading Conclusions. *Animal Conservation, 5*(2), 119–120. &lt;https://doi.org/10.1017/s1367943002002160&gt;</t>
  </si>
  <si>
    <t>Jennrich, R. I., &amp; Turner, F. B. (1969). Measurement of non-circular home range. *Journal of Theoretical Biology, 22*(2), 227–237. &lt;https://doi.org/https://doi.org/10.1016/0022-5193(69)90002-2&gt;</t>
  </si>
  <si>
    <t>Jiménez, J., C. Augustine, B., Linden, D. W., B. Chandler, R., &amp; Royle, J. A. (2021). Spatial capture–recapture with random thinning for unidentified encounters. *Ecology and Evolution, 11*, 1187–1198. &lt;https://doi.org/10.1002/ece3.7091&gt;</t>
  </si>
  <si>
    <t>Johanns, P, Haucke, T., &amp; Steinhage, V. (2022) Automated Distance Estimation and Animal Tracking for Wildlife Camera Trapping. *Ecological Informatics, 70,* arXiv:2202. 04613. &lt;https://doi.org/10.48550/arXiv.2202.04613&gt;</t>
  </si>
  <si>
    <t>Junker, J., Kühl, H., Orth, L., Smith, R., Petrovan, S., &amp; Sutherland, W. (2021). *7. Primate Conservation.* In (pp. 435–486). &lt;https://doi.org/10.11647/obp.0267.07&gt;</t>
  </si>
  <si>
    <t>Karanth, K. U., &amp; Nichols, J. D. (1998). Estimation of tiger densities in India using photographic captures and recaptures. *Ecology*, *79*(8), 2852–2862. &lt;https://doi.org/10.1890/0012-9658(1998)079[2852:EOTDII]2.0.CO;2&gt;</t>
  </si>
  <si>
    <t>Karanth, K. U., Nichols, J. D., Kumar, N. S., &amp; Hines, J. E. (2006). Assessing Tiger Population Dynamics Using Photographic Capture–Recapture Sampling. *Ecology, 87*(11), 2925–2937. &lt;https://doi.org/10.1890/0012-9658(2006)87[2925:ATPDUP]2.0.CO;2&gt;</t>
  </si>
  <si>
    <t>Karanth, K. U. (1995). Estimating tiger Panthera tigris populations from camera-trap data using capture-recapture models. *Biological Conservation, 71*(3), 333–338. &lt;https://doi.org/10.1016/0006-3207(94)00057-W&gt;</t>
  </si>
  <si>
    <t>Kays, R., Kranstauber, B., Jansen, P., Carbone, C., Rowcliffe, M., Fountain, T., &amp; Tilak, S. (2009). Camera traps as sensor networks for monitoring animal communities. *2009 IEEE 34th Conference on Local Computer Networks*, 811–818. &lt;https://doi.org/10.1109/lcn.2009.5355046&gt;</t>
  </si>
  <si>
    <t>Kays, R., Tilak, S., Kranstauber, B., Jansen, P. A., Carbone, C., Rowcliffe, M. J., &amp; He, Z. (2010). Monitoring wild animal communities with arrays of motion sensitive camera traps. *arXiv Preprint*, arXiv:1009. 5718. &lt;https://arxiv.org/pdf/1009.5718&gt;</t>
  </si>
  <si>
    <t>Kays, R., Arbogast, B. S., Baker‐Whatton, M., Beirne, C., Boone, H. M., Bowler, M., Burneo, S. F., Cove, M. V., Ding, P., Espinosa, S., Gonçalves, A. L. S., Hansen, C. P., Jansen, P. A., Kolowski, J. M., Knowles, T. W., Lima, M. G. M., Millspaugh, J., McShea, W. J., Pacifici, K., &amp; Spironello, W. R. (2020). An Empirical Evaluation of Camera Trap Study Design: How Many, How Long and When? *Methods in Ecology and Evolution*, *11*(6), 700–713. &lt;https://doi.org/10.1111/2041-210x.13370&gt;</t>
  </si>
  <si>
    <t>Keim, J. L., DeWitt, P. D., &amp; Lele, S. R. (2011). Predators choose prey over prey habitats: Evidence from a lynx–hare system. *Ecological Applications*, *21*(4), 1011–1016. &lt;https://doi.org/10.1890/10-0949.1&gt;</t>
  </si>
  <si>
    <t>Keim, J. L., Lele, S. R., DeWitt, P. D., Fitzpatrick, J. J., Jenni, N. S. (2019). Estimating the intensity of use by interacting predators and prey using camera traps. *Journal of Animal Ecology, 88*, 690–701. &lt;https://doi.org/10.1111/1365-2656.12960&gt;</t>
  </si>
  <si>
    <t>Keim, J. L., DeWitt, P. D., Wilson, S. F., Fitzpatrick, J. J., Jenni, N. S., &amp; Lele, S. R. (2021). Managing animal movement conserves predator–prey dynamics. *Frontiers in Ecology and the Environment, 19*(7), 379-385. &lt;https://esajournals.onlinelibrary.wiley.com/doi/10.1002/fee.2358&gt;</t>
  </si>
  <si>
    <t>Kelly, M. J., Noss, A. J., Bitetti, M. S., Maffei, L., Arispe, R. L., Paviolo, A., Angelo, C. D. D., &amp; Di Blanco, Y. E. (2008). Estimating Puma Densities from Camera Trapping Across Three Study Sites: Bolivia, Argentina, And Belize. *Journal of Mammalogy, 89*(2), 408–418. &lt;https://doi.org/10.1644/06-MAMM-A-424R.1&gt;</t>
  </si>
  <si>
    <t>Kitamura, S., Thong-Aree, S., Madsri, S., &amp; Poonswad, P. (2010). Mammal diversity and conservation in a small isolated forest of southern Thailand. *Raffles Bulletin of Zoology, 58*(1), 145–156. &lt;https://www.pangolinsg.org/wp-content/uploads/sites/4/2018/06/Kitamura-et-al._2010_Mammal-diversity-in-small-forest-of-Southern-Thailand.pdf&gt;</t>
  </si>
  <si>
    <t>Kleiber, C., &amp; Zeileis, A. (2016). Visualizing Count Data Regressions Using Rootograms. *The American Statistician, 70*(3), 296–303. &lt;https://doi.org/10.1080/00031305.2016.1173590&gt;</t>
  </si>
  <si>
    <t>Kusi, N., Sillero‐Zubiri, C., Macdonald, D. W., Johnson, P. J., &amp; Werhahn, G. (2019). Perspectives of traditional Himalayan communities on fostering coexistence with Himalayan wolf and snow leopard. *Conservation Science and Practice, 2*(3). &lt;https://doi.org/10.1111/csp2.165&gt;</t>
  </si>
  <si>
    <t>Lahoz-Monfort, J. J., &amp; Magrath, M. J. L. (2021). A Comprehensive Overview of Technologies for Species and Habitat Monitoring and Conservation. *Bioscience, 71*(10), 1038–1062. &lt;https://doi.org/10.1093/biosci/biab073&gt;</t>
  </si>
  <si>
    <t>Lambert, D. (1992). Zero-Inflated Poisson Regression, with an application to Defects in Manufacturing. *Technometrics, 34*(1), 1–14. &lt;https://doi.org/10.2307/1269547&gt;</t>
  </si>
  <si>
    <t>Lazenby, B. T., Mooney, N. J., &amp; Dickman, C. R. (2015). Detecting species interactions using remote cameras: Effects on small mammals of predators, conspecifics, and climate. *Ecosphere, 6*(12), 1–18. &lt;https://doi.org/10.1890/ES14-00522.1&gt;</t>
  </si>
  <si>
    <t>Lele, S. R., Merrill, E. H., Keim, J., &amp; Boyce, M. S. (2013). Selection, use, choice and occupancy: Clarifying concepts in resource selection studies. Journal of Animal Ecology, 82(6), 1183–1191. &lt;https://doi.org/10.1111/1365-2656.12141&gt;</t>
  </si>
  <si>
    <t>Li, S., McShea, W. J., Wang, D. J., Huang, J. Z., &amp; Shao, L. K. (2012). A Direct Comparison of Camera-Trapping and Sign Transects for Monitoring Wildlife in the Wanglang National Nature Reserve, China. *Wildlife Society Bulletin, 36*(3), 538–545. &lt;https://doi.org/10.1002/wsb.161&gt;</t>
  </si>
  <si>
    <t>Loonam, K. E., Lukacs, P. M., Ausband, D. E., Mitchell, M. S., &amp; Robinson, H. S. (2021). Assessing the robustness of time-to-event models for estimating unmarked wildlife abundance using remote cameras. *Ecological Applications, 31*(6), Article e02388. &lt;https://doi.org/10.1002/eap.2388&gt;</t>
  </si>
  <si>
    <t>Lynch, T. P., Alderman, R., &amp; Hobday, A. J. (2015). A high-resolution panorama camera system for monitoring colony-wide seabird nesting behaviour. *Methods in Ecology and Evolution, 6*(5), 491–499. &lt;https://doi.org/10.1111/2041-210X.12339&gt;</t>
  </si>
  <si>
    <t>MacKenzie, D. I., &amp; Kendall, W. L. (2002) How Should Detection Probability Be Incorporated into Estimates of Relative Abundance? *Ecology, 83*(9), 2387–93. &lt;https://doi.org/10.1890/0012-9658(2002)083[2387:HSDPBI]2.0.CO;2&gt;</t>
  </si>
  <si>
    <t>MacKenzie, D. I., Nichols, J. D., Lachman, G. B., Droege, S., Royle, J. A., &amp; Langtimm, C. A. (2002). Estimating Site Occupancy Rates When Detection Probabilities Are Less Than One. *Ecology, 83*(8), 2248–2255. &lt;https://doi.org/10.2307/3072056&gt;</t>
  </si>
  <si>
    <t>MacKenzie, D. I., Nichols, J. D., Hines, J. E., Knutson, M. G., &amp; Franklin, A. B. (2003). Estimating site occupancy, colonization, and local extinction when a species is detected imperfectly. *Ecology, 84*(8), 2200–2207. &lt;https://doi.org/10.1890/02-3090&gt;</t>
  </si>
  <si>
    <t>MacKenzie, D. I., Bailey, L. L., &amp; Nichols, J. D. (2004). Investigating Species Co-Occurrence Patterns When Species Are Detected Imperfectly. *Journal of Animal Ecology, 73*(3), 546–555. &lt;https://doi.org/10.1111/j.0021-8790.2004.00828.x&gt;</t>
  </si>
  <si>
    <t>Markle, D. F., Janik, A., Peterson, J. T., Choudhury, A., Simon, D. C., Tkach, V. V., Terwilliger, M. R., Sanders, J. L., &amp; Kent, M. L. (2020). Odds Ratios and Hurdle Models: A Long-Term Analysis of Parasite Infection Patterns in Endangered Young-Of-The-Year Suckers from Upper Klamath Lake, Oregon, USA. *International Journal for Parasitology, 50*(4), 315–330. &lt;https://doi.org/10.1016/j.ijpara.2020.02.001&gt;</t>
  </si>
  <si>
    <t>Martin, T. G., Wintle, B. A., Rhodes, J. R., Kuhnert, P. M., Field, S. A., Low-Choy, S. J., Tyre, A. J., &amp; Possingham, H. P. (2005). Zero Tolerance Ecology: Improving Ecological Inference by Modelling the Source of Zero Observations. *Ecology Letters, 8*(11), 1235-1246. &lt;https://doi.org/10.1111/j.1461-0248.2005.00826.x&gt;</t>
  </si>
  <si>
    <t>McClintock, B. T., White, G. C., Antolin, M. F., &amp; Tripp, D. W. (2009). Estimating abundance using mark-resight when sampling is with replacement or the number of marked individuals is unknown. *Biometrics, 65*(1), 237–246. &lt;https://doi.org/10.1111/j.1541-0420.2008.01047.x&gt;</t>
  </si>
  <si>
    <t>Mccomb, B., Vesely, D., &amp; Jordan, C. (2010). *Monitoring Animal Populations and Their Habitats: A Practitioner’s Guide*. Oregon State University. &lt;https://openlibrary-repo.ecampusontario.ca/xmlui/bitstream/handle/123456789/850/Monitoring-Animal-Populations-and-Their-Habitats-A-Practitioner039s-Guide-1598474504._print.pdf?sequence=4&amp;isAllowed=y&gt;</t>
  </si>
  <si>
    <t>McCullagh, P., &amp; Nelder, J. A. (1989). *Generalised Linear Models,* 2nd edn. Chapman and Hall, London. &lt;http://dx.doi.org/10.1007/978-1-4899-3242-6&gt;</t>
  </si>
  <si>
    <t>McShea, W. J., Forrester, T., Costello, R., He, Z., &amp; Kays, R. (2015). Volunteer-Run Cameras as Distributed Sensors for Macrosystem Mammal Research. *Landscape Ecology, 31,* 1–13. &lt;https://doi.org/10.1007/s10980-015-0262-9&gt;</t>
  </si>
  <si>
    <t>Meek, P. D., Ballard, G. A., &amp; Falzon, G. (2016). The Higher You Go the Less You Will Know: Placing Camera Traps High to Avoid Theft Will Affect Detection. *Remote Sensing in Ecology and Conservation, 2*(4), 204–211. &lt;https://doi.org/10.1002/rse2.28&gt;</t>
  </si>
  <si>
    <t>Moeller, A. K., Waller, S. J., DeCesare, N. J., Chitwood, M. C., &amp; Lukacs, P. M. (2023). Best practices to account for capture probability and viewable area in camera‐based abundance estimation. *Remote Sensing in Ecology and Conservation.* &lt;https://doi.org/10.1002/rse2.300&gt;</t>
  </si>
  <si>
    <t>Moeller, A. K., Lukacs, P. M., &amp; Horne, J. S. (2018). Three Novel Methods to Estimate Abundance of Unmarked Animals using Remote Cameras. *Ecosphere, 9*(8), Article e02331. &lt;https://doi.org/10.1002/ecs2.2331&gt;</t>
  </si>
  <si>
    <t>Moll, R. J., Ortiz-Calo, W., Cepek, J. D., Lorch, P. D., Dennis, P. M., Robison, T., &amp; Montgomery, R. A. (2020). The effect of camera-trap viewshed obstruction on wildlife detection: implications for inference. *Wildlife Research, 47*(2). &lt;https://doi.org/10.1071/wr19004&gt;</t>
  </si>
  <si>
    <t>Molloy, S. W. (2018). *A Practical Guide to Using Camera Traps for Wildlife Monitoring in Natural Resource Management Projects*. &lt;https://doi.org/10.13140/RG.2.2.28025.57449&gt;</t>
  </si>
  <si>
    <t>Moqanaki, E. S., Milleret, C., Tourani, M., Dupont, P., &amp; Bischof, R. (2021). Consequences of ignoring variable and spatially autocorrelated detection probability in spatial capture- recapture. *Landscape Ecology, 36, 2879–2895*. &lt;https://doi.org/10.1007/s10980-021-01283-x&gt;</t>
  </si>
  <si>
    <t>Morrison, M. L., Block, W. M., Strickland, M. D., Collier, B. A. &amp; Peterson, M. J. (2008). Wildlife Study Design. Springer, New York. &lt;https://doi.org/10.1007/978-0-387-75528-1&gt;</t>
  </si>
  <si>
    <t>Muhly, T. B., Semeniuk, C., Massolo, A., Hickman, L., &amp; Musiani, M. (2011). Human activity helps prey win the predator-prey space race. *PloS One, 6*(3), e17050. &lt;https://doi.org/10.1371/journal.pone.0017050&gt;</t>
  </si>
  <si>
    <t>Muhly, T., Serrouya, R., Neilson, E., Li, H., &amp; Boutin, S. (2015). Influence of In-Situ Oil Sands Development on Caribou (Rangifer tarandus) Movement. PloS One, 10(9), e0136933. &lt;https://doi.org/10.1371/journal.pone.0136933&gt;</t>
  </si>
  <si>
    <t>Mullahy, J. (1986). Specification and Testing of Some Modified Count Data Models. *Journal of Econometrics, 3*3(3), 341–365. &lt;https://doi.org/10.1016/0304-4076(86)90002-3&gt;</t>
  </si>
  <si>
    <t>Murray, M. H., Hill, J., Whyte, P., &amp; St Clair, C. C. (2016) Urban Compost Attracts Coyotes, Contains Toxins, and may Promote Disease in Urban-Adapted Wildlife. *EcoHealth, 13*(2):285–92. &lt;https://www.ncbi.nlm.nih.gov/pubmed/27106524&gt;</t>
  </si>
  <si>
    <t>Murray, M. H., Fidino, M., Lehrer, E. W., Simonis, J. L., &amp; Magle, S. B. (2021). A multi-state occupancy model to non-invasively monitor visible signs of wildlife health with camera traps that accounts for image quality. *Journal of Animal Ecology, 90*(8), 1973–1984. &lt;https://doi.org/10.1111/1365-2656.13515&gt;</t>
  </si>
  <si>
    <t>Natural Regions Committee. (2006). Natural regions and subregions of Alberta (T/852; p. 264). Government of Alberta. &lt;https://open.alberta.ca/publications/0778545725&gt;</t>
  </si>
  <si>
    <t>Newbold, H. G., &amp; King, C. M. (2009). Can a predator see invisible light? Infrared vision in ferrets (*Mustelo furo*). *Wildlife Research, 36*(4), 309–318. &lt;https://doi.org/10.1071/WR08083&gt;</t>
  </si>
  <si>
    <t>Norouzzadeh, M. S., Morris, D., Beery, S., Joshi, N., Jojic, N., Clune, J., &amp; Schofield, M. (2020). A deep active learning system for species identification and counting in camera trap images. *Methods in Ecology and Evolution, 12*(1), 150–161. &lt;https://doi.org/10.1111/2041-210x.1350&gt;</t>
  </si>
  <si>
    <t>Noss, A., Cuéllar, R., Barrientos, J., Maffei, L., Cuéllar, E., Arispe, R., Rumiz, D., &amp; Rivero, K. (2003). A Camera trapping and radio telemetry study of lowland tapir (*Tapirus terrestris*) in Bolivian dry forests. *Tapir Conservation*, *12*, 24–32. &lt;https://www.researchgate.net/publication/228541823_A_Camera_trapping_and_radio_telemetry_study_of_lowland_tapir_Tapirus_terrestris_in_Bolivian_dry_forests&gt;</t>
  </si>
  <si>
    <t>Pacifici, K., Reich, B. J., Dorazio, R. M., Conroy, M. J., &amp; McPherson, J. (2016). Occupancy estimation for rare species using a spatially‐adaptive sampling design. *Methods in Ecology and Evolution, 7*(3), 285–293. &lt;https://doi.org/10.1111/2041-210x.12499&gt;</t>
  </si>
  <si>
    <t>Palencia, P., Vicente, J., Soriguer, R. C., &amp; Acevedo, P. (2022). Towards a best‐practices guide for camera trapping: assessing differences among camera trap models and settings under field conditions. *Journal of Zoology, 316*(3), 197–208. &lt;https://doi.org/10.1111/jzo.12945&gt;</t>
  </si>
  <si>
    <t>Parsons, M. H., Apfelbach, R., Banks, P. B., Cameron, E. Z., Dickman, C. R., Frank, A. S. K., Jones, M. E., McGregor, I. S., McLean, S., Muller-Schwarze, D., Sparrow, E. E., &amp; Blumstein, D. T. (2018). Biologically meaningful scents: A framework for understanding predator-prey research across disciplines. *Biological reviews of the Cambridge Philosophical Society, 93*(1), 98–114. &lt;https://doi.org/10.1111/brv.12334&gt;</t>
  </si>
  <si>
    <t>Powell, R. A., &amp; Mitchell, M. S. (2012). What is a home range? *Journal of Mammalogy, 93*(4), 948-958. &lt;https://doi.org/10.1644/11-mamm-s-177.1&gt;</t>
  </si>
  <si>
    <t>Pyron, M. (2010) Characterizing Communities. *Nature Education Knowledge, 3*(10):39. &lt;https://www.nature.com/scitable/knowledge/library/characterizing-communities-13241173/&gt;</t>
  </si>
  <si>
    <t>Ramage, B. S., Sheil, D., Salim, H. M. W., Fletcher, C., Mustafa, N. -Z. A., Luruthusamay, J. C., Harrison, R. D., Butod, E., Dzulkiply, A. D., Kassim, A. R., &amp; Potts, M. D. (2013). Pseudoreplication in tropical forests and the resulting effects on biodiversity conservation. *Conservation Biology, 27*(2), 364–372. &lt;https://www.jstor.org/stable/23525262&gt;</t>
  </si>
  <si>
    <t>Randler, C., &amp; Kalb, N. (2018). Distance and size matters: A comparison of six wildlife camera traps and their usefulness for wild birds. *Ecology and Evolution*, 1-13. &lt;https://onlinelibrary.wiley.com/doi/pdf/10.1002/ece3.4240&gt;</t>
  </si>
  <si>
    <t>Reconyx Inc. (2018). Hyperfire Professional/Outdoor Instruction Manual. Holmen, WI, USA. &lt;https://www.reconyx.com/img/file/HyperFire_2_User_Guide_2018_07_05_v5.pdf&gt;</t>
  </si>
  <si>
    <t>Rendall, A. R., White, J. G., Cooke, R., Whisson, D. A., Schneider, T., Beilharz, L., Poelsma, E., Ryeland, J., &amp; Weston, M. A. (2021). Taking the bait: The influence of attractants and microhabitat on detections of fauna by remote‐sensing cameras. Ecological Management &amp; Restoration, 22(1), 72–79. &lt;https://doi.org/10.1111/emr.12444&gt;</t>
  </si>
  <si>
    <t>Resources Information Standards Committee [RISC]. (2019). *Camera trap Metadata Protocol: Standards for Components of British Columbia’s Biodiversity No. 44*. Province of British Columbia Knowledge Management Branch, Ministry of Environment and Climate Change Strategy, and Ministry of Forests, Lands, Natural Resource Operations and Rural Development. Victoria, B. C. &lt;https://www2.gov.bc.ca/assets/download/DABCE3A5C7934410A8307285070C24EA&gt;</t>
  </si>
  <si>
    <t>Rich, L. N., Kelly, M. J., Sollmann, R., Noss, A. J., Maffei, L., Arispe, R. L., Paviolo, A., De Angelo, C. D., Di Blanco, Y. E., &amp; Di Bitetti, M. S. (2014).comparing capture-recapture, mark-resight, and spatial mark-resight models for estimating puma densities via camera traps. *Journal of Mammalogy, 95*(2), 382–391. &lt;https://doi.org/10.1644/13-mamm-a-126&gt;</t>
  </si>
  <si>
    <t>Ridout, M. S., &amp; Linkie, M. (2009). Estimating overlap of daily activity patterns from camera trap data. *Journal of Agricultural, Biological, and Environmental Statistics, 14*(3), 322–337. &lt;https://doi.org/10.1198/jabes.2009.08038&gt;</t>
  </si>
  <si>
    <t>Robinson, S. G., Weithman, C. E., Bellman, H. A., Prisley, S. P., Fraser, J. D., Catlin, D. H., &amp; Karpanty, S. M. (2020). Assessing Error in Locations of Conspicuous Wildlife Using Handheld GPS Units and Location Offset Methods. *Wildlife Society Bulletin, 44*(1), 163-172. &lt;https://doi.org/10.1002/wsb.1055&gt;</t>
  </si>
  <si>
    <t>Roemer, G. W., Gompper, M. E., &amp; Van Valkenburgh, B. (2009). The Ecological Role of the Mammalian Mesocarnivore. *BioScience*, *59*(2), 165–173. &lt;https://doi.org/10.1525/bio.2009.59.2.9&gt;</t>
  </si>
  <si>
    <t>Rovero, F., Zimmermann, F., Berzi, D., &amp; Meek, P. (2013). “Which camera trap type and how many do I need?” A review of camera features and study designs for a range of wildlife research applications. *Hystrix, the Italian Journal of Mammalogy*, *24*(2), 148–156. &lt;https://doi.org/10.4404/hystrix-24.2-6316&gt;</t>
  </si>
  <si>
    <t>Rowcliffe, M. J., Carbone, C., Jansen, P. A., Kays, R., &amp; Kranstauber, B. (2011). Quantifying the sensitivity of camera traps: an adapted distance sampling approach. *Methods in Ecology and Evolution, 2*(5), 464–476. &lt;https://doi.org/10.1111/j.2041-210X.2011.00094.x&gt;</t>
  </si>
  <si>
    <t>Rowcliffe, J. M., Kays, R., Kranstauber, B., Carbone, C., Jansen, P. A., &amp; Fisher, D. (2014). Quantifying levels of animal activity using camera trap data. *Methods in Ecology and Evolution*, *5*(11), 1170–1179. &lt;https://doi.org/10.1111/2041-210x.12278&gt;</t>
  </si>
  <si>
    <t>Rowcliffe, J. M., Jansen, P. A., Kays, R., Kranstauber, B., &amp; Carbone, C. (2016). Wildlife speed cameras: measuring animal travel speed and day range using camera traps. *Remote Sensing in Ecology and Conservation, 2*, 84–94. &lt;https://doi.org/10.1002/rse2.17&gt;</t>
  </si>
  <si>
    <t>Royle, J. A., &amp; Nichols, J. D. (2003). Estimating abundance from repeated presence–absence data or point counts. *Ecology, 84*, 777–790. &lt;https://doi.org/10.1890/0012-9658(2003)084[0777:EAFRPA]2.0.CO;2&gt;</t>
  </si>
  <si>
    <t>Royle, J. A., &amp; Young, K. V. (2008). A hierarchical model for spatial capture-recapture data. *Ecology, 89*(8), 2281–2289. &lt;https://doi.org/10.1890/07-0601.1&gt;</t>
  </si>
  <si>
    <t>Royle, J. A. (2004). N-mixture Models for estimating population size from spatially Repeated Counts. *International Biometric Society, 60*(1), 108–115. &lt;https://www.jstor.org/stable/3695558&gt;</t>
  </si>
  <si>
    <t>Samejima, H., Ong, R., Lagan, P. &amp; Kitayama, K. (2012). Camera-trapping rates of mammals and birds in a Bornean tropical rainforest under sustainable forest management. *Forest Ecology and Management, 270*, 248–256. &lt;https://doi.org/10.1016/j.foreco.2012.01.013&gt;</t>
  </si>
  <si>
    <t>Santini, G., Abolaffio, M., Ossi, F., Franzetti, B., Cagnacci, F., &amp; Focardi, S. (2022) Population Assessment without Individual Identification Using Camera-Traps: A Comparison of Four Methods. *Basic and Applied Ecology, 61*, 68–81. &lt;https://doi.org/10.1016/j.baae.2022.03.007&gt;</t>
  </si>
  <si>
    <t>Schweiger, A. K. (2020). Spectral Field Campaigns: Planning and Data Collection. In Cavender-Bares, J., Gamon, J. A., &amp; Townsend, P. A (Eds.), *Remote Sensing of Plant Biodiversity* (pp. 385–423). &lt;https://doi.org/10.1007/978-3-030-33157-3_15&gt;</t>
  </si>
  <si>
    <t>Scotson, L., Johnston, L. R., Lannarilli, F., Wearn, O. R., Mohd‐Azlan, J., Wong, W. M., Gray, T. N. E., Dinata, Y., Suzuki, A., Willard, C. E., Frechette, J., Loken, B., Steinmetz, R., Moßbrucker, A. M., Clements, G. R., &amp; Fieberg, J. (2017). Best Practices and Software for the Management and Sharing of Camera Trap Data for Small and Large Scales Studies. *Remote Sensing in Ecology and Conservation*, 3(3), 158–172. &lt;https://doi.org/10.1002/rse2.54&gt;</t>
  </si>
  <si>
    <t>Seccombe, S. (2017). *ZSL Trail Camera Comparison Testing.* Zoological Society of London: Conservation Technology Unit. &lt;https://www.wildlabs.net/sites/default/files/community/files/zsl_trail_camera_comparison_for_external_use.pdf&gt;</t>
  </si>
  <si>
    <t>Séquin, E. S., Jaeger M. M., Brussard P. F., &amp; Barrett, R. H. (2003). Wariness of Coyotes to Camera Traps Relative to Social Status and Territory Boundaries. Lincoln, NE, USA: University of Nebraska–Lincoln. &lt;https://doi.org/10.1139/z03-204&gt;</t>
  </si>
  <si>
    <t>Si, X., Kays, R., &amp; Ding, P. (2014). How long is enough to detect terrestrial animals? Estimating the minimum trapping effort on camera traps. *PeerJ, 2*, e374. &lt;https://doi.org/10.7717/peerj.374&gt;</t>
  </si>
  <si>
    <t>Sirén, A. P. K., Somos‐Valenzuela, M., Callahan, C., Kilborn, J. R., Duclos, T., Tragert, C., &amp; Morelli., T. L. (2018) Looking beyond Wildlife: Using Remote Cameras to Evaluate Accuracy of Gridded Snow Data. Edited by Marcus Rowcliffe and Sadie Ryan. *Remote Sensing in Ecology and Conservation, 4*(4), 375–86. &lt;https://doi.org/10.1002/rse2.85&gt;</t>
  </si>
  <si>
    <t>Sollmann, R., Gardner, B., Parsons, A. W., Stocking, J. J., McClintock, B. T., Simons, T. R., Pollock, K. H., &amp; O'Connell, A. F. (2013b). A Spatial Mark-Resight Model Augmented with Telemetry Data. *Ecology, 94*(3), 553–559. &lt;https://doi.org/10.1890/12-1256.1&gt;</t>
  </si>
  <si>
    <t>Sollmann, R., Mohamed, A., Samejima, H., &amp; Wilting, A. (2013c). Risky Business or Simple Solution – Relative Abundance Indices from Camera-Trapping. *Biological Conservation, 159*, 405–412. &lt;https://doi.org/10.1016/j.biocon.2012.12.025&gt;</t>
  </si>
  <si>
    <t>Sollmann, R. (2018). A gentle introduction to camera‐trap data analysis. *African Journal of Ecology,* 56, 740–749. &lt;https://doi.org/10.1111/aje.12557&gt;</t>
  </si>
  <si>
    <t>Southwell, D. M., Einoder, L. D., Lahoz‐Monfort, J. J., Fisher, A., Gillespie, G. R., &amp; Wintle, B. A. (2019). Spatially explicit power analysis for detecting occupancy trends for multiple species. *Ecological Applications, 29*, e01950. &lt;https://doi.org/10.1002/eap.1950&gt;</t>
  </si>
  <si>
    <t>Steenweg, R., Hebblewhite, M., Kays, R., Ahumada, J., Fisher, J. T., Burton, C., Townsend, S. E., Carbone, C., Rowcliffe, J. M., Whittington, J., Brodie, J., Royle, J. A., Switalski, A., Clevenger, A. P., Heim, N., &amp; Rich, L. N. (2017). Scaling‐up Camera Traps: Monitoring the Planet’s Biodiversity with Networks of Remote Sensors. *Frontiers in Ecology and the Environment*, *15*(1), 26–34. &lt;https://doi.org/10.1002/fee.l448&gt;</t>
  </si>
  <si>
    <t>Steenweg, R., Hebblewhite, M., Whittington, J., Lukacs, P., &amp; McKelvey, K. (2018). Sampling scales define occupancy and underlying occupancy–abundance relationships in animals. *Ecology*, *99*(1), 172–183. &lt;https://doi.org/10.1002/ecy.2054&gt;</t>
  </si>
  <si>
    <t>Steenweg, R., Hebblewhite, M., Whittington, J., &amp; Mckelvey, K. (2019). Species‐specific Differences in Detection and Occupancy Probabilities Help Drive Ability to Detect Trends in Occupancy. *Ecosphere, 10*(4), Article e02639. &lt;https://doi.org/10.1002/ecs2.2639&gt;</t>
  </si>
  <si>
    <t>Steenweg, R., Whittington, J., &amp; Hebblewhite, M. (2015). *Canadian Rockies remote camera multi-species occupancy project: Examining trends in carnivore populations and their prey*. University of Montana. &lt;http://parkscanadahistory.com/wildlife/steenweg-2015.pdf&gt;</t>
  </si>
  <si>
    <t>Steinbeiser, C. M., Kioko, J., Maresi, A., Kaitilia, R., &amp; Kiffner, C. (2019). Relative Abundance and Activity Patterns Explain Method-Related Differences in Mammalian Species Richness Estimates. *Journal of Mammalogy, 100*(1), 192–201. &lt;https://doi.org/10.1093/jmammal/gyy175&gt;</t>
  </si>
  <si>
    <t>Stokeld, D., Frank, A. S., Hill, B., Choy, J. L., Mahney, T., Stevens, A., &amp; Gillespie, G. R. (2016). Multiple Cameras Required to Reliably Detect Feral Cats in Northern Australian Tropical Savannah: An Evaluation of Sampling Design When Using Camera Traps. *Wildlife Research, 42*(8), 642–649. &lt;https://doi.org/10.1071/WR15083&gt;</t>
  </si>
  <si>
    <t>Sun, C., Beirne, C., Burgar, J. M., Howey, T., Fisher, J. T., Burton, A. C., Rowcliffe, M., &amp; Hofmeester, T. (2021). Simultaneous Monitoring of Vegetation Dynamics and Wildlife Activity with Camera Traps to Assess Habitat Change. *Remote Sensing in Ecology and Conservation, 7*(4), 666-684. &lt;https://doi.org/10.1002/rse2.222&gt;</t>
  </si>
  <si>
    <t>Sun, C., Burgar, J. M., Fisher, J. T., &amp; Burton, A. C. (2022). A Cautionary Tale Comparing Spatial Count and Partial Identity Models for Estimating Densities of Threatened and Unmarked Populations. *Global Ecology and Conservation, 38*, e02268. &lt;https://doi.org/10.1016/j.gecco.2022.e02268&gt;</t>
  </si>
  <si>
    <t>Sun, C. C., Fuller, A. K., &amp; Royle., J. A. (2014). Trap Configuration and Spacing Influences Parameter Estimates in Spatial Capture-Recapture Models. *PLoS One, 9*(2): e88025. &lt;https://doi.org/10.1371/journal.pone.0088025&gt;</t>
  </si>
  <si>
    <t>Tabak, M. A., Norouzzadeh, M. S., Wolfson, D. W., Sweeney, S. J., Vercauteren, K. C., Snow, N. P., Halseth, J. M., Di Salvo, P. A., Lewis, J. S., White, M. D., Teton, B., Beasley, J. C., Schlichting, P. E., Boughton, R. K., Wight, B., Newkirk, E. S., Ivan, J. S., Odell, E. A., Brook, R. K., . . . Photopoulou, T. (2018). Machine Learning to Classify Animal Species in Camera Trap Images: Applications in Ecology. *Methods in Ecology and Evolution, 10*(4), 585–590. &lt;https://doi.org/10.1111/2041-210x.13120&gt;</t>
  </si>
  <si>
    <t>Tanwar, K. S., Sadhu, A., &amp; Jhala, Y. V. (2021). Camera trap placement for evaluating species richness, abundance, and activity. *Scientific Reports, 11*(1), 23050. &lt;https://doi.org/10.1038/s41598-021-02459-w&gt;</t>
  </si>
  <si>
    <t>The WILDLABS Partnership (2021). *How do I get started with Megadetector?* Siyu Y. &lt;https://www.wildlabs.net/event/how-do-i-get-started-megadetector&gt;</t>
  </si>
  <si>
    <t>Tigner, J., Bayne, E. M., &amp; Boutin, S. (2014). Black bear use of seismic lines in Northern Canada. *Journal of Wildlife Management, 78* (2), 282–292. &lt;https://doi.org/10.1002/jwmg.664&gt;</t>
  </si>
  <si>
    <t>Tobler, M. W. &amp; Powell, G. V. N. (2013). Estimating jaguar densities with camera traps: problems with current designs and recommendations for future studies. *Biological Conservation, 159*, 109–118. &lt;https://doi.org/10.1016/j.biocon.2012.12.009&gt;</t>
  </si>
  <si>
    <t>Tobler, M. W., Pitman, R. L., Mares, R. &amp; Powell, G. (2008). An Evaluation of Camera Traps for Inventorying Large- and Medium-Sized Terrestrial Rainforest Mammals. *Animal Conservation, 11*, 169–178. &lt;https://doi.org/10.1111/j.1469-1795.2008.00169.x&gt;</t>
  </si>
  <si>
    <t>Tourani, M. (2022). A review of spatial capture-recapture: Ecological insights, limitations, and prospects. *Ecology and Evolution, 12*, e8468. &lt;https://doi.org/10.1002/ece3.8468&gt;</t>
  </si>
  <si>
    <t>Trolliet, F., Huynen, M., Vermeulen, C., &amp; Hambuckers, A. (2014). Use of Camera Traps for Wildlife Studies. A Review. *Biotechnology, Agronomy and Society and Environment 18*(3), 446–54. &lt;https://www.researchgate.net/publication/266381944_Use_of_camera_traps_for_wildlife_studies_A_review&gt;</t>
  </si>
  <si>
    <t>Tschumi, M., Ekroos, J., Hjort, C., Smith, H. G., &amp; Birkhofer, K. (2018). Rodents, not birds, dominate predation-related ecosystem services and disservices in vertebrate communities of agricultural landscapes. *Oecologia, 188* (3), 863–873. &lt;https://doi.org/10.1007/s00442-018-4242-z&gt;</t>
  </si>
  <si>
    <t>Van Berkel, T. (2014). *Camera trapping for wildlife conservation: Expedition field techniques*. Geography Outdoors. &lt;https://www.researchgate.net/publication/339271024_Expedition_Field_Techniques_Camera_Trapping&gt;</t>
  </si>
  <si>
    <t>Van Dooren, T. J. M. (2016). Pollinator species richness: Are the declines slowing down? *Nature Conservation*, *15*, 11–22. &lt;https://doi.org/10.3897/natureconservation.15.9616&gt;</t>
  </si>
  <si>
    <t>Velez, J., McShea, W., Shamon, H., Castiblanco-Camacho, P. J., Tabak, M. A., Chalmers, C., Fergus, P., &amp; Fieberg, J. (2023). An Evaluation of Platforms for Processing Camera-Trap Data using Artificial Intelligence. *Methods in Ecology and Evolution, 145*, 459-477. &lt;https://doi.org/10.1111/2041-210X.14044&gt;</t>
  </si>
  <si>
    <t>Vidal, M., Wolf, N., Rosenberg, B., Harris, B. P., &amp; Mathis, A. (2021). Perspectives on Individual Animal Identification from Biology and Computer Vision. *Integrative and Comparative Biology, 61*(3), 900-916. &lt;https://academic.oup.com/icb/article/61/3/900/6288456&gt;</t>
  </si>
  <si>
    <t>Wearn, O. R., &amp; Glover-Kapfer, P. (2019). Snap happy: Camera traps are an effective sampling tool when compared with alternative methods. *Royal Society Open Science*, *6*(3), 181748. &lt;https://doi.org/10.1098/rsos.181748&gt;</t>
  </si>
  <si>
    <t>Wearn, O. R., Carbone, C., Rowcliffe, J. M., Bernard, H. &amp; Ewers, R. M. (2016). Grain-dependent responses of mammalian diversity to land-use and the implications for conservation set-aside. *Ecological Applications, 26*(5), 1409–1420. &lt;https://doi.org/10.1890/15-1363&gt;</t>
  </si>
  <si>
    <t>Welbourne, D. J., Claridge, A. W., Paul, D. J., &amp; Lambert, A. (2016). How do passive infrared triggered camera traps operate and why does it matter? Breaking down common misconceptions. *Remote Sensing in Ecology and Conservation*, 77-83. &lt;https://doi.or/10.1002/rse2.20&gt;</t>
  </si>
  <si>
    <t>Wellington, K., Bottom, C., Merrill, C., &amp; Litvaitis, J. A. (2014). Identifying performance differences among trail cameras used to monitor forest mammals. *Wildlife Society Bulletin, 38*(3), 634–638. &lt;https://doi.org/10.1002/wsb.425&gt;</t>
  </si>
  <si>
    <t>Welsh, A. H., Cunningham, R. B., &amp; Chambers, R. L. (2000). Methodology for estimating the abundance of rare animals: Seabird nesting on North East Herald Cay. *Biometrics, 56*(1), 22–30. &lt;https://doi.org/10.1111/j.0006-341X.2000.00022.x&gt;</t>
  </si>
  <si>
    <t>Whittington, J., Hebblewhite, M., Chandler, R. B., &amp; Lentini, P. (2018). Generalized spatial mark-resight models with an application to grizzly bears. *Journal of Applied Ecology, 55*(1), 157–168. &lt;https://doi.org/10.1111/1365-2664.12954&gt;</t>
  </si>
  <si>
    <t>Whittington, J., Low, P., &amp; Hunt, B. (2019). Temporal road closures improve habitat quality for wildlife. *Scientific Reports, 9* (1), 3772. &lt;https://www.nature.com/articles/s41598-019-40581-y&gt;</t>
  </si>
  <si>
    <t>WildCAM Network (2019). *WildCAM Network Camera Trapping Best Practices Literature Synthesis.* &lt;https://wildcams.ca/site/assets/files/1390/wildcam_network_camera_trapping_best_practices_literature_synthesis.pdf&gt;</t>
  </si>
  <si>
    <t>WildCo Lab (2020). *WildCo_Image_Renamer.* &lt;https://github.com/WildCoLab/WildCo_Image_Renamer&gt;</t>
  </si>
  <si>
    <t>WildCo Lab (2021a). *WildCo-FaceBlur.* &lt;https://github.com/WildCoLab/WildCo_Face_Blur&gt;</t>
  </si>
  <si>
    <t>WildCo Lab (2021b). *WildCo: Reproducible camera trap data exploration and analysis examples in R*. University of British Columbia. &lt;https://bookdown.org/c_w_beirne/wildCo-Data-Analysis/#what-this-guide-is&gt;</t>
  </si>
  <si>
    <t>Zeileis, A., Kleiber, C., &amp; Jackman, S. (2008). Regression Models for Count Data in R. *Journal of Statistical Software, 27*(8). &lt;https://doi.org/10.18637/jss.v027.i08&gt;</t>
  </si>
  <si>
    <t>Zorn, C. J. W. (1998). An Analytic and Empirical Examination of Zero-inflated and Hurdle Poisson Specifications. *Sociological Methods and Research 26*(3), 368-400. &lt;https://doi.org/10.1177/0049124198026003004&gt;</t>
  </si>
  <si>
    <t>Zuur, A. K., Ieno, E. N., &amp; Smith, G. M. (2007). Generalised linear modelling. In, M. Gail, K. Krickeberg, J. Samet, A. Tsiatis, &amp; W. Wong (Eds.), *Analysing Ecological Data* (pp 79-96). Springer. &lt;https://doi.org/10.1111/j.1751-5823.2007.00030_17.x&gt;</t>
  </si>
  <si>
    <t>sequin_et_al_2003</t>
  </si>
  <si>
    <t>kinnaird_obrien_2012</t>
  </si>
  <si>
    <t>Kucera &amp; Barrett., 2011</t>
  </si>
  <si>
    <t>kucera_barrett._2011</t>
  </si>
  <si>
    <t>oksanen_et_al_2024</t>
  </si>
  <si>
    <t>wearn_gloverkapfer_2017</t>
  </si>
  <si>
    <t>Project Dragonfly. (2019, Jan 24). *Abundance, species richness, and diversity* [Video]. YouTube. &lt;https://www.youtube.com/watch?v=ghhZClDRK_g&amp;source_ve_path=OTY3MTQbqI&gt;</t>
  </si>
  <si>
    <t>project_dragonfly_2019</t>
  </si>
  <si>
    <t>Project Dragonfly, 2019</t>
  </si>
  <si>
    <t>mecks100_2018</t>
  </si>
  <si>
    <t>mecks100 (2018, Feb 7). *Species accumulation and rarefaction curves* [Video]. YouTube. &lt;https://www.youtube.com/watch?v=4gcmAUpo9TU&gt;</t>
  </si>
  <si>
    <t>mecks100, 2018</t>
  </si>
  <si>
    <t>VSN International (2022, Jul 13). *Species abundance tools in Genstat* [Video]. YouTube. &lt;https://www.youtube.com/watch?v=wBx7f4PP8RE&gt;</t>
  </si>
  <si>
    <t>VSN International, 2022</t>
  </si>
  <si>
    <t>vsn_international_2022</t>
  </si>
  <si>
    <t>Riffomonas Project, 2022</t>
  </si>
  <si>
    <t>ref_intext_figure6_ref_id</t>
  </si>
  <si>
    <t>ref_intext_figure1_ref_id</t>
  </si>
  <si>
    <t>ref_intext_figure2_ref_id</t>
  </si>
  <si>
    <t>ref_intext_figure3_ref_id</t>
  </si>
  <si>
    <t>ref_intext_figure4_ref_id</t>
  </si>
  <si>
    <t>ref_intext_figure5_ref_id</t>
  </si>
  <si>
    <t>ref_intext_figure7_ref_id</t>
  </si>
  <si>
    <t>ref_bib_resource5_ref_id</t>
  </si>
  <si>
    <t>ref_bib_resource1_ref_id</t>
  </si>
  <si>
    <t>ref_intext_vid7_ref_id</t>
  </si>
  <si>
    <t>ref_intext_vid1_ref_id</t>
  </si>
  <si>
    <t>ref_intext_vid2_ref_id</t>
  </si>
  <si>
    <t>ref_intext_vid3_ref_id</t>
  </si>
  <si>
    <t>ref_intext_vid4_ref_id</t>
  </si>
  <si>
    <t>ref_intext_vid5_ref_id</t>
  </si>
  <si>
    <t>ref_intext_vid6_ref_id</t>
  </si>
  <si>
    <t>ref_bib_resource2_ref_id</t>
  </si>
  <si>
    <t>ref_bib_resource3_ref_id</t>
  </si>
  <si>
    <t>ref_bib_resource4_ref_id</t>
  </si>
  <si>
    <t>ref_bib_resource6_ref_id</t>
  </si>
  <si>
    <t>ref_bib_resource7_ref_id</t>
  </si>
  <si>
    <t>ref_bib_resource8_ref_id</t>
  </si>
  <si>
    <t>placeholder</t>
  </si>
  <si>
    <t>**\*Behaviour**</t>
  </si>
  <si>
    <t>**\*Camera Active On Arrival**</t>
  </si>
  <si>
    <t>**\*Camera Active On Departure**</t>
  </si>
  <si>
    <t>**\*Camera Attachment**</t>
  </si>
  <si>
    <t>**\*Camera Damaged**</t>
  </si>
  <si>
    <t>**\*Camera Direction (degrees)**</t>
  </si>
  <si>
    <t>**\*Camera Location Characteristic(s)**</t>
  </si>
  <si>
    <t>**\*Camera Location Comments**</t>
  </si>
  <si>
    <t>**\*Deployment Area Photo Numbers**</t>
  </si>
  <si>
    <t>**\*Deployment Area Photos Taken**</t>
  </si>
  <si>
    <t>**\*Deployment Comments**</t>
  </si>
  <si>
    <t>**\*Deployment Image Count**</t>
  </si>
  <si>
    <t>**\*FOV Target Feature Distance (m)**</t>
  </si>
  <si>
    <t>**\*Human Transport Mode*/Activity**</t>
  </si>
  <si>
    <t>**\*Image Flash Output**</t>
  </si>
  <si>
    <t>**\*Image Infrared Illuminator</t>
  </si>
  <si>
    <t>**\*Image Trigger Mode</t>
  </si>
  <si>
    <t>**\*Image*/Sequence Comments</t>
  </si>
  <si>
    <t>**\*Key ID</t>
  </si>
  <si>
    <t>**\*# Of Images**</t>
  </si>
  <si>
    <t>**\*Remaining Battery (%)</t>
  </si>
  <si>
    <t>**\*SD Card ID</t>
  </si>
  <si>
    <t>**\*SD Card Replaced</t>
  </si>
  <si>
    <t>**\*SD Card Status (% Full)</t>
  </si>
  <si>
    <t>**\*Security</t>
  </si>
  <si>
    <t>**\*Service*/Retrieval Comments</t>
  </si>
  <si>
    <t>**\*Stake Distance (m)</t>
  </si>
  <si>
    <t>**\*Test Image Taken</t>
  </si>
  <si>
    <t>**\*Video Length (seconds)</t>
  </si>
  <si>
    <t>**\*Visit Comments</t>
  </si>
  <si>
    <t>**\*Walktest Complete</t>
  </si>
  <si>
    <t>**\*Walktest Distance (m) **</t>
  </si>
  <si>
    <t>**\*Walktest Height (m)**</t>
  </si>
  <si>
    <t>ref_bib_resource9_ref_id</t>
  </si>
  <si>
    <t>ref_bib_resource10_ref_id</t>
  </si>
  <si>
    <t>ref_bib_resource11_ref_id</t>
  </si>
  <si>
    <t>ref_bib_resource12_ref_id</t>
  </si>
  <si>
    <t>ref_bib_resource13_ref_id</t>
  </si>
  <si>
    <t>using</t>
  </si>
  <si>
    <t>DEMO</t>
  </si>
  <si>
    <t>proteus_2019a</t>
  </si>
  <si>
    <t>Proteus, 2019a</t>
  </si>
  <si>
    <t>Proteus, 2019b</t>
  </si>
  <si>
    <t>proteus_2019b</t>
  </si>
  <si>
    <t>Proteus. (2019a, May 30). *Occupancy modelling - the difference between probability and proportion of units occupied* [Video]. YouTube. &lt;https://www.youtube.com/watch?v=zKQFY8W4ceU&gt;</t>
  </si>
  <si>
    <t>Proteus. (2019b, Aug 22). *Occupancy models - how many covariates can I include?* [Video]. YouTube. &lt;https://www.youtube.com/watch?v=tCh7rTu6fvQ&gt;</t>
  </si>
  <si>
    <t>TRUE-PRI2</t>
  </si>
  <si>
    <t>JNCC (2022, Mar 29). *Introduction to Distance Sampling Video 1* [Video]. YouTube. &lt;https://www.youtube.com/watch?v=u8crevEd3yI&gt;</t>
  </si>
  <si>
    <t>embed_url</t>
  </si>
  <si>
    <t>https://www.youtube.com/embed/u8crevEd3yI?si=uJUNZfNvuw_L24GK</t>
  </si>
  <si>
    <t>JNCC, 2022</t>
  </si>
  <si>
    <t>jncc_2022</t>
  </si>
  <si>
    <t>https://www.youtube.com/embed/KBByV3kR3IA?si=RPcG1lFQ-v0Shwaw</t>
  </si>
  <si>
    <t>sp_detprob_cat_multi</t>
  </si>
  <si>
    <t>sp_rarity_multi</t>
  </si>
  <si>
    <t>sp_size_multi</t>
  </si>
  <si>
    <t>Roeland Kindt, R. (2020). *Species Accumulation Curves with vegan, BiodiversityR and ggplot2.* &lt;https://rpubs.com/Roeland-KINDT/694021&gt;</t>
  </si>
  <si>
    <t>Roeland, 2020</t>
  </si>
  <si>
    <t>roeland_2020</t>
  </si>
  <si>
    <t>Tourani, M., Brøste, E. N., Bakken, S., Odden, J., Bischof, R., &amp; Hayward, M. (2020). Sooner, closer, or longer: Detectability of mesocarnivores at camera traps. *Journal of Zoology, 312*(4), 259–270. &lt;https://doi.org/10.1111/jzo.12828&gt;</t>
  </si>
  <si>
    <t>Tourani et al., 2020</t>
  </si>
  <si>
    <t>tourani_et_al_2020</t>
  </si>
  <si>
    <t>vandooren_2016</t>
  </si>
  <si>
    <t>Behavioural metrics may not reflect the behavioural state (inferred) ({{ ref_intext_rovero_zimmermann_2016 }})</t>
  </si>
  <si>
    <t>Biases associated with equipment (i.e., presence of the camera itself may change behaviour studied) ({{ ref_intext_rovero_zimmermann_2016 }})</t>
  </si>
  <si>
    <t>Difficult to consider individual variation ({{ ref_intext_rovero_zimmermann_2016 }})</t>
  </si>
  <si>
    <t>Can monitor behaviour in response to specific locations (i.e., compost sites, which might be more difficult using GPS collars for example) ({{ ref_intext_rovero_zimmermann_2016 }})</t>
  </si>
  <si>
    <t>Can evaluate interactions between species ({{ ref_intext_rovero_zimmermann_2016 }})</t>
  </si>
  <si>
    <t>Assumptions vary depending on the behavioural metric ({{ ref_intext_wearn_gloverkapfer_2017 }})</t>
  </si>
  <si>
    <t>Demographic closure (i.e., no births or deaths) ({{ ref_intext_wearn_gloverkapfer_2017 }})</t>
  </si>
  <si>
    <t>Geographic closure (i.e., no immigration or emigration) ({{ ref_intext_wearn_gloverkapfer_2017 }})</t>
  </si>
  <si>
    <t>Requires a minimum number of captures and recaptures ({{ ref_intext_wearn_gloverkapfer_2017 }})</t>
  </si>
  <si>
    <t>Relatively stringent requirements for study design (e.g., no 'holes' in the trapping grid) ({{ ref_intext_wearn_gloverkapfer_2017 }})</t>
  </si>
  <si>
    <t>Assumes a specific relationship between abundance and detection ({{ ref_intext_wearn_gloverkapfer_2017 }})</t>
  </si>
  <si>
    <t>May be used as a relative abundance index that controls for imperfect detection ({{ ref_intext_wearn_gloverkapfer_2017 }})</t>
  </si>
  <si>
    <t>Easy-to-use software exists to implement (e.g., CAPTURE){{ ref_intext_wearn_gloverkapfer_2017 }})</t>
  </si>
  <si>
    <t>Can use the robust design with 'open' models to obtain recruitment and survival rate estimates ({{ ref_intext_wearn_gloverkapfer_2017 }})</t>
  </si>
  <si>
    <t>All species have equal weight in calculations, and community evenness is disregarded ({{ ref_intext_wearn_gloverkapfer_2017 }})</t>
  </si>
  <si>
    <t>Can be used to track changes in community composition ({{ ref_intext_wearn_gloverkapfer_2017 }})</t>
  </si>
  <si>
    <t>Captures evenness and richness (although some indices only reflect evenness) ({{ ref_intext_wearn_gloverkapfer_2017 }})</t>
  </si>
  <si>
    <t>Comparing measures across space, time and studies can be very difficult ({{ ref_intext_wearn_gloverkapfer_2017 }})</t>
  </si>
  <si>
    <t>Dependent on the scale (as captured in the species-area relationship) ({{ ref_intext_wearn_gloverkapfer_2017 }})</t>
  </si>
  <si>
    <t>Fundamental to ecological theory and often a key metric used in management ({{ ref_intext_wearn_gloverkapfer_2017 }})</t>
  </si>
  <si>
    <t>Important for detecting changes in the fundamental processes ({{ ref_intext_wearn_gloverkapfer_2017 }})</t>
  </si>
  <si>
    <t>Insensitive to changes in abundance, community structure and community composition ({{ ref_intext_wearn_gloverkapfer_2017 }})</t>
  </si>
  <si>
    <t>Insensitive to changes in community composition ({{ ref_intext_wearn_gloverkapfer_2017 }}) (however, this may be conditional on study design)</t>
  </si>
  <si>
    <t>Interpretation/communication not always straightforward ({{ ref_intext_wearn_gloverkapfer_2017 }})</t>
  </si>
  <si>
    <t>Many indices exist, and it can be difficult to choose the most appropriate ({{ ref_intext_wearn_gloverkapfer_2017 }})</t>
  </si>
  <si>
    <t>Models exist to estimate asymptotic species richness, including unseen species (simple versions of these models - 'EstimateS' and the 'vegan' R-packages) ({{ ref_intext_wearn_gloverkapfer_2017 }})</t>
  </si>
  <si>
    <t>Most indices are easy to calculate and widely implemented in software packages (e.g., 'EstimateS' and 'vegan' in R) ({{ ref_intext_wearn_gloverkapfer_2017 }})</t>
  </si>
  <si>
    <t>No single best measure for all purposes ({{ ref_intext_wearn_gloverkapfer_2017 }})</t>
  </si>
  <si>
    <t>Plays a critical role in effective conservation prioritization (e.g., designing reserve networks) ({{ ref_intext_wearn_gloverkapfer_2017 }})</t>
  </si>
  <si>
    <t>Randomness and independence ({{ ref_intext_wearn_gloverkapfer_2017 }})</t>
  </si>
  <si>
    <t>Samples are assumed to have been taken at random from the broader population of sites ({{ ref_intext_wearn_gloverkapfer_2017 }})</t>
  </si>
  <si>
    <t>Scale-dependent (i.e., influenced by the size of the communities that are being included) ({{ ref_intext_wearn_gloverkapfer_2017 }})</t>
  </si>
  <si>
    <t>Simple to analyze, interpret and communicate ({{ ref_intext_wearn_gloverkapfer_2017 }})</t>
  </si>
  <si>
    <t>May require discarding a portion of the dataset (when the best fitting model truncates the dataset) ({{ ref_intext_wearn_gloverkapfer_2017 }})</t>
  </si>
  <si>
    <t>A shortcut to controlling for variation in detection distances by only counting individuals within a short distance with an unobstructed view, and well sampled across cameras and species ({{ ref_intext_wearn_gloverkapfer_2017 }})</t>
  </si>
  <si>
    <t>Not reliable estimates for inference ('considered as unfinished, working drafts') ({{ ref_intext_wearn_gloverkapfer_2017 }})</t>
  </si>
  <si>
    <t>Only requires detection*/non-detection data for each site ({{ ref_intext_wearn_gloverkapfer_2017 }})</t>
  </si>
  <si>
    <t>Relatively easy-to-use software exists for fitting models (PRESENCE, MARK, and the 'unmarked' R package) ({{ ref_intext_wearn_gloverkapfer_2017 }})</t>
  </si>
  <si>
    <t>Simple to calculate and technically possible (even with small sample sizes when robust methods might fail) ({{ ref_intext_wearn_gloverkapfer_2017 }})</t>
  </si>
  <si>
    <t>Requires relatively stringent study design, particularly (e.g., random sampling and use of bait or lure) ({{ ref_intext_wearn_gloverkapfer_2017 }})</t>
  </si>
  <si>
    <t>Requires independent estimates of animal speed or measurement of animal speed within videos ({{ ref_intext_wearn_gloverkapfer_2017 }})</t>
  </si>
  <si>
    <t>No dedicated, simple software ({{ ref_intext_wearn_gloverkapfer_2017 }})</t>
  </si>
  <si>
    <t>Flexible study design (e.g., 'holes' in grids allowed, camera spacing less important) ({{ ref_intext_wearn_gloverkapfer_2017 }})</t>
  </si>
  <si>
    <t>Can be applied to unmarked species ({{ ref_intext_wearn_gloverkapfer_2017 }})</t>
  </si>
  <si>
    <t>Outputs also include informative parameter estimates (i.e., animal speed and activity levels, and detection zone parameters) ({{ ref_intext_wearn_gloverkapfer_2017 }})</t>
  </si>
  <si>
    <t>Detection probability of different individuals is equal ({{ ref_intext_wearn_gloverkapfer_2017 }})</t>
  </si>
  <si>
    <t>or, for SECR, individuals have equal detection probability at a given distance from the centre of their home range ({{ ref_intext_wearn_gloverkapfer_2017 }})</t>
  </si>
  <si>
    <t>Behaviour is unaffected by cameras and marking ({{ ref_intext_wearn_gloverkapfer_2017 }})</t>
  </si>
  <si>
    <t>Individuals do not lose marks ({{ ref_intext_wearn_gloverkapfer_2017 }})</t>
  </si>
  <si>
    <t>Individuals are not misidentified ({{ ref_intext_wearn_gloverkapfer_2017 }})</t>
  </si>
  <si>
    <t>For conventional models, geographic closure (i.e., no immigration or emigration) ({{ ref_intext_wearn_gloverkapfer_2017 }})</t>
  </si>
  <si>
    <t>Home ranges are stable ({{ ref_intext_wearn_gloverkapfer_2017 }})</t>
  </si>
  <si>
    <t>Movement is unaffected by cameras ({{ ref_intext_wearn_gloverkapfer_2017 }})</t>
  </si>
  <si>
    <t>Distribution of home range centres follows a defined distribution (Poisson, or other, e.g., negative binomial) ({{ ref_intext_wearn_gloverkapfer_2017 }})</t>
  </si>
  <si>
    <t>Requires that individuals are identifiable ({{ ref_intext_wearn_gloverkapfer_2017 }})</t>
  </si>
  <si>
    <t>Requires that a minimum number of individuals are trapped (each recaptured multiple times ideally) ({{ ref_intext_wearn_gloverkapfer_2017 }})</t>
  </si>
  <si>
    <t>Requires that each individual is captured at a number of camera locations ({{ ref_intext_wearn_gloverkapfer_2017 }})</t>
  </si>
  <si>
    <t>Allows researchers to mark a subset of the population / to take advantage of natural markings ({{ ref_intext_wearn_gloverkapfer_2017 }})</t>
  </si>
  <si>
    <t>Estimates are fully comparable across space, time, species and studies ({{ ref_intext_wearn_gloverkapfer_2017 }})</t>
  </si>
  <si>
    <t>Flexibility in study design (e.g., 'holes' in the trapping grid) ({{ ref_intext_wearn_gloverkapfer_2017 }})</t>
  </si>
  <si>
    <t>Individuals have equal detection probability at a given distance from the centre of their home range ({{ ref_intext_wearn_gloverkapfer_2017 }})</t>
  </si>
  <si>
    <t>Camera locations are randomly placed relative to the distribution and orientation of home ranges ({{ ref_intext_wearn_gloverkapfer_2017 }})</t>
  </si>
  <si>
    <t>Animals may have to be physically captured and marked if natural marks do not exist on enough individuals ({{ ref_intext_wearn_gloverkapfer_2017 }})</t>
  </si>
  <si>
    <t>All individuals must be identifiable ({{ ref_intext_wearn_gloverkapfer_2017 }})</t>
  </si>
  <si>
    <t>Remains poorly tested with camera data, although it offers promise ({{ ref_intext_wearn_gloverkapfer_2017 }})</t>
  </si>
  <si>
    <t>Requires sampling points to be close enough that individuals encounter multiple cameras ({{ ref_intext_wearn_gloverkapfer_2017 }})</t>
  </si>
  <si>
    <t>Allows researcher to take advantage of natural markings ({{ ref_intext_wearn_gloverkapfer_2017 }})</t>
  </si>
  <si>
    <t>Allows researcher to mark a subset of the population (note - precision is dependent on number of marked individuals in a population) ({{ ref_intext_wearn_gloverkapfer_2017 }})</t>
  </si>
  <si>
    <t>clarke_et_al_2023_fig1</t>
  </si>
  <si>
    <t>clarke_et_al_2023_fig2</t>
  </si>
  <si>
    <t>clarke_et_al_2023_fig3</t>
  </si>
  <si>
    <t>clarke_et_al_2023_fig6</t>
  </si>
  <si>
    <t>clarke_et_al_2023_fig7</t>
  </si>
  <si>
    <t>clarke_et_al_2023_fig13</t>
  </si>
  <si>
    <t>clarke_et_al_2023_fig14</t>
  </si>
  <si>
    <t>clarke_et_al_2023_fig15</t>
  </si>
  <si>
    <t>Same as SCR ({{ ref_intext_augustine_et_al_2018 }}; {{ ref_intext_clarke_et_al_2023 }})</t>
  </si>
  <si>
    <t>Capture processes for left-side, right-side and both-side images are independent ({{ ref_intext_augustine_et_al_2018 }}; {{ ref_intext_clarke_et_al_2023 }})</t>
  </si>
  <si>
    <t>Computationally intensive ({{ ref_intext_augustine_et_al_2018 }}; {{ ref_intext_clarke_et_al_2023 }})</t>
  </si>
  <si>
    <t>Many study designs can be used (paired sample stations, single camera locations, and hybrids of both paired- and single camera locations ({{ ref_intext_augustine_et_al_2018 }}; {{ ref_intext_davis_et_al_2021 }}; {{ ref_intext_clarke_et_al_2023 }})</t>
  </si>
  <si>
    <t>Can be used with single-camera and hybrid sampling designs, and therefore requires fewer cameras (or sample more area) than SCR ({{ ref_intext_augustine_et_al_2018 }}; {{ ref_intext_clarke_et_al_2023 }})</t>
  </si>
  <si>
    <t>May be more robust to non-independence than SC ({{ ref_intext_augustine_et_al_2018 }}; {{ ref_intext_clarke_et_al_2023 }})</t>
  </si>
  <si>
    <t>For studies of activity patterns and temporal interactions of species: activity level is the only factor determining detection rates; animals are active when camera detection rate reaches its maximum in daily cycle ({{ ref_intext_royle_et_al_2014 }}; {{ ref_intext_rovero_zimmermann_2016 }})</t>
  </si>
  <si>
    <t>Same as SC ({{ ref_intext_augustine_et_al_2019 }}; {{ ref_intext_sun_et_al_2022 }}; {{ ref_intext_clarke_et_al_2023 }})</t>
  </si>
  <si>
    <t>Each categorical identifier (e.g., male*/female, collared**/not collared, etc) has fixed number of possibilities ({{ ref_intext_sun_et_al_2022 }})</t>
  </si>
  <si>
    <t>All possible values of categorical identifiers occur in the population with probabilities that can be estimated ({{ ref_intext_augustine_et_al_2019 }}; {{ ref_intext_sun_et_al_2022 }}; {{ ref_intext_clarke_et_al_2023 }})</t>
  </si>
  <si>
    <t>Every individual is assigned 'full categorical identity' (i.e., 'set of traits given all categorical identifiers and possibilities') ({{ ref_intext_augustine_et_al_2019 }}; {{ ref_intext_clarke_et_al_2023 }})</t>
  </si>
  <si>
    <t>Sensitive to non-independent movement (e.g., group-travel); can cause over-dispersion and bias estimates ({{ ref_intext_sun_et_al_2022 }}; {{ ref_intext_clarke_et_al_2023 }}); may limit application to solitary species only ({{ ref_intext_sun_et_al_2022 }}; {{ ref_intext_clarke_et_al_2023 }})</t>
  </si>
  <si>
    <t>All individuals have at least some probability of being detected ({{ ref_intext_rovero_et_al_2013 }})</t>
  </si>
  <si>
    <t>Activity centres are randomly dispersed ({{ ref_intext_clarke_et_al_2023 }})</t>
  </si>
  <si>
    <t>Activity centres are stationary ({{ ref_intext_clarke_et_al_2023 }})</t>
  </si>
  <si>
    <t>Geographic closure at the plot level, which is often unrealistic ({{ ref_intext_wearn_gloverkapfer_2017 }}) has also been used to estimate abundance of species that lack natural markers but that have phenotypic and*/or environment-induced characteristics ({{ ref_intext_noss_et_al_2003 }}; {{ ref_intext_kelly_et_al_2008 }}; {{ ref_intext_rovero_et_al_2013 }})</t>
  </si>
  <si>
    <t>Random or systematic random placements (consistent with the assumption that points are placed independently of animal locations) ({{ ref_intext_howe_et_al_2017 }})</t>
  </si>
  <si>
    <t>Camera locations are randomly placed relative to animal movement ({{ ref_intext_palencia_et_al_2021 }})</t>
  </si>
  <si>
    <t>Detection is perfect (detection probability '*p*' =  1) at focal area */ distance 0 ({{ ref_intext_palencia_et_al_2021 }})</t>
  </si>
  <si>
    <t>Animal movement and behaviour are unaffected by the cameras ({{ ref_intext_palencia_et_al_2021 }})</t>
  </si>
  <si>
    <t>Animals are detected at initial locations (e.g., they do not change course in response to the camera prior to detection) ({{ ref_intext_palencia_et_al_2021 }})</t>
  </si>
  <si>
    <t>Distances are measured exactly (however if the data from different distances will be grouped ('binned') for analysis later, an accuracy of +*/- 1m may suffice) ({{ ref_intext_palencia_et_al_2021 }})</t>
  </si>
  <si>
    <t>Snapshot moments selected independently of animal locations ({{ ref_intext_palencia_et_al_2021 }})</t>
  </si>
  <si>
    <t>Biased by movement speed ({{ ref_intext_palencia_et_al_2021 }})</t>
  </si>
  <si>
    <t>Best suited to larger animals; the smaller the focal species, the lower remote cameras must be set, which reduces the depth of the viewshed, and thus sampling size and the flexibility of the model' ({{ ref_intext_howe_et_al_2017 }}; {{ ref_intext_clarke_et_al_2023 }}).</t>
  </si>
  <si>
    <t>Calculating camera-animal distances can be labour-intensive and time-consuming (However, recently developed techniques (e.g., Johanns et al., 2022) show promise for simplifying and automating the process) ({{ ref_intext_clarke_et_al_2023 }})</t>
  </si>
  <si>
    <t>Does not require individual identification ({{ ref_intext_howe_et_al_2017 }})</t>
  </si>
  <si>
    <t>Demographic closure (i.e., no births or deaths) ({{ ref_intext_moeller_et_al_2018 }})</t>
  </si>
  <si>
    <t>Geographic closure (i.e., no immigration or emigration) ({{ ref_intext_moeller_et_al_2018 }})</t>
  </si>
  <si>
    <t>Camera locations are randomly placed ({{ ref_intext_moeller_et_al_2018 }})</t>
  </si>
  <si>
    <t>Detection is perfect (detection probability '*p*' = 1) ({{ ref_intext_moeller_et_al_2018 }})</t>
  </si>
  <si>
    <t>Requires accurate counts of animals ({{ ref_intext_moeller_et_al_2018 }})</t>
  </si>
  <si>
    <t>Assumes that perfect (detection probability '*p*' = 1) ({{ ref_intext_moeller_et_al_2018 }})</t>
  </si>
  <si>
    <t>Reduced precision ({{ ref_intext_moeller_et_al_2018 }})</t>
  </si>
  <si>
    <t>Can be efficient for estimating abundance of common species (with a lot of images) ({{ ref_intext_moeller_et_al_2018 }})</t>
  </si>
  <si>
    <t>Flexible assumption of animals’ distribution ({{ ref_intext_moeller_et_al_2018 }})</t>
  </si>
  <si>
    <t>Species are not misidentified ({{ ref_intext_mackenzie_et_al_2006 }})</t>
  </si>
  <si>
    <t>Does not require individual identification ({{ ref_intext_mackenzie_et_al_2006 }})</t>
  </si>
  <si>
    <t>Open models exist that allow for the estimation of site colonization and extinction rates ({{ ref_intext_mackenzie_et_al_2006 }}; {{ ref_intext_wearn_gloverkapfer_2017 }})</t>
  </si>
  <si>
    <t>Camera locations are randomly placed relative to animal movement ({{ ref_intext_wearn_gloverkapfer_2017 }}; {{ ref_intext_rowcliffe_et_al_2008 }})</t>
  </si>
  <si>
    <t>Animal movement is unaffected by the cameras ({{ ref_intext_wearn_gloverkapfer_2017 }}; {{ ref_intext_rowcliffe_et_al_2008 }})</t>
  </si>
  <si>
    <t>Accurate counts of independent 'contacts' camera locations ({{ ref_intext_wearn_gloverkapfer_2017 }}; {{ ref_intext_rowcliffe_et_al_2008 }})</t>
  </si>
  <si>
    <t>Unbiased estimates of animal activity levels and speed ({{ ref_intext_rowcliffe_et_al_2014 }}; {{ ref_intext_rowcliffe_et_al_2016 }}; {{ ref_intext_wearn_gloverkapfer_2017 }})</t>
  </si>
  <si>
    <t>Camera’s detection zone can be approximated well using a 2D cone shape, defined by the radius and angle parameters ({{ ref_intext_rowcliffe_et_al_2011 }})</t>
  </si>
  <si>
    <t>If activity and speed are to be estimated from camera data, two additional assumptions: All animals are active during the peak daily activity ({{ ref_intext_rowcliffe_et_al_2014 }})</t>
  </si>
  <si>
    <t>Animals moving quickly past a camera are not missed ({{ ref_intext_rowcliffe_et_al_2016 }})</t>
  </si>
  <si>
    <t>Random relative to animal movement, grid preferred, avoid multiple captures of same individual, area coverage important for abundance estimation ({{ ref_intext_rovero_et_al_2013 }})</t>
  </si>
  <si>
    <t>Possible sources of error include inaccurate measurement of detection zone and movement rate ({{ ref_intext_rowcliffe_et_al_2013 }}; {{ ref_intext_cusack_et_al_2015 }})</t>
  </si>
  <si>
    <t>Detection is perfect ({{ ref_intext_wearn_gloverkapfer_2017 }}) (detection probability '*p*' = 1) unless otherwise modelled ({{ ref_intext_nakashima_et_al_2018 }})</t>
  </si>
  <si>
    <t>Camera locations are representative of the available habitat ({{ ref_intext_nakashima_et_al_2018 }})</t>
  </si>
  <si>
    <t>Camera locations are randomly placed relative to the spatial distribution of animals ({{ ref_intext_nakashima_et_al_2018 }})</t>
  </si>
  <si>
    <t>Animal movement and behaviour are not affected by cameras ({{ ref_intext_nakashima_et_al_2018 }})</t>
  </si>
  <si>
    <t>The observed distribution of staying time in the focal area fits the distribution of movement ({{ ref_intext_nakashima_et_al_2018 }})</t>
  </si>
  <si>
    <t>The observed staying time must follow a given parametric distribution ({{ ref_intext_nakashima_et_al_2018 }})</t>
  </si>
  <si>
    <t>Mathematically challenging ({{ ref_intext_cusack_et_al_2015 }})</t>
  </si>
  <si>
    <t>Precision decreases with an increasing number of individuals detected at a camera' ({{ ref_intext_morin_et_al_2022 }}) (as overlap of individuals’ home ranges increases) ({{ ref_intext_augustine_et_al_2019 }}; {{ ref_intext_clarke_et_al_2023 }})</t>
  </si>
  <si>
    <t>Ill-suited to populations that exhibit group-travelling behaviour' ({{ ref_intext_sun_et_al_2022 }}; {{ ref_intext_clarke_et_al_2023 }})</t>
  </si>
  <si>
    <t>Does not require individual identification ({{ ref_intext_clarke_et_al_2023 }})</t>
  </si>
  <si>
    <t>Spatially explicit models have further assumptions about animal movement ({{ ref_intext_wearn_gloverkapfer_2017 }}; {{ ref_intext_rowcliffe_et_al_2008 }}; {{ ref_intext_royle_et_al_2009 }}; {{ ref_intext_obrien_et_al_2011 }}); these include:</t>
  </si>
  <si>
    <t>May not be precise enough for long-term monitoring ({{ ref_intext_green_et_al_2020 }})</t>
  </si>
  <si>
    <t>Failure to identify marked individuals is random ({{ ref_intext_whittington_et_al_2018 }}; {{ ref_intext_clarke_et_al_2023 }})</t>
  </si>
  <si>
    <t>Marked animals are a random sample of the population with home ranges located inside the state space ({{ ref_intext_sollmann_et_al_2013a }}; {{ ref_intext_rich_et_al_2014 }})</t>
  </si>
  <si>
    <t>Spatial counts of animals in a small area (or counts in equal subsets of the landscape) are Poisson-distributed ({{ ref_intext_loonam_et_al_2021 }})</t>
  </si>
  <si>
    <t>Assumes that detection probability is 1 ({{ ref_intext_moeller_et_al_2018 }})</t>
  </si>
  <si>
    <t>Does not require estimate of movement rate ({{ ref_intext_moeller_et_al_2018 }})</t>
  </si>
  <si>
    <t>Camera locations are randomly placed or representative relative to animal movement ({{ ref_intext_becker_et_al_2022 }})</t>
  </si>
  <si>
    <t>Movement is unaffected by the cameras ({{ ref_intext_becker_et_al_2022 }})</t>
  </si>
  <si>
    <t>Reliable detection of animals in part of the camera’s FOV (at least) ({{ ref_intext_becker_et_al_2022 }})</t>
  </si>
  <si>
    <t>A high level of measurement error ({{ ref_intext_becker_et_al_2022 }})</t>
  </si>
  <si>
    <t>Demographic closure (i.e., no births or deaths) ({{ ref_intext_moeller_et_al_2018 }}; {{ ref_intext_loonam_et_al_2021 }})</t>
  </si>
  <si>
    <t>Geographic closure (i.e., no immigration or emigration) at the level of the sampling frame (area of interest); this assumption does not apply at the plot-level (area sampled by the camera) ({{ ref_intext_moeller_et_al_2018 }}; {{ ref_intext_loonam_et_al_2021 }})</t>
  </si>
  <si>
    <t>Camera locations placement is random, systematic, or systematic random ({{ ref_intext_moeller_et_al_2018 }})</t>
  </si>
  <si>
    <t>Spatial counts of animals (or counts in equal subsets of the landscape) are Poisson-distributed ({{ ref_intext_loonam_et_al_2021 }})</t>
  </si>
  <si>
    <t>Accurate estimate of movement speed ({{ ref_intext_loonam_et_al_2021 }})</t>
  </si>
  <si>
    <t>Detection is perfect (detection probability '*p*' =  1) ({{ ref_intext_moeller_et_al_2018 }})</t>
  </si>
  <si>
    <t>Requires independent estimates of movement rate (difficult to obtain without telemetry data) ({{ ref_intext_moeller_et_al_2018 }})</t>
  </si>
  <si>
    <t>Assumes that detection probability is 1 (or apply extension to account for imperfect detection) ({{ ref_intext_moeller_et_al_2018 }})</t>
  </si>
  <si>
    <t>Camera must be close enough together that animals are detected at multiple cameras ({{ ref_intext_chandler_royle_2013 }}; {{ ref_intext_clarke_et_al_2023 }})</t>
  </si>
  <si>
    <t>Demographic closure (i.e., no births or deaths) ({{ ref_intext_chandler_royle_2013 }}; {{ ref_intext_clarke_et_al_2023 }})</t>
  </si>
  <si>
    <t>Geographic closure (i.e., no immigration or emigration) ({{ ref_intext_chandler_royle_2013 }}; {{ ref_intext_clarke_et_al_2023 }})</t>
  </si>
  <si>
    <t>Activity centres are randomly dispersed ({{ ref_intext_chandler_royle_2013 }}; {{ ref_intext_clarke_et_al_2023 }})</t>
  </si>
  <si>
    <t>Activity centres are stationary ({{ ref_intext_chandler_royle_2013 }}; {{ ref_intext_clarke_et_al_2023 }})</t>
  </si>
  <si>
    <t>Camera locations are close enough together that animals are detected at multiple cameras ({{ ref_intext_chandler_royle_2013 }}; {{ ref_intext_clarke_et_al_2023 }})</t>
  </si>
  <si>
    <t>Animals’ activity centres are randomly dispersed ({{ ref_intext_chandler_royle_2013 }}; {{ ref_intext_clarke_et_al_2023 }})</t>
  </si>
  <si>
    <t>Animals’ activity centres are stationary ({{ ref_intext_chandler_royle_2013 }}; {{ ref_intext_clarke_et_al_2023 }})</t>
  </si>
  <si>
    <t>Cameras must be close enough that animals are detected at multiple camera locations (may be challenging at large scales as many cameras are needed)' ({{ ref_intext_chandler_royle_2013 }}; {{ ref_intext_clarke_et_al_2023 }})</t>
  </si>
  <si>
    <t>Cameras must be close enough that animals are detected at multiple camera locations ({{ ref_intext_wearn_gloverkapfer_2017 }}) (may be challenging to implement at large scales as many cameras are needed)' ({{ ref_intext_chandler_royle_2013 }})</t>
  </si>
  <si>
    <t>Individuals do not lose marks ({{ ref_intext_wearn_gloverkapfer_2017 }}) (for maximum precision), but SMR ({{ ref_intext_chandler_royle_2013 }}; {{ ref_intext_sollmann_et_al_2013a }}; {{ ref_intext_sollmann_et_al_2013b }})) does allow for inclusion of marked but unidentified resighting detections ({{ ref_intext_sollmann_et_al_2013b }}; {{ ref_intext_rich_et_al_2014 }})</t>
  </si>
  <si>
    <t>Sampled area encompasses the full extent of individuals’ movements ({{ ref_intext_karanth_nichols_1998 }}; {{ ref_intext_rovero_et_al_2013 }})</t>
  </si>
  <si>
    <t>Demographic closure ({{ ref_intext_rowcliffe_et_al_2008 }}; {{ ref_intext_doran_myers_2018 }}) (i.e., no births or deaths)</t>
  </si>
  <si>
    <t>Geographic closure ({{ ref_intext_rowcliffe_et_al_2008 }}; {{ ref_intext_doran_myers_2018 }}) (i.e., no immigration or emigration) ({{ ref_intext_wearn_gloverkapfer_2017 }})</t>
  </si>
  <si>
    <t>Does not require marked animals or identification of individuals ({{ ref_intext_rowcliffe_et_al_2008 }}; {{ ref_intext_doran_myers_2018 }})</t>
  </si>
  <si>
    <t>Can use camera spacing without regard to population home range size ({{ ref_intext_rowcliffe_et_al_2008 }}; {{ ref_intext_doran_myers_2018 }})</t>
  </si>
  <si>
    <t>Requires accurate measurements of the area of the camera detection zone, which has been a challenge in previous studies ({{ ref_intext_rowcliffe_et_al_2011 }}; {{ ref_intext_cusack_et_al_2015 }}; {{ ref_intext_anile-devillard_2016 }}; {{ ref_intext_doran_myers_2018 }}; {{ ref_intext_nakashima_et_al_2018 }})</t>
  </si>
  <si>
    <t>Produces imprecise estimates even under ideal circumstances unless supplemented with auxiliary data (e.g., telemetry) ({{ ref_intext_doran_myers_2018 }}; {{ ref_intext_chandler_royle_2013 }}; {{ ref_intext_sollmann_et_al_2013a }}; {{ ref_intext_sollmann_et_al_2013b }})</t>
  </si>
  <si>
    <t>Avoid ad-hoc definitions of study area and edge effects ({{ ref_intext_doran_myers_2018 }})</t>
  </si>
  <si>
    <t>Can detect difficult to observe behaviours (i.e., boldness, or mating) ({{ ref_intext_bridges_noss_2011 }})</t>
  </si>
  <si>
    <t>Long-term data on behavioural changes that would be difficult to obtain otherwise (i.e., time-limited human observers, or costly GPS collars) ({{ ref_intext_bridges_noss_2011 }})</t>
  </si>
  <si>
    <t>Comparable estimates to SECR [({{ ref_intext_efford_2004 }}; {{ ref_intext_borchers_efford_2008 }}; {{ ref_intext_royle_young_2008 }}; {{ ref_intext_royle_et_al_2009 }}) ({{ ref_intext_wearn_gloverkapfer_2017 }})</t>
  </si>
  <si>
    <t>Open SECR ({{ ref_intext_efford_2004 }}; {{ ref_intext_borchers_efford_2008 }}; {{ ref_intext_royle_young_2008 }}; {{ ref_intext_royle_et_al_2009 }}) models exist that allow for estimation of recruitment and survival rates ({{ ref_intext_wearn_gloverkapfer_2017 }})</t>
  </si>
  <si>
    <t>Estimates are fully comparable to SECR ({{ ref_intext_efford_2004 }}; {{ ref_intext_borchers_efford_2008 }}; {{ ref_intext_royle_young_2008 }}; {{ ref_intext_royle_et_al_2009 }}) of marked species ({{ ref_intext_wearn_gloverkapfer_2017 }})</t>
  </si>
  <si>
    <t>Can be applied to a broader range of species than SECR [({{ ref_intext_efford_2004 }}; {{ ref_intext_borchers_efford_2008 }}; {{ ref_intext_royle_young_2008 }}; {{ ref_intext_royle_et_al_2009 }}) ({{ ref_intext_wearn_gloverkapfer_2017 }})</t>
  </si>
  <si>
    <t>Requires careful calculation of the effective area of detection ({{ ref_intext_warbington_boyce_2020 }})</t>
  </si>
  <si>
    <t>Does not require individual identification ({{ ref_intext_warbington_boyce_2020 }})</t>
  </si>
  <si>
    <t>Makes no assumption about home range ({{ ref_intext_warbington_boyce_2020 }})</t>
  </si>
  <si>
    <t>pro_con_assumption_type</t>
  </si>
  <si>
    <t>Styring, 2020b</t>
  </si>
  <si>
    <t>styring_2020b</t>
  </si>
  <si>
    <t>Styring, 2020a</t>
  </si>
  <si>
    <t>styring_2020a</t>
  </si>
  <si>
    <t>Styring, A. (2020b, Jun 22). *Generating a species accumulation plot in excel for BBS data.*  [Video]. YouTube. &lt;https://www.youtube.com/watch?reload=9&amp;app=desktop&amp;v=OEWdPm3zg9I&gt;</t>
  </si>
  <si>
    <t>https://www.youtube.com/embed/OEWdPm3zg9I?si=2RG41LmTRvWfMiEr</t>
  </si>
  <si>
    <t>rk_stats_2018</t>
  </si>
  <si>
    <t>Rob K Statistics (2018, Oct 16). *Species Accumulation Curves* [Video]. YouTube. &lt;https://www.youtube.com/watch?v=Jj7LYrU_6RA&amp;t=3s&gt;</t>
  </si>
  <si>
    <t>Riffomonas Project, 2022a</t>
  </si>
  <si>
    <t>riffomonas_project_2022a</t>
  </si>
  <si>
    <t>Riffomonas Project (2022a, Mar 17). *Using vegan to calculate alpha diversity metrics within the tidyverse in R (CC196)* [Video]. YouTube. &lt;https://www.youtube.com/watch?v=wq1SXGQYgCs&gt;</t>
  </si>
  <si>
    <t>Riffomonas Project, 2022b</t>
  </si>
  <si>
    <t>Riffomonas Project (2022b, Mar 24). *Generating a rarefaction curve from collector's curves in R within the tidyverse (CC198)* [Video]. YouTube. &lt;https://www.youtube.com/watch?v=ywHVb0Q-qsM&gt;</t>
  </si>
  <si>
    <t>Rob K Statistics, 2018</t>
  </si>
  <si>
    <t>Meek, P. D., Ballard, G. A., Fleming, P. J. S., Schaefer, M., Williams, W., &amp; Falzon, G. (2014a). Camera Traps Can Be Heard and Seen by Animals. *PLoS One*, *9*(10), e110832. &lt;https://doi.org/10.1371/journal.pone.0110832&gt;</t>
  </si>
  <si>
    <t>Loreau, M. (2010). Estimating Species Richness Using Species Accumulation and Rarefaction Curves. In O. Kinne (Ed.), *The Challenges of Biodiversity Science* (17th ed., Vol. 1, pp. 20–21). International Ecology Institute. &lt;https://www.researchgate.net/publication/285953769_The_challenges_of_biodiversity_science&gt;</t>
  </si>
  <si>
    <t>Loreau, 2010</t>
  </si>
  <si>
    <t>loreau_2010</t>
  </si>
  <si>
    <t>Brownlee, M., Warbington, C., &amp; Boyce., M. (2022). Monitoring Sitatunga (*Tragelaphus Spekii*) Populations Using Camera Traps. *African Journal of Ecology, 60*(3), 377. &lt;https://doi.org/10.1111/aje.12972&gt;</t>
  </si>
  <si>
    <t>Zuckerberg, B., Cohen, J. M., Nunes, L. A., Bernath-Plaisted, J., Clare, J. D. J., Gilbert, N. A., Kozidis, S. S., Maresh Nelson, S. B., Shipley, A. A., Thompson, K. L., &amp; Desrochers, A. (2020). A Review of Overlapping Landscapes: Pseudoreplication or a Red Herring in Landscape Ecology? *Current Landscape Ecology Reports, 5*(4), 140–148. &lt;https://doi.org/10.1007/s40823-020-00059-4&gt;</t>
  </si>
  <si>
    <t>Brownlee, Warbington &amp; Boyce, 2022</t>
  </si>
  <si>
    <t>Brownlee et al., 2022</t>
  </si>
  <si>
    <t>brownlee_et_al_2022</t>
  </si>
  <si>
    <t>i_lib_prog_2</t>
  </si>
  <si>
    <t>i_lib_prog_6</t>
  </si>
  <si>
    <t>i_lib_prog_7</t>
  </si>
  <si>
    <t>i_lib_prog_4</t>
  </si>
  <si>
    <t>i_lib_prog_1</t>
  </si>
  <si>
    <t>i_lib_prog_3</t>
  </si>
  <si>
    <t>i_lib_prog_5</t>
  </si>
  <si>
    <t>Moeller, A. K.,&amp;  Lukacs, P. M. (2021) spaceNtime: an R package for estimating abundance of unmarked animals using camera-trap photographs. *Mammalian Biology, 102*, 581–590. &lt;https://doi.org/10.1007/s42991-021-00181-8&gt;</t>
  </si>
  <si>
    <t>moeller_lukacs_2021</t>
  </si>
  <si>
    <t>Moeller &amp; Lukacs, 2021</t>
  </si>
  <si>
    <t>Requires that individuals are distinguishable ({{ ref_intext_wearn_gloverkapfer_2017 }}). However, CR (Sollmann, 2018; {{ ref_intext_rovero_et_al_2013 }}; {{ ref_intext_karanth_nichols_1998 }}) has also been used to estimate abundance of species that lack natural markers but that have phenotypic and*/or environment-induced characteristics ({{ ref_intext_noss_et_al_2003 }}; {{ ref_intext_kelly_et_al_2008 }}; {{ ref_intext_rovero_et_al_2013 }})</t>
  </si>
  <si>
    <t>prog_bar_icon_filename</t>
  </si>
  <si>
    <t>title_i_study_area_mult</t>
  </si>
  <si>
    <t>title_i_cam_dens_gradient</t>
  </si>
  <si>
    <t>title_i_user_entry</t>
  </si>
  <si>
    <t>title_i_cam_strat_covar</t>
  </si>
  <si>
    <t>title_i_cam_high_dens</t>
  </si>
  <si>
    <t>title_i_surv_dur_min_max</t>
  </si>
  <si>
    <t>title_i_sp_asymptote</t>
  </si>
  <si>
    <t>title_i_study_season_num</t>
  </si>
  <si>
    <t>title_i_obj_targ_sp</t>
  </si>
  <si>
    <t>title_i_sp_info</t>
  </si>
  <si>
    <t>title_i_sp_type</t>
  </si>
  <si>
    <t>title_i_sp_dens_low</t>
  </si>
  <si>
    <t>title_i_sp_hr_size</t>
  </si>
  <si>
    <t>title_i_sp_size</t>
  </si>
  <si>
    <t>title_i_sp_rarity</t>
  </si>
  <si>
    <t>title_i_sp_detprob_cat</t>
  </si>
  <si>
    <t>title_i_sp_behav</t>
  </si>
  <si>
    <t>title_i_sp_behav_season</t>
  </si>
  <si>
    <t>title_i_marking_code</t>
  </si>
  <si>
    <t>title_i_marking_allsub</t>
  </si>
  <si>
    <t>title_i_3ormore_cat_ids</t>
  </si>
  <si>
    <t>title_i_auxillary_info</t>
  </si>
  <si>
    <t>title_i_aux_count_possible</t>
  </si>
  <si>
    <t>title_i_focalarea_calc</t>
  </si>
  <si>
    <t>title_i_sp_common_pop_lg</t>
  </si>
  <si>
    <t>title_i_sp_size_multi</t>
  </si>
  <si>
    <t>title_i_sp_behav_mult</t>
  </si>
  <si>
    <t>title_i_sp_rarity_multi</t>
  </si>
  <si>
    <t>title_i_sp_detprob_cat_multi</t>
  </si>
  <si>
    <t>Figure 2. Part of the challenge of unmarked [density](/09_glossary.md#density) estimation is distinguishing between many detections of a single individual (top) and detections of many different individuals (bottom) at a given camera station. Top panel: the same black deer passes in front of the camera at three different points in time. Bottom panel: three different deer – grey, brown and orange – pass in front of the camera at each timestamp. Unmarked models do not differentiate between the top and bottom scenarios directly (i.e., by individually identifying the deer), but use secondary information or model assumptions to tease them apart.</t>
  </si>
  <si>
    <t>Part of the challenge of unmarked [density](/09_glossary.md#density) estimation is distinguishing between many detections of a single individual (top) and detections of many different individuals (bottom) at a given camera station. Top panel: the same black deer passes in front of the camera at three different points in time. Bottom panel: three different deer – grey, brown and orange – pass in front of the camera at each timestamp. Unmarked models do not differentiate between the top and bottom scenarios directly (i.e., by individually identifying the deer), but use secondary information or model assumptions to tease them apart.</t>
  </si>
  <si>
    <t>Figure 14. Comparative illustration of site-structured [density](/09_glossary.md#density) models. On the left: camera-based models typically measure abundance N using data from all cameras (grey crosses) in a network, and divide N by the area of the sampling frame A to obtain a [density](/09_glossary.md#density) estimate. On the right: site-structured models estimate [density](/09_glossary.md#density) for every camera station, using site-specific abundance and effective sampling area. These [density](/09_glossary.md#density) estimates are then extrapolated to the entire sampling frame. The subscript i refers to camera location *i*.</t>
  </si>
  <si>
    <t>Comparative illustration of site-structured [density](/09_glossary.md#density) models. On the left: camera-based models typically measure abundance N using data from all cameras (grey crosses) in a network, and divide N by the area of the sampling frame A to obtain a [density](/09_glossary.md#density) estimate. On the right: site-structured models estimate [density](/09_glossary.md#density) for every camera station, using site-specific abundance and effective sampling area. These [density](/09_glossary.md#density) estimates are then extrapolated to the entire sampling frame. The subscript i refers to camera location *i*.</t>
  </si>
  <si>
    <t>Figure 15. Adapted from Gilbert et al. (2021) and Sun (unpublished). Decision tree for selecting camera trap [density](/09_glossary.md#density) models. The models in the yellow rectangle are for marked and partially-marked populations; the remaining models are for unmarked populations. Note, the models in this decision tree are not necessarily ordered from strongest to weakest, but rather are organized by key features.</t>
  </si>
  <si>
    <t>Adapted from Gilbert et al. (2021) and Sun (unpublished). Decision tree for selecting camera trap [density](/09_glossary.md#density) models. The models in the yellow rectangle are for marked and partially-marked populations; the remaining models are for unmarked populations. Note, the models in this decision tree are not necessarily ordered from strongest to weakest, but rather are organized by key features.</t>
  </si>
  <si>
    <t>obj_inventory, obj_divers_rich, obj_occupancy, obj_rel_abund, obj_abundance, obj_pop_size, obj_[density](/09_glossary.md#density), obj_vital_rate, obj_behaviour, obj_unknown</t>
  </si>
  <si>
    <t>Species inventory, Species diversity &amp; richness, Occupancy, Relative abundance, Absolute abundance, Population size, [density](/09_glossary.md#density), Vital rates, Behaviour, Unknown</t>
  </si>
  <si>
    <t>{_x000D_
    "obj_targ_sp": [_x000D_
        "single"_x000D_
    ],_x000D_
    "objective": [_x000D_
        "obj_occupancy", _x000D_
        "obj_inventory", _x000D_
        "obj_[density](/09_glossary.md#density)"_x000D_
    ]_x000D_
}</t>
  </si>
  <si>
    <t>{_x000D_
    "obj_targ_sp": [_x000D_
        "single"_x000D_
    ],_x000D_
    "objective": [_x000D_
        "obj_occupancy", _x000D_
        "obj_rel_abund", _x000D_
        "obj_[density](/09_glossary.md#density)", _x000D_
        "obj_behaviour"_x000D_
    ]_x000D_
}</t>
  </si>
  <si>
    <t>{_x000D_
    "obj_targ_sp": [_x000D_
        "single"_x000D_
    ],_x000D_
    "objective": [_x000D_
        "obj_occupancy",_x000D_
        "obj_rel_abund",_x000D_
        "obj_behaviour",_x000D_
        "obj_[density](/09_glossary.md#density)"_x000D_
    ]_x000D_
}</t>
  </si>
  <si>
    <t>{_x000D_
    "obj_targ_sp": [_x000D_
        "single"_x000D_
    ],_x000D_
    "objective": [_x000D_
        "obj_inventory",_x000D_
        "obj_[density](/09_glossary.md#density)"_x000D_
    ]_x000D_
}</t>
  </si>
  <si>
    <t>{_x000D_
    "obj_targ_sp": [_x000D_
        "single"_x000D_
    ],_x000D_
    "objective": [_x000D_
        "obj_occupancy", _x000D_
        "obj_rel_abund", _x000D_
        "obj_[density](/09_glossary.md#density)"_x000D_
    ],_x000D_
    "sp_type": [_x000D_
         "ungulate"_x000D_
    ]_x000D_
}</t>
  </si>
  <si>
    <t>{_x000D_
    "obj_targ_sp": [_x000D_
        "single"_x000D_
    ],_x000D_
    "objective": [_x000D_
        "obj_rel_abund", _x000D_
        "obj_[density](/09_glossary.md#density)"_x000D_
    ]_x000D_
}</t>
  </si>
  <si>
    <t>[survey](/09_glossary.md#survey)</t>
  </si>
  <si>
    <t>title_i_objective</t>
  </si>
  <si>
    <t>A</t>
  </si>
  <si>
    <t>R</t>
  </si>
  <si>
    <t>B</t>
  </si>
  <si>
    <t>C</t>
  </si>
  <si>
    <t>D</t>
  </si>
  <si>
    <t>E</t>
  </si>
  <si>
    <t>F</t>
  </si>
  <si>
    <t>G</t>
  </si>
  <si>
    <t>H</t>
  </si>
  <si>
    <t>I</t>
  </si>
  <si>
    <t>J</t>
  </si>
  <si>
    <t>K</t>
  </si>
  <si>
    <t>L</t>
  </si>
  <si>
    <t>M</t>
  </si>
  <si>
    <t>N</t>
  </si>
  <si>
    <t>O</t>
  </si>
  <si>
    <t>P</t>
  </si>
  <si>
    <t>S</t>
  </si>
  <si>
    <t>T</t>
  </si>
  <si>
    <t>W</t>
  </si>
  <si>
    <t>V</t>
  </si>
  <si>
    <t>Y</t>
  </si>
  <si>
    <t>Z</t>
  </si>
  <si>
    <t>title_i_num_cams</t>
  </si>
  <si>
    <t>https://ab-rcsc.github.io/rc-decision-support-tool_concept-library/02_dialog-boxes/01_01_user_entry.html#i_user_entry</t>
  </si>
  <si>
    <t>https://ab-rcsc.github.io/rc-decision-support-tool_concept-library/02_dialog-boxes/01_02_objective.html#i_objective</t>
  </si>
  <si>
    <t>https://ab-rcsc.github.io/rc-decision-support-tool_concept-library/02_dialog-boxes/01_03_num_cams.html#i_num_cams</t>
  </si>
  <si>
    <t>https://ab-rcsc.github.io/rc-decision-support-tool_concept-library/02_dialog-boxes/01_04_study_area_mult.html#i_study_area_mult</t>
  </si>
  <si>
    <t>https://ab-rcsc.github.io/rc-decision-support-tool_concept-library/02_dialog-boxes/01_05_cam_dens_gradient.html#i_cam_dens_gradient</t>
  </si>
  <si>
    <t>https://ab-rcsc.github.io/rc-decision-support-tool_concept-library/02_dialog-boxes/01_06_cam_strat_covar.html#i_cam_strat_covar</t>
  </si>
  <si>
    <t>https://ab-rcsc.github.io/rc-decision-support-tool_concept-library/02_dialog-boxes/01_07_cam_high_dens.html#i_cam_high_dens</t>
  </si>
  <si>
    <t>https://ab-rcsc.github.io/rc-decision-support-tool_concept-library/02_dialog-boxes/01_08_surv_dur_min_max.html#i_surv_dur_min_max</t>
  </si>
  <si>
    <t>https://ab-rcsc.github.io/rc-decision-support-tool_concept-library/02_dialog-boxes/01_10_sp_asymptote.html#i_sp_asymptote</t>
  </si>
  <si>
    <t>https://ab-rcsc.github.io/rc-decision-support-tool_concept-library/02_dialog-boxes/01_11_study_season_num.html#i_study_season_num</t>
  </si>
  <si>
    <t>https://ab-rcsc.github.io/rc-decision-support-tool_concept-library/02_dialog-boxes/01_39_cam_makemod_same.html#i_cam_makemod_same</t>
  </si>
  <si>
    <t>https://ab-rcsc.github.io/rc-decision-support-tool_concept-library/02_dialog-boxes/01_40_cam_settings_mult.html#i_cam_settings_mult</t>
  </si>
  <si>
    <t>https://ab-rcsc.github.io/rc-decision-support-tool_concept-library/02_dialog-boxes/01_41_cam_protocol_ht_angle.html#i_cam_protocol_ht_angle</t>
  </si>
  <si>
    <t>https://ab-rcsc.github.io/rc-decision-support-tool_concept-library/02_dialog-boxes/01_42_cam_direction_ds.html#i_cam_direction_ds</t>
  </si>
  <si>
    <t>https://ab-rcsc.github.io/rc-decision-support-tool_concept-library/02_dialog-boxes/01_43_bait_lure.html#i_bait_lure</t>
  </si>
  <si>
    <t>https://ab-rcsc.github.io/rc-decision-support-tool_concept-library/02_dialog-boxes/01_44_bait_lure_cams.html#i_bait_lure_cams</t>
  </si>
  <si>
    <t>https://ab-rcsc.github.io/rc-decision-support-tool_concept-library/02_dialog-boxes/01_45_targ_feature.html#i_targ_feature</t>
  </si>
  <si>
    <t>https://ab-rcsc.github.io/rc-decision-support-tool_concept-library/02_dialog-boxes/01_47_cam_independent.html#i_cam_independent</t>
  </si>
  <si>
    <t>https://ab-rcsc.github.io/rc-decision-support-tool_concept-library/02_dialog-boxes/01_48_multisamp_per_loc.html#i_multisamp_per_loc</t>
  </si>
  <si>
    <t>https://ab-rcsc.github.io/rc-decision-support-tool_concept-library/02_dialog-boxes/01_49_modmixed.html#i_modmixed</t>
  </si>
  <si>
    <t>https://ab-rcsc.github.io/rc-decision-support-tool_concept-library/02_dialog-boxes/01_50_num_det.html#i_num_det</t>
  </si>
  <si>
    <t>https://ab-rcsc.github.io/rc-decision-support-tool_concept-library/02_dialog-boxes/01_51_num_det_individ.html#i_num_det_individ</t>
  </si>
  <si>
    <t>https://ab-rcsc.github.io/rc-decision-support-tool_concept-library/02_dialog-boxes/01_52_num_recap.html#i_num_recap</t>
  </si>
  <si>
    <t>https://ab-rcsc.github.io/rc-decision-support-tool_concept-library/02_dialog-boxes/01_53_overdispersion.html#i_overdispersion</t>
  </si>
  <si>
    <t>https://ab-rcsc.github.io/rc-decision-support-tool_concept-library/02_dialog-boxes/01_54_zeroinflation.html#i_zeroinflation</t>
  </si>
  <si>
    <t>https://ab-rcsc.github.io/rc-decision-support-tool_concept-library/02_dialog-boxes/01_55_zi_overdispersed.html#i_zi_overdispersed</t>
  </si>
  <si>
    <t>https://ab-rcsc.github.io/rc-decision-support-tool_concept-library/02_dialog-boxes/01_57_zi_re_overdispersed.html#i_zi_re_overdispersed</t>
  </si>
  <si>
    <t>https://ab-rcsc.github.io/rc-decision-support-tool_concept-library/02_dialog-boxes/01_58_zi_process.html#i_zi_process</t>
  </si>
  <si>
    <t>https://ab-rcsc.github.io/rc-decision-support-tool_concept-library/02_dialog-boxes/03_01_mod_inventory.html#i_mod_inventory</t>
  </si>
  <si>
    <t>https://ab-rcsc.github.io/rc-decision-support-tool_concept-library/02_dialog-boxes/03_02_mod_divers_rich.html#i_mod_divers_rich</t>
  </si>
  <si>
    <t>https://ab-rcsc.github.io/rc-decision-support-tool_concept-library/02_dialog-boxes/03_03_mod_occupancy.html#i_mod_occupancy</t>
  </si>
  <si>
    <t>https://ab-rcsc.github.io/rc-decision-support-tool_concept-library/02_dialog-boxes/03_04_mod_rai.html#i_mod_rai</t>
  </si>
  <si>
    <t>https://ab-rcsc.github.io/rc-decision-support-tool_concept-library/02_dialog-boxes/03_05_mod_rai_poisson.html#i_mod_rai_poisson</t>
  </si>
  <si>
    <t>https://ab-rcsc.github.io/rc-decision-support-tool_concept-library/02_dialog-boxes/03_06_mod_rai_zip.html#i_mod_rai_zip</t>
  </si>
  <si>
    <t>https://ab-rcsc.github.io/rc-decision-support-tool_concept-library/02_dialog-boxes/03_07_mod_rai_nb.html#i_mod_rai_nb</t>
  </si>
  <si>
    <t>https://ab-rcsc.github.io/rc-decision-support-tool_concept-library/02_dialog-boxes/03_08_mod_rai_zinb.html#i_mod_rai_zinb</t>
  </si>
  <si>
    <t>https://ab-rcsc.github.io/rc-decision-support-tool_concept-library/02_dialog-boxes/03_09_mod_rai_hurdle.html#i_mod_rai_hurdle</t>
  </si>
  <si>
    <t>https://ab-rcsc.github.io/rc-decision-support-tool_concept-library/02_dialog-boxes/03_10_mod_cr_cmr.html#i_mod_cr_cmr</t>
  </si>
  <si>
    <t>https://ab-rcsc.github.io/rc-decision-support-tool_concept-library/02_dialog-boxes/03_11_mod_scr_secr.html#i_mod_scr_secr</t>
  </si>
  <si>
    <t>https://ab-rcsc.github.io/rc-decision-support-tool_concept-library/02_dialog-boxes/03_12_mod_mr.html#i_mod_mr</t>
  </si>
  <si>
    <t>https://ab-rcsc.github.io/rc-decision-support-tool_concept-library/02_dialog-boxes/03_13_mod_smr.html#i_mod_smr</t>
  </si>
  <si>
    <t>https://ab-rcsc.github.io/rc-decision-support-tool_concept-library/02_dialog-boxes/03_14_mod_sc.html#i_mod_sc</t>
  </si>
  <si>
    <t>https://ab-rcsc.github.io/rc-decision-support-tool_concept-library/02_dialog-boxes/03_15_mod_catspim.html#i_mod_catspim</t>
  </si>
  <si>
    <t>https://ab-rcsc.github.io/rc-decision-support-tool_concept-library/02_dialog-boxes/03_16_mod_2flankspim.html#i_mod_2flankspim</t>
  </si>
  <si>
    <t>https://ab-rcsc.github.io/rc-decision-support-tool_concept-library/02_dialog-boxes/03_17_mod_rem.html#i_mod_rem</t>
  </si>
  <si>
    <t>https://ab-rcsc.github.io/rc-decision-support-tool_concept-library/02_dialog-boxes/03_18_mod_rest.html#i_mod_rest</t>
  </si>
  <si>
    <t>https://ab-rcsc.github.io/rc-decision-support-tool_concept-library/02_dialog-boxes/03_19_mod_tifc.html#i_mod_tifc</t>
  </si>
  <si>
    <t>https://ab-rcsc.github.io/rc-decision-support-tool_concept-library/02_dialog-boxes/03_20_mod_ds.html#i_mod_ds</t>
  </si>
  <si>
    <t>https://ab-rcsc.github.io/rc-decision-support-tool_concept-library/02_dialog-boxes/03_21_mod_tte.html#i_mod_tte</t>
  </si>
  <si>
    <t>https://ab-rcsc.github.io/rc-decision-support-tool_concept-library/02_dialog-boxes/03_22_mod_ste.html#i_mod_ste</t>
  </si>
  <si>
    <t>https://ab-rcsc.github.io/rc-decision-support-tool_concept-library/02_dialog-boxes/03_23_mod_is.html#i_mod_is</t>
  </si>
  <si>
    <t>https://ab-rcsc.github.io/rc-decision-support-tool_concept-library/02_dialog-boxes/03_24_mod_behaviour.html#i_mod_behaviour</t>
  </si>
  <si>
    <t>survey_dur_mth</t>
  </si>
  <si>
    <t>link</t>
  </si>
  <si>
    <t>https://ab-rcsc.github.io/rc-decision-support-tool_concept-library/02_dialog-boxes/01_09_survey_dur_mth.html#i_survey_dur_mth</t>
  </si>
  <si>
    <t>https://ab-rcsc.github.io/rc-decision-support-tool_concept-library/02_dialog-boxes/01_46_targ_feature.html#i_targ_feature_same</t>
  </si>
  <si>
    <t>title_i_sp_occ_restr</t>
  </si>
  <si>
    <t>title_i_cam_independent</t>
  </si>
  <si>
    <t>title_i_multisamp_per_loc</t>
  </si>
  <si>
    <t>title_i_modmixed</t>
  </si>
  <si>
    <t>title_i_survey_dur_mth</t>
  </si>
  <si>
    <t>title_i_sp_rarity_rarest</t>
  </si>
  <si>
    <t>title_i_sp_rarity_leastrare</t>
  </si>
  <si>
    <t>title_i_sp_detprob_cat_most</t>
  </si>
  <si>
    <t>title_i_sp_detprob_cat_least</t>
  </si>
  <si>
    <t>title_i_cam_makemod_same</t>
  </si>
  <si>
    <t>title_i_cam_settings_mult</t>
  </si>
  <si>
    <t>title_i_bait_lure</t>
  </si>
  <si>
    <t>title_i_bait_lure_cams</t>
  </si>
  <si>
    <t>title_i_targ_feature</t>
  </si>
  <si>
    <t>title_i_targ_feature_same</t>
  </si>
  <si>
    <t>title_i_num_det</t>
  </si>
  <si>
    <t>title_i_num_det_individ</t>
  </si>
  <si>
    <t>title_i_num_recap</t>
  </si>
  <si>
    <t>title_i_overdispersion</t>
  </si>
  <si>
    <t>title_i_zeroinflation</t>
  </si>
  <si>
    <t>title_i_zi_overdispersed</t>
  </si>
  <si>
    <t>title_i_zi_re_overdispersed</t>
  </si>
  <si>
    <t>title_i_zi_process</t>
  </si>
  <si>
    <t>Chao, A., Ma, K. H., &amp; Hsieh, T. C. (2016). *iNEXT Online: Software for Interpolation and Extrapolation of Species Diversity.* Program and User’s Guide published at &lt;http://chao.stat.nthu.edu.tw/wordpress/software_download/inextonline/&gt;</t>
  </si>
  <si>
    <t>Chao et al., 2016</t>
  </si>
  <si>
    <t>chao_et_al_2016</t>
  </si>
  <si>
    <t>chao_et_al_2014</t>
  </si>
  <si>
    <t>Chao et al., 2014</t>
  </si>
  <si>
    <t>Chao, A., Gotelli, N.J., Hsieh, T. C., Sander, E. L., Ma, K. H., Colwell, R. K. &amp; Ellison, A. M. (2014). Rarefaction and extrapolation with Hill numbers: a framework for sampling and estimation in species diversity studies. *Ecological Monographs, 84*, 45–67. &lt;https://doi.org/10.1890/13-0133.1&gt;</t>
  </si>
  <si>
    <t>Kavčić et al., 2021</t>
  </si>
  <si>
    <t>kavcic_et_al_2021</t>
  </si>
  <si>
    <t>survey</t>
  </si>
  <si>
    <t>survey_design</t>
  </si>
  <si>
    <t>survey_design_description</t>
  </si>
  <si>
    <t>survey_name</t>
  </si>
  <si>
    <t>survey_objectives</t>
  </si>
  <si>
    <t>density</t>
  </si>
  <si>
    <t>kernel_density_estimator</t>
  </si>
  <si>
    <t>Kernel density estimator</t>
  </si>
  <si>
    <t>fov_viewshed_density_estimators</t>
  </si>
  <si>
    <t>Viewshed density estimators</t>
  </si>
  <si>
    <t>**Survey Design**</t>
  </si>
  <si>
    <t>**\*Survey Design Description</t>
  </si>
  <si>
    <t>**Survey Name**</t>
  </si>
  <si>
    <t>**Survey Objectives**</t>
  </si>
  <si>
    <t>Density</t>
  </si>
  <si>
    <t>Survey</t>
  </si>
  <si>
    <t>note</t>
  </si>
  <si>
    <t>NEW</t>
  </si>
  <si>
    <r>
      <t>**</t>
    </r>
    <r>
      <rPr>
        <b/>
        <sz val="11"/>
        <color theme="1"/>
        <rFont val="Aptos Narrow"/>
        <scheme val="minor"/>
      </rPr>
      <t>Age Class**</t>
    </r>
  </si>
  <si>
    <r>
      <t>**</t>
    </r>
    <r>
      <rPr>
        <b/>
        <sz val="11"/>
        <color theme="1"/>
        <rFont val="Aptos Narrow"/>
        <scheme val="minor"/>
      </rPr>
      <t>Analyst**</t>
    </r>
  </si>
  <si>
    <r>
      <t>**</t>
    </r>
    <r>
      <rPr>
        <b/>
        <sz val="11"/>
        <color rgb="FF000000"/>
        <rFont val="Aptos Narrow"/>
        <scheme val="minor"/>
      </rPr>
      <t>Bait*/Lure Type</t>
    </r>
    <r>
      <rPr>
        <b/>
        <sz val="11"/>
        <color theme="1"/>
        <rFont val="Aptos Narrow"/>
        <scheme val="minor"/>
      </rPr>
      <t>**</t>
    </r>
  </si>
  <si>
    <r>
      <t>**</t>
    </r>
    <r>
      <rPr>
        <b/>
        <sz val="11"/>
        <color theme="1"/>
        <rFont val="Aptos Narrow"/>
        <scheme val="minor"/>
      </rPr>
      <t>Camera Height (m) **</t>
    </r>
  </si>
  <si>
    <r>
      <t>**</t>
    </r>
    <r>
      <rPr>
        <b/>
        <sz val="11"/>
        <color theme="1"/>
        <rFont val="Aptos Narrow"/>
        <scheme val="minor"/>
      </rPr>
      <t>Camera ID**</t>
    </r>
  </si>
  <si>
    <r>
      <t>**</t>
    </r>
    <r>
      <rPr>
        <b/>
        <sz val="11"/>
        <color theme="1"/>
        <rFont val="Aptos Narrow"/>
        <scheme val="minor"/>
      </rPr>
      <t>Camera Make**</t>
    </r>
  </si>
  <si>
    <r>
      <t>**</t>
    </r>
    <r>
      <rPr>
        <b/>
        <sz val="11"/>
        <color theme="1"/>
        <rFont val="Aptos Narrow"/>
        <scheme val="minor"/>
      </rPr>
      <t>Camera Model**</t>
    </r>
  </si>
  <si>
    <r>
      <t>**</t>
    </r>
    <r>
      <rPr>
        <b/>
        <sz val="11"/>
        <color theme="1"/>
        <rFont val="Aptos Narrow"/>
        <scheme val="minor"/>
      </rPr>
      <t>Camera Serial Number**</t>
    </r>
  </si>
  <si>
    <r>
      <t>**</t>
    </r>
    <r>
      <rPr>
        <b/>
        <sz val="11"/>
        <color theme="1"/>
        <rFont val="Aptos Narrow"/>
        <scheme val="minor"/>
      </rPr>
      <t>Deployment Crew**</t>
    </r>
  </si>
  <si>
    <r>
      <t>**</t>
    </r>
    <r>
      <rPr>
        <b/>
        <sz val="11"/>
        <color theme="1"/>
        <rFont val="Aptos Narrow"/>
        <scheme val="minor"/>
      </rPr>
      <t>Deployment End Date Time (DD-MMM-YYYY HH:MM:SS)**</t>
    </r>
  </si>
  <si>
    <r>
      <t>**</t>
    </r>
    <r>
      <rPr>
        <b/>
        <sz val="11"/>
        <color theme="1"/>
        <rFont val="Aptos Narrow"/>
        <scheme val="minor"/>
      </rPr>
      <t>Deployment Name**</t>
    </r>
  </si>
  <si>
    <r>
      <t>**</t>
    </r>
    <r>
      <rPr>
        <b/>
        <sz val="11"/>
        <color theme="1"/>
        <rFont val="Aptos Narrow"/>
        <scheme val="minor"/>
      </rPr>
      <t>Deployment Start Date Time (DD-MMM-YYYY HH:MM:SS)**</t>
    </r>
  </si>
  <si>
    <r>
      <t>**</t>
    </r>
    <r>
      <rPr>
        <b/>
        <sz val="11"/>
        <color rgb="FF000000"/>
        <rFont val="Aptos Narrow"/>
        <scheme val="minor"/>
      </rPr>
      <t>Event Type</t>
    </r>
    <r>
      <rPr>
        <b/>
        <sz val="11"/>
        <color theme="1"/>
        <rFont val="Aptos Narrow"/>
        <scheme val="minor"/>
      </rPr>
      <t>**</t>
    </r>
  </si>
  <si>
    <r>
      <t>**</t>
    </r>
    <r>
      <rPr>
        <b/>
        <sz val="11"/>
        <color theme="1"/>
        <rFont val="Aptos Narrow"/>
        <scheme val="minor"/>
      </rPr>
      <t>GPS Unit Accuracy (m)</t>
    </r>
    <r>
      <rPr>
        <b/>
        <sz val="11"/>
        <color rgb="FF000000"/>
        <rFont val="Aptos Narrow"/>
        <scheme val="minor"/>
      </rPr>
      <t xml:space="preserve"> **</t>
    </r>
  </si>
  <si>
    <r>
      <t>**</t>
    </r>
    <r>
      <rPr>
        <b/>
        <sz val="11"/>
        <color theme="1"/>
        <rFont val="Aptos Narrow"/>
        <scheme val="minor"/>
      </rPr>
      <t>Image Name</t>
    </r>
    <r>
      <rPr>
        <b/>
        <sz val="11"/>
        <color rgb="FF000000"/>
        <rFont val="Aptos Narrow"/>
        <scheme val="minor"/>
      </rPr>
      <t>**</t>
    </r>
  </si>
  <si>
    <r>
      <t>**</t>
    </r>
    <r>
      <rPr>
        <b/>
        <sz val="11"/>
        <color theme="1"/>
        <rFont val="Aptos Narrow"/>
        <scheme val="minor"/>
      </rPr>
      <t>Image Set End Date Time (DD-MMM-YYYY HH:MM:SS)</t>
    </r>
    <r>
      <rPr>
        <b/>
        <sz val="11"/>
        <color rgb="FF000000"/>
        <rFont val="Aptos Narrow"/>
        <scheme val="minor"/>
      </rPr>
      <t>**</t>
    </r>
  </si>
  <si>
    <r>
      <t>**</t>
    </r>
    <r>
      <rPr>
        <b/>
        <sz val="11"/>
        <color theme="1"/>
        <rFont val="Aptos Narrow"/>
        <scheme val="minor"/>
      </rPr>
      <t>Image Set Start Date Time (DD-MMM-YYYY HH:MM:SS)</t>
    </r>
    <r>
      <rPr>
        <b/>
        <sz val="11"/>
        <color rgb="FF000000"/>
        <rFont val="Aptos Narrow"/>
        <scheme val="minor"/>
      </rPr>
      <t>**</t>
    </r>
  </si>
  <si>
    <r>
      <t>**</t>
    </r>
    <r>
      <rPr>
        <b/>
        <sz val="11"/>
        <color theme="1"/>
        <rFont val="Aptos Narrow"/>
        <scheme val="minor"/>
      </rPr>
      <t>Individual Count</t>
    </r>
    <r>
      <rPr>
        <b/>
        <sz val="11"/>
        <color rgb="FF000000"/>
        <rFont val="Aptos Narrow"/>
        <scheme val="minor"/>
      </rPr>
      <t>**</t>
    </r>
  </si>
  <si>
    <r>
      <t>**</t>
    </r>
    <r>
      <rPr>
        <b/>
        <sz val="11"/>
        <color theme="1"/>
        <rFont val="Aptos Narrow"/>
        <scheme val="minor"/>
      </rPr>
      <t>Latitude Camera Location</t>
    </r>
    <r>
      <rPr>
        <b/>
        <sz val="11"/>
        <color rgb="FF000000"/>
        <rFont val="Aptos Narrow"/>
        <scheme val="minor"/>
      </rPr>
      <t>**</t>
    </r>
  </si>
  <si>
    <r>
      <t>**</t>
    </r>
    <r>
      <rPr>
        <b/>
        <sz val="11"/>
        <color theme="1"/>
        <rFont val="Aptos Narrow"/>
        <scheme val="minor"/>
      </rPr>
      <t>Longitude Camera Location</t>
    </r>
    <r>
      <rPr>
        <b/>
        <sz val="11"/>
        <color rgb="FF000000"/>
        <rFont val="Aptos Narrow"/>
        <scheme val="minor"/>
      </rPr>
      <t>**</t>
    </r>
  </si>
  <si>
    <r>
      <t>**</t>
    </r>
    <r>
      <rPr>
        <b/>
        <sz val="11"/>
        <color theme="1"/>
        <rFont val="Aptos Narrow"/>
        <scheme val="minor"/>
      </rPr>
      <t>Motion Image Interval (seconds)</t>
    </r>
    <r>
      <rPr>
        <b/>
        <sz val="11"/>
        <color rgb="FF000000"/>
        <rFont val="Aptos Narrow"/>
        <scheme val="minor"/>
      </rPr>
      <t>**</t>
    </r>
  </si>
  <si>
    <r>
      <t>**</t>
    </r>
    <r>
      <rPr>
        <b/>
        <sz val="11"/>
        <color theme="1"/>
        <rFont val="Aptos Narrow"/>
        <scheme val="minor"/>
      </rPr>
      <t>Northing Camera Location</t>
    </r>
    <r>
      <rPr>
        <b/>
        <sz val="11"/>
        <color rgb="FF000000"/>
        <rFont val="Aptos Narrow"/>
        <scheme val="minor"/>
      </rPr>
      <t>**</t>
    </r>
  </si>
  <si>
    <r>
      <t>**</t>
    </r>
    <r>
      <rPr>
        <b/>
        <sz val="11"/>
        <color theme="1"/>
        <rFont val="Aptos Narrow"/>
        <scheme val="minor"/>
      </rPr>
      <t>Photos Per Trigger</t>
    </r>
    <r>
      <rPr>
        <b/>
        <sz val="11"/>
        <color rgb="FF000000"/>
        <rFont val="Aptos Narrow"/>
        <scheme val="minor"/>
      </rPr>
      <t>**</t>
    </r>
  </si>
  <si>
    <r>
      <t>**</t>
    </r>
    <r>
      <rPr>
        <b/>
        <sz val="11"/>
        <color theme="1"/>
        <rFont val="Aptos Narrow"/>
        <scheme val="minor"/>
      </rPr>
      <t>Project Name</t>
    </r>
    <r>
      <rPr>
        <b/>
        <sz val="11"/>
        <color rgb="FF000000"/>
        <rFont val="Aptos Narrow"/>
        <scheme val="minor"/>
      </rPr>
      <t>**</t>
    </r>
  </si>
  <si>
    <r>
      <t>**</t>
    </r>
    <r>
      <rPr>
        <b/>
        <sz val="11"/>
        <color theme="1"/>
        <rFont val="Aptos Narrow"/>
        <scheme val="minor"/>
      </rPr>
      <t>Quiet Period (seconds)</t>
    </r>
    <r>
      <rPr>
        <b/>
        <sz val="11"/>
        <color rgb="FF000000"/>
        <rFont val="Aptos Narrow"/>
        <scheme val="minor"/>
      </rPr>
      <t>**</t>
    </r>
  </si>
  <si>
    <r>
      <t>**</t>
    </r>
    <r>
      <rPr>
        <b/>
        <sz val="11"/>
        <color theme="1"/>
        <rFont val="Aptos Narrow"/>
        <scheme val="minor"/>
      </rPr>
      <t>Sample Station Name</t>
    </r>
    <r>
      <rPr>
        <b/>
        <sz val="11"/>
        <color rgb="FF000000"/>
        <rFont val="Aptos Narrow"/>
        <scheme val="minor"/>
      </rPr>
      <t>**</t>
    </r>
  </si>
  <si>
    <r>
      <t>**</t>
    </r>
    <r>
      <rPr>
        <b/>
        <sz val="11"/>
        <color theme="1"/>
        <rFont val="Aptos Narrow"/>
        <scheme val="minor"/>
      </rPr>
      <t>Sequence Name</t>
    </r>
    <r>
      <rPr>
        <b/>
        <sz val="11"/>
        <color rgb="FF000000"/>
        <rFont val="Aptos Narrow"/>
        <scheme val="minor"/>
      </rPr>
      <t>**</t>
    </r>
  </si>
  <si>
    <r>
      <t>**</t>
    </r>
    <r>
      <rPr>
        <b/>
        <sz val="11"/>
        <color theme="1"/>
        <rFont val="Aptos Narrow"/>
        <scheme val="minor"/>
      </rPr>
      <t>Sex Class</t>
    </r>
    <r>
      <rPr>
        <b/>
        <sz val="11"/>
        <color rgb="FF000000"/>
        <rFont val="Aptos Narrow"/>
        <scheme val="minor"/>
      </rPr>
      <t>**</t>
    </r>
  </si>
  <si>
    <r>
      <t>**</t>
    </r>
    <r>
      <rPr>
        <b/>
        <sz val="11"/>
        <color theme="1"/>
        <rFont val="Aptos Narrow"/>
        <scheme val="minor"/>
      </rPr>
      <t>Study Area Name</t>
    </r>
    <r>
      <rPr>
        <b/>
        <sz val="11"/>
        <color rgb="FF000000"/>
        <rFont val="Aptos Narrow"/>
        <scheme val="minor"/>
      </rPr>
      <t>**</t>
    </r>
  </si>
  <si>
    <r>
      <t>**</t>
    </r>
    <r>
      <rPr>
        <b/>
        <sz val="11"/>
        <color theme="1"/>
        <rFont val="Aptos Narrow"/>
        <scheme val="minor"/>
      </rPr>
      <t>Target Species</t>
    </r>
    <r>
      <rPr>
        <b/>
        <sz val="11"/>
        <color rgb="FF000000"/>
        <rFont val="Aptos Narrow"/>
        <scheme val="minor"/>
      </rPr>
      <t>**</t>
    </r>
  </si>
  <si>
    <r>
      <t>**</t>
    </r>
    <r>
      <rPr>
        <b/>
        <sz val="11"/>
        <color theme="1"/>
        <rFont val="Aptos Narrow"/>
        <scheme val="minor"/>
      </rPr>
      <t>Trigger Mode(s)</t>
    </r>
    <r>
      <rPr>
        <b/>
        <sz val="11"/>
        <color rgb="FF000000"/>
        <rFont val="Aptos Narrow"/>
        <scheme val="minor"/>
      </rPr>
      <t xml:space="preserve"> **</t>
    </r>
    <r>
      <rPr>
        <b/>
        <sz val="11"/>
        <color theme="1"/>
        <rFont val="Aptos Narrow"/>
        <scheme val="minor"/>
      </rPr>
      <t xml:space="preserve"> </t>
    </r>
    <r>
      <rPr>
        <sz val="11"/>
        <color rgb="FF000000"/>
        <rFont val="Aptos Narrow"/>
        <scheme val="minor"/>
      </rPr>
      <t>(camera settings)</t>
    </r>
  </si>
  <si>
    <r>
      <t>**</t>
    </r>
    <r>
      <rPr>
        <b/>
        <sz val="11"/>
        <color theme="1"/>
        <rFont val="Aptos Narrow"/>
        <scheme val="minor"/>
      </rPr>
      <t>Trigger Sensitivity</t>
    </r>
    <r>
      <rPr>
        <b/>
        <sz val="11"/>
        <color rgb="FF000000"/>
        <rFont val="Aptos Narrow"/>
        <scheme val="minor"/>
      </rPr>
      <t>**</t>
    </r>
  </si>
  <si>
    <r>
      <t>**</t>
    </r>
    <r>
      <rPr>
        <b/>
        <sz val="11"/>
        <color theme="1"/>
        <rFont val="Aptos Narrow"/>
        <scheme val="minor"/>
      </rPr>
      <t>UTM Zone Camera Location</t>
    </r>
    <r>
      <rPr>
        <b/>
        <sz val="11"/>
        <color rgb="FF000000"/>
        <rFont val="Aptos Narrow"/>
        <scheme val="minor"/>
      </rPr>
      <t>**</t>
    </r>
  </si>
  <si>
    <r>
      <t>**Adult</t>
    </r>
    <r>
      <rPr>
        <b/>
        <sz val="11"/>
        <color theme="1"/>
        <rFont val="Aptos Narrow"/>
        <scheme val="minor"/>
      </rPr>
      <t>**</t>
    </r>
  </si>
  <si>
    <r>
      <t>The probability (likelihood) that an individual of the population of interest is included in the count at time or location *i</t>
    </r>
    <r>
      <rPr>
        <i/>
        <sz val="11"/>
        <color rgb="FF000000"/>
        <rFont val="Aptos Narrow"/>
        <scheme val="minor"/>
      </rPr>
      <t>*</t>
    </r>
    <r>
      <rPr>
        <sz val="11"/>
        <color rgb="FF000000"/>
        <rFont val="Aptos Narrow"/>
        <scheme val="minor"/>
      </rPr>
      <t>.</t>
    </r>
  </si>
  <si>
    <r>
      <t xml:space="preserve">Hurdle model </t>
    </r>
    <r>
      <rPr>
        <sz val="11"/>
        <color rgb="FF000000"/>
        <rFont val="Aptos Narrow"/>
        <scheme val="minor"/>
      </rPr>
      <t>(Mullahy, 1986; Heilbron 1994)</t>
    </r>
  </si>
  <si>
    <r>
      <t xml:space="preserve">Random encounter and staying time (REST) model </t>
    </r>
    <r>
      <rPr>
        <sz val="11"/>
        <color theme="1"/>
        <rFont val="Aptos Narrow"/>
        <scheme val="minor"/>
      </rPr>
      <t>(Nakashima et al., 2018)</t>
    </r>
  </si>
  <si>
    <t>User entry (Study design or data already collected)</t>
  </si>
  <si>
    <t>State Variable *vs.* Objective</t>
  </si>
  <si>
    <t>Number of cameras available</t>
  </si>
  <si>
    <t>Single *vs* multiple</t>
  </si>
  <si>
    <t>Known density gradient</t>
  </si>
  <si>
    <t>Stratified by covariates</t>
  </si>
  <si>
    <t>Camera density</t>
  </si>
  <si>
    <t>Duration (minimum &amp; maximum)</t>
  </si>
  <si>
    <t>Species-accumulation asymptote</t>
  </si>
  <si>
    <t>Season(s)</t>
  </si>
  <si>
    <t>Single *vs.* multiple</t>
  </si>
  <si>
    <t>Carnivore / ungulate</t>
  </si>
  <si>
    <t>Low density species</t>
  </si>
  <si>
    <t>Occurrence restricted</t>
  </si>
  <si>
    <t>Home range size</t>
  </si>
  <si>
    <t>Body size</t>
  </si>
  <si>
    <t>Rarity</t>
  </si>
  <si>
    <t>Detection probability</t>
  </si>
  <si>
    <t>Behaviour (Investigative)</t>
  </si>
  <si>
    <t>Behaviour (Seasonal)</t>
  </si>
  <si>
    <t>Markings (Marked, unmarked, partially marked)</t>
  </si>
  <si>
    <t>Markings (All or subset marked)</t>
  </si>
  <si>
    <t>Markings (Number of categorical identifiers)</t>
  </si>
  <si>
    <t>Additional information obtainable</t>
  </si>
  <si>
    <t>Counts of individuals</t>
  </si>
  <si>
    <t>Focal area measured or detections binned by distance</t>
  </si>
  <si>
    <t>Study population size</t>
  </si>
  <si>
    <t>Size</t>
  </si>
  <si>
    <t>Site selection constraints</t>
  </si>
  <si>
    <t>Target species (single)</t>
  </si>
  <si>
    <t>Target species (multiple)</t>
  </si>
  <si>
    <t>A unique alphanumeric identifier for a unique camera deployed during a specific [survey](/09_gloss_ref/09_glossary.md#survey) period (ideally recorded as: 'Camera Location Name'_'Deployment Start Date' (or …_'Deployment End Date') (e.g., 'bh1_17-Jul-2018' or 'bh1_17-Jul-2018_21-Jan-2019'). &lt;br&gt; &lt;br&gt; Alternative naming conventions may be used, but the goal should be to minimize duplicate Image Names.</t>
  </si>
  <si>
    <t>A unique alphanumeric identifier for each study area (e.g.,'oilsands_ref1'). If only one area was [survey](/09_gloss_ref/09_glossary.md#survey)ed, the Project Name and Study Area Name should be the same.</t>
  </si>
  <si>
    <t>A unique alphanumeric identifier for each [survey](/09_gloss_ref/09_glossary.md#survey) period (e.g., 'fortmc_001').</t>
  </si>
  <si>
    <t>The specific objectives of each [survey](/09_gloss_ref/09_glossary.md#survey) within a project, including the [Target Species](/09_gloss_ref/09_glossary.md#target_species), the state variables (e.g., occupancy, [density](/09_gloss_ref/09_glossary.md#density)), and proposed modelling approach(es). Survey Objectives should be specific, measurable, achievable, relevant, and time-bound (i.e., SMART).</t>
  </si>
  <si>
    <t>The common name(s) of the species that the [survey](/09_gloss_ref/09_glossary.md#survey) was designed to detect.</t>
  </si>
  <si>
    <t>The distance between cameras (i.e., also referred to as 'inter-trap distance'). This will be influenced by the chosen sampling design, the [survey](/09_gloss_ref/09_glossary.md#survey) Objectives, the Target Species and data analysis.</t>
  </si>
  <si>
    <t>The probability of detecting a species at least once during the entire [survey](/09_gloss_ref/09_glossary.md#survey) (Steenweg et al., 2019).</t>
  </si>
  <si>
    <t>Methods used to estimate the abundance of unmarked populations from observations of animals that relate animal observations to the space directly sampled by each camera’s viewshed (Moeller et al., 2023); they result in viewshed [density](/09_gloss_ref/09_glossary.md#density) estimates that can be extrapolated to abundance within broader sampling frames (Gilbert et al., 2020; Moeller et al., 2023).</t>
  </si>
  <si>
    <t>A method used to estimate the [density](/09_gloss_ref/09_glossary.md#density) of partially marked populations in which the 'spatial locations of where partial identity samples are captured to probabilistically resolve their complete identities' (Augustine et al., 2018). Paired sampling design is commonly used to capture both the right and left flanks of an animal to resolve individual identities (Augustine et al., 2018). 2-flank SPIM is an extension of the SCR model (Borchers &amp; Efford, 2008; Efford, 2004; Royle &amp; Young, 2008; Royle et al., 2009).</t>
  </si>
  <si>
    <t>A method of estimating the abundance or [density](/09_gloss_ref/09_glossary.md#density) of marked populations using the number of animals detected and the likelihood animals will be detected (detection probability). CR (Karanth, 1995; Karanth &amp; Nichols, 1998) can be used to estimate vital rates where all newly detected unmarked animals become marked and are distinguishable in future (Efford, 2022). Spatially explicit capture-recapture (SECR; Borchers &amp; Efford, 2008; Efford, 2004; Royle &amp; Young, 2008) models have largely replaced CR and CMR models and provide more accurate [density](/09_gloss_ref/09_glossary.md#density) estimates (Blanc et al., 2013, Obbard et al., 2010, Sollmann et al., 2011).</t>
  </si>
  <si>
    <t>A method to estimate abundance by using distances at which animals are detected (from [survey](/09_gloss_ref/09_glossary.md#survey) lines or points) to model abundance as a function of decreasing detection probability with animal distance from the camera (using a decay function) (Cappelle et al., 2021; Howe et al., 2017).</t>
  </si>
  <si>
    <t>The method used to analyze the camera data, which should depend on the state variable, e.g., occupancy models [MacKenzie et al., 2002], spatially explicit capture recapture (SECR) for [density](/09_gloss_ref/09_glossary.md#density) estimation [Chandler and Royle, 2013], etc. and the Target Species.</t>
  </si>
  <si>
    <t>A method used to estimate the [density](/09_gloss_ref/09_glossary.md#density) of unmarked populations; uses the rate of independent captures, an estimate of movement rate, average group size, and the area sampled by the remote camera.</t>
  </si>
  <si>
    <t>A method used to estimate population abundance or [density](/09_gloss_ref/09_glossary.md#density), which assumes that individuals are counted only once per sampling occasion (Royle, 2004), but that does not require all individuals to be marked. Royle-Nichols models are a type of site-structured model (i.e., that 'treat each camera as though it samples... [a] distinct population within a larger meta-population' [Clarke et al., 2023]).</t>
  </si>
  <si>
    <t>The SECR (or SCR) method is used to estimate the [density](/09_gloss_ref/09_glossary.md#density) of marked populations; an extension of traditional capture-recapture (CR; Karanth, 1995; Karanth &amp; Nichols, 1998) models (Karanth, 1995; Karanth &amp; Nichols, 1998) that explicitly accounts for camera location and animal movement (Burgar et al., 2018). SECR models use spatially referenced individual capture histories to infer where animals' home range centres are, assuming that detection probability decreases with increasing distance between cameras and home range centres (Clarke et al., 2023). SECR models can be implemented using different statistical frameworks, including Bayesian estimation (Royle and Young, 2008; Morin et al., 2022).</t>
  </si>
  <si>
    <t>A method used to estimate the [density](/09_gloss_ref/09_glossary.md#density) of 'partially marked populations by combining... [detection] histories of marked [individuals] and counts of unmarked [individuals]' (Doran-Myers, 2018) over several occasions (Sollman et al., 2013a; Rich et al., 2014; Whittington et al., 2018). SMR models can be implemented using different statistical frameworks, including Bayesian estimation (Royle and Young, 2008; Morin et al., 2022).</t>
  </si>
  <si>
    <t>A method used to estimate [density](/09_gloss_ref/09_glossary.md#density) that treats camera image data as quadrat samples (Becker et al., 2022).</t>
  </si>
  <si>
    <t>Images that are taken at regular intervals (e.g., hourly or daily, on the hour). It is critical to take a minimum of one time-lapse image per day at a consistent time (e.g., 12:00 pm [noon]) to create a record of camera functionality and local environmental conditions (e.g., snow cover, plant growth, etc.). Time-lapse images may always be useful for modelling approaches that require estimation of the 'viewshed' ('viewshed [density](/09_gloss_ref/09_glossary.md#density) estimators' such as REM or time-to-event (TTE) models; see Moeller et al., [2018] for advantages and disadvantages).</t>
  </si>
  <si>
    <t>The number of days that all cameras were active during the [survey](/09_gloss_ref/09_glossary.md#survey).</t>
  </si>
  <si>
    <t>Gotelli, N. J., &amp; Chao, A. (2013). Measuring and Estimating Species Richness, Species Diversity, and Biotic Similarity from Sampling Data. In *Encyclopedia of Biodiversity* (pp. 195–211). Elsevier. &lt;https://doi.org/10.1016/B978-0-12-384719-5.00424-X&gt;</t>
  </si>
  <si>
    <t>Pettorelli, N., Lobora, A. L., Msuha, M. J., Foley, C., &amp; Durant, S. M. (2010). Carnivore biodiversity in Tanzania: Revealing the distribution patterns of secretive mammals using camera traps. *Animal Conservation, 13*(2), 131–139. &lt;https://doi.org/10.1111/j.1469-1795.2009.00309.x&gt;</t>
  </si>
  <si>
    <t>Brodie, J. F., Giordano, A. J., Zipkin, E. F., Bernard, H., Mohd‐Azlan, J., &amp; Ambu, L. (2015). Correlation and persistence of hunting and logging impacts on tropical rainforest mammals. *Conservation Biology, 29*(1), 110–121. &lt;https://doi.org/10.1111/cobi.12389&gt;</t>
  </si>
  <si>
    <t xml:space="preserve">    title_i_user_entry: "User entry (Study design or data already collected)"</t>
  </si>
  <si>
    <t xml:space="preserve">    title_i_objective: "State Variable *vs.* Objective"</t>
  </si>
  <si>
    <t xml:space="preserve">    title_i_num_cams: "Number of cameras available"</t>
  </si>
  <si>
    <t xml:space="preserve">    title_i_study_area_mult: "Single *vs* multiple"</t>
  </si>
  <si>
    <t xml:space="preserve">    title_i_cam_dens_gradient: "Known density gradient"</t>
  </si>
  <si>
    <t xml:space="preserve">    title_i_cam_strat_covar: "Stratified by covariates"</t>
  </si>
  <si>
    <t xml:space="preserve">    title_i_cam_high_dens: "Camera density"</t>
  </si>
  <si>
    <t xml:space="preserve">    title_i_surv_dur_min_max: "Duration (minimum &amp; maximum)"</t>
  </si>
  <si>
    <t xml:space="preserve">    title_i_sp_asymptote: "Species-accumulation asymptote"</t>
  </si>
  <si>
    <t xml:space="preserve">    title_i_study_season_num: "Season(s)"</t>
  </si>
  <si>
    <t xml:space="preserve">    title_i_obj_targ_sp: "Single *vs.* multiple"</t>
  </si>
  <si>
    <t xml:space="preserve">    title_i_sp_info: "Ecological knowledge"</t>
  </si>
  <si>
    <t xml:space="preserve">    title_i_sp_type: "Carnivore / ungulate"</t>
  </si>
  <si>
    <t xml:space="preserve">    title_i_sp_dens_low: "Low density species"</t>
  </si>
  <si>
    <t xml:space="preserve">    title_i_sp_occ_restr: "Occurrence restricted"</t>
  </si>
  <si>
    <t xml:space="preserve">    title_i_sp_hr_size: "Home range size"</t>
  </si>
  <si>
    <t xml:space="preserve">    title_i_sp_size: "Body size"</t>
  </si>
  <si>
    <t xml:space="preserve">    title_i_sp_rarity: "Rarity"</t>
  </si>
  <si>
    <t xml:space="preserve">    title_i_sp_detprob_cat: "Detection probability"</t>
  </si>
  <si>
    <t xml:space="preserve">    title_i_sp_behav: "Behaviour (Investigative)"</t>
  </si>
  <si>
    <t xml:space="preserve">    title_i_sp_behav_season: "Behaviour (Seasonal)"</t>
  </si>
  <si>
    <t xml:space="preserve">    title_i_marking_code: "Markings (Marked, unmarked, partially marked)"</t>
  </si>
  <si>
    <t xml:space="preserve">    title_i_marking_allsub: "Markings (All or subset marked)"</t>
  </si>
  <si>
    <t xml:space="preserve">    title_i_3ormore_cat_ids: "Markings (Number of categorical identifiers)"</t>
  </si>
  <si>
    <t xml:space="preserve">    title_i_auxillary_info: "Additional information obtainable"</t>
  </si>
  <si>
    <t xml:space="preserve">    title_i_aux_count_possible: "Counts of individuals"</t>
  </si>
  <si>
    <t xml:space="preserve">    title_i_focalarea_calc: "Focal area measured or detections binned by distance"</t>
  </si>
  <si>
    <t xml:space="preserve">    title_i_sp_common_pop_lg: "Study population size"</t>
  </si>
  <si>
    <t xml:space="preserve">    title_i_sp_size_multi: "Size"</t>
  </si>
  <si>
    <t xml:space="preserve">    title_i_sp_behav_mult: "Behaviour"</t>
  </si>
  <si>
    <t xml:space="preserve">    title_i_sp_rarity_multi: "Rarity"</t>
  </si>
  <si>
    <t xml:space="preserve">    title_i_sp_detprob_cat_multi: "Detection probability"</t>
  </si>
  <si>
    <t>title_sub</t>
  </si>
  <si>
    <t>title_text</t>
  </si>
  <si>
    <t>title_id</t>
  </si>
  <si>
    <t>subsection_text</t>
  </si>
  <si>
    <t>prog_level_text</t>
  </si>
  <si>
    <t>prog_level_id</t>
  </si>
  <si>
    <t>Recommendations - Modelling approach</t>
  </si>
  <si>
    <t>prog_2_2</t>
  </si>
  <si>
    <t>prog_2_1</t>
  </si>
  <si>
    <t>prog_7_1</t>
  </si>
  <si>
    <t>prog_4_1</t>
  </si>
  <si>
    <t>prog_4_2</t>
  </si>
  <si>
    <t>Recommendations - Study design</t>
  </si>
  <si>
    <t>Recommendations - Analysis considersation</t>
  </si>
  <si>
    <t>prog_7_2</t>
  </si>
  <si>
    <t>prog_7_3</t>
  </si>
  <si>
    <t>Duration</t>
  </si>
  <si>
    <t>Timing</t>
  </si>
  <si>
    <t>prog_3_1</t>
  </si>
  <si>
    <t>prog_3_2</t>
  </si>
  <si>
    <t>#    - file: 02_dialog-boxes/01_01_user_entry.md</t>
  </si>
  <si>
    <t>#    - file: 02_dialog-boxes/01_02_objective.md</t>
  </si>
  <si>
    <t>#    - file: 02_dialog-boxes/01_03_num_cams.md</t>
  </si>
  <si>
    <t>#    - file: 02_dialog-boxes/01_04_study_area_mult.md</t>
  </si>
  <si>
    <t>#    - file: 02_dialog-boxes/01_05_cam_dens_gradient.md</t>
  </si>
  <si>
    <t>#    - file: 02_dialog-boxes/01_06_cam_strat_covar.md</t>
  </si>
  <si>
    <t>#    - file: 02_dialog-boxes/01_07_cam_high_dens.md</t>
  </si>
  <si>
    <t>#    - file: 02_dialog-boxes/01_08_surv_dur_min_max.md</t>
  </si>
  <si>
    <t>#    - file: 02_dialog-boxes/01_09_survey_dur_mth.md</t>
  </si>
  <si>
    <t>#    - file: 02_dialog-boxes/01_10_sp_asymptote.md</t>
  </si>
  <si>
    <t>#    - file: 02_dialog-boxes/01_11_study_season_num.md</t>
  </si>
  <si>
    <t>#    - file: 02_dialog-boxes/01_39_cam_makemod_same.md</t>
  </si>
  <si>
    <t>#    - file: 02_dialog-boxes/01_40_cam_settings_mult.md</t>
  </si>
  <si>
    <t>#    - file: 02_dialog-boxes/01_41_cam_protocol_ht_angle.md</t>
  </si>
  <si>
    <t>#    - file: 02_dialog-boxes/01_42_cam_direction_ds.md</t>
  </si>
  <si>
    <t>#    - file: 02_dialog-boxes/01_43_bait_lure.md</t>
  </si>
  <si>
    <t>#    - file: 02_dialog-boxes/01_44_bait_lure_cams.md</t>
  </si>
  <si>
    <t>#    - file: 02_dialog-boxes/01_45_targ_feature.md</t>
  </si>
  <si>
    <t>#    - file: 02_dialog-boxes/01_46_targ_feature.md</t>
  </si>
  <si>
    <t>#    - file: 02_dialog-boxes/01_47_cam_independent.md</t>
  </si>
  <si>
    <t>#    - file: 02_dialog-boxes/01_48_multisamp_per_loc.md</t>
  </si>
  <si>
    <t>#    - file: 02_dialog-boxes/01_49_modmixed.md</t>
  </si>
  <si>
    <t>#    - file: 02_dialog-boxes/01_50_num_det.md</t>
  </si>
  <si>
    <t>#    - file: 02_dialog-boxes/01_51_num_det_individ.md</t>
  </si>
  <si>
    <t>#    - file: 02_dialog-boxes/01_52_num_recap.md</t>
  </si>
  <si>
    <t>#    - file: 02_dialog-boxes/01_53_overdispersion.md</t>
  </si>
  <si>
    <t>#    - file: 02_dialog-boxes/01_54_zeroinflation.md</t>
  </si>
  <si>
    <t>#    - file: 02_dialog-boxes/01_55_zi_overdispersed.md</t>
  </si>
  <si>
    <t>#    - file: 02_dialog-boxes/01_57_zi_re_overdispersed.md</t>
  </si>
  <si>
    <t>#    - file: 02_dialog-boxes/01_58_zi_process.md</t>
  </si>
  <si>
    <t>#    - file: 02_dialog-boxes/03_01_mod_inventory.md</t>
  </si>
  <si>
    <t>#    - file: 02_dialog-boxes/03_02_mod_divers_rich.md</t>
  </si>
  <si>
    <t>#    - file: 02_dialog-boxes/03_03_mod_occupancy.md</t>
  </si>
  <si>
    <t>#    - file: 02_dialog-boxes/03_04_mod_rai.md</t>
  </si>
  <si>
    <t>#    - file: 02_dialog-boxes/03_05_mod_rai_poisson.md</t>
  </si>
  <si>
    <t>#    - file: 02_dialog-boxes/03_06_mod_rai_zip.md</t>
  </si>
  <si>
    <t>#    - file: 02_dialog-boxes/03_07_mod_rai_nb.md</t>
  </si>
  <si>
    <t>#    - file: 02_dialog-boxes/03_08_mod_rai_zinb.md</t>
  </si>
  <si>
    <t>#    - file: 02_dialog-boxes/03_09_mod_rai_hurdle.md</t>
  </si>
  <si>
    <t>#    - file: 02_dialog-boxes/03_10_mod_cr_cmr.md</t>
  </si>
  <si>
    <t>#    - file: 02_dialog-boxes/03_11_mod_scr_secr.md</t>
  </si>
  <si>
    <t>#    - file: 02_dialog-boxes/03_12_mod_mr.md</t>
  </si>
  <si>
    <t>#    - file: 02_dialog-boxes/03_13_mod_smr.md</t>
  </si>
  <si>
    <t>#    - file: 02_dialog-boxes/03_14_mod_sc.md</t>
  </si>
  <si>
    <t>#    - file: 02_dialog-boxes/03_15_mod_catspim.md</t>
  </si>
  <si>
    <t>#    - file: 02_dialog-boxes/03_16_mod_2flankspim.md</t>
  </si>
  <si>
    <t>#    - file: 02_dialog-boxes/03_17_mod_rem.md</t>
  </si>
  <si>
    <t>#    - file: 02_dialog-boxes/03_18_mod_rest.md</t>
  </si>
  <si>
    <t>#    - file: 02_dialog-boxes/03_19_mod_tifc.md</t>
  </si>
  <si>
    <t>#    - file: 02_dialog-boxes/03_20_mod_ds.md</t>
  </si>
  <si>
    <t>#    - file: 02_dialog-boxes/03_21_mod_tte.md</t>
  </si>
  <si>
    <t>#    - file: 02_dialog-boxes/03_22_mod_ste.md</t>
  </si>
  <si>
    <t>#    - file: 02_dialog-boxes/03_23_mod_is.md</t>
  </si>
  <si>
    <t>#    - file: 02_dialog-boxes/03_24_mod_behaviour.md</t>
  </si>
  <si>
    <t>01_01_user_entry</t>
  </si>
  <si>
    <t>01_02_objective</t>
  </si>
  <si>
    <t>01_03_num_cams</t>
  </si>
  <si>
    <t>#    - file: 02_dialog-boxes/04_12_obj_targ_sp.md</t>
  </si>
  <si>
    <t>https://ab-rcsc.github.io/rc-decision-support-tool_concept-library/02_dialog-boxes/04_12_obj_targ_sp.html#i_obj_targ_sp</t>
  </si>
  <si>
    <t>#    - file: 02_dialog-boxes/04_13_sp_info.md</t>
  </si>
  <si>
    <t>https://ab-rcsc.github.io/rc-decision-support-tool_concept-library/02_dialog-boxes/04_13_sp_info.html#i_sp_info</t>
  </si>
  <si>
    <t>#    - file: 02_dialog-boxes/04_14_sp_type.md</t>
  </si>
  <si>
    <t>https://ab-rcsc.github.io/rc-decision-support-tool_concept-library/02_dialog-boxes/04_14_sp_type.html#i_sp_type</t>
  </si>
  <si>
    <t>#    - file: 02_dialog-boxes/04_15_sp_dens_low.md</t>
  </si>
  <si>
    <t>https://ab-rcsc.github.io/rc-decision-support-tool_concept-library/02_dialog-boxes/04_15_sp_dens_low.html#i_sp_dens_low</t>
  </si>
  <si>
    <t>#    - file: 02_dialog-boxes/04_16_sp_occ_restr.md</t>
  </si>
  <si>
    <t>https://ab-rcsc.github.io/rc-decision-support-tool_concept-library/02_dialog-boxes/04_16_sp_occ_restr.html#i_sp_occ_restr</t>
  </si>
  <si>
    <t>#    - file: 02_dialog-boxes/04_17_sp_hr_size.md</t>
  </si>
  <si>
    <t>https://ab-rcsc.github.io/rc-decision-support-tool_concept-library/02_dialog-boxes/04_17_sp_hr_size.html#i_sp_hr_size</t>
  </si>
  <si>
    <t>#    - file: 02_dialog-boxes/04_18_sp_size.md</t>
  </si>
  <si>
    <t>https://ab-rcsc.github.io/rc-decision-support-tool_concept-library/02_dialog-boxes/04_18_sp_size.html#i_sp_size</t>
  </si>
  <si>
    <t>#    - file: 02_dialog-boxes/04_19_sp_rarity.md</t>
  </si>
  <si>
    <t>https://ab-rcsc.github.io/rc-decision-support-tool_concept-library/02_dialog-boxes/04_19_sp_rarity.html#i_sp_rarity</t>
  </si>
  <si>
    <t>#    - file: 02_dialog-boxes/04_20_sp_detprob_cat.md</t>
  </si>
  <si>
    <t>https://ab-rcsc.github.io/rc-decision-support-tool_concept-library/02_dialog-boxes/04_20_sp_detprob_cat.html#i_sp_detprob_cat</t>
  </si>
  <si>
    <t>#    - file: 02_dialog-boxes/04_21_sp_behav.md</t>
  </si>
  <si>
    <t>https://ab-rcsc.github.io/rc-decision-support-tool_concept-library/02_dialog-boxes/04_21_sp_behav.html#i_sp_behav</t>
  </si>
  <si>
    <t>#    - file: 02_dialog-boxes/04_22_sp_behav_season.md</t>
  </si>
  <si>
    <t>https://ab-rcsc.github.io/rc-decision-support-tool_concept-library/02_dialog-boxes/04_22_sp_behav_season.html#i_sp_behav_season</t>
  </si>
  <si>
    <t>#    - file: 02_dialog-boxes/04_23_marking_code.md</t>
  </si>
  <si>
    <t>https://ab-rcsc.github.io/rc-decision-support-tool_concept-library/02_dialog-boxes/04_23_marking_code.html#i_marking_code</t>
  </si>
  <si>
    <t>#    - file: 02_dialog-boxes/04_24_marking_allsub.md</t>
  </si>
  <si>
    <t>https://ab-rcsc.github.io/rc-decision-support-tool_concept-library/02_dialog-boxes/04_24_marking_allsub.html#i_marking_allsub</t>
  </si>
  <si>
    <t>#    - file: 02_dialog-boxes/04_25_3ormore_cat_ids.md</t>
  </si>
  <si>
    <t>https://ab-rcsc.github.io/rc-decision-support-tool_concept-library/02_dialog-boxes/04_25_3ormore_cat_ids.html#i_3ormore_cat_ids</t>
  </si>
  <si>
    <t>#    - file: 02_dialog-boxes/04_26_auxillary_info.md</t>
  </si>
  <si>
    <t>https://ab-rcsc.github.io/rc-decision-support-tool_concept-library/02_dialog-boxes/04_26_auxillary_info.html#i_auxillary_info</t>
  </si>
  <si>
    <t>#    - file: 02_dialog-boxes/04_27_aux_count_possible.md</t>
  </si>
  <si>
    <t>https://ab-rcsc.github.io/rc-decision-support-tool_concept-library/02_dialog-boxes/04_27_aux_count_possible.html#i_aux_count_possible</t>
  </si>
  <si>
    <t>#    - file: 02_dialog-boxes/04_28_focalarea_calc.md</t>
  </si>
  <si>
    <t>https://ab-rcsc.github.io/rc-decision-support-tool_concept-library/02_dialog-boxes/04_28_focalarea_calc.html#i_focalarea_calc</t>
  </si>
  <si>
    <t>#    - file: 02_dialog-boxes/04_30_sp_common_pop_lg.md</t>
  </si>
  <si>
    <t>https://ab-rcsc.github.io/rc-decision-support-tool_concept-library/02_dialog-boxes/04_30_sp_common_pop_lg.html#i_sp_common_pop_lg</t>
  </si>
  <si>
    <t>#    - file: 02_dialog-boxes/04_31_sp_size_multi.md</t>
  </si>
  <si>
    <t>https://ab-rcsc.github.io/rc-decision-support-tool_concept-library/02_dialog-boxes/04_31_sp_size_multi.html#i_sp_size_multi</t>
  </si>
  <si>
    <t>#    - file: 02_dialog-boxes/04_32_sp_behav_mult.md</t>
  </si>
  <si>
    <t>https://ab-rcsc.github.io/rc-decision-support-tool_concept-library/02_dialog-boxes/04_32_sp_behav_mult.html#i_sp_behav_mult</t>
  </si>
  <si>
    <t>#    - file: 02_dialog-boxes/04_33_sp_rarity_multi.md</t>
  </si>
  <si>
    <t>https://ab-rcsc.github.io/rc-decision-support-tool_concept-library/02_dialog-boxes/04_33_sp_rarity_multi.html#i_sp_rarity_multi</t>
  </si>
  <si>
    <t>#    - file: 02_dialog-boxes/04_34_sp_rarity_multi.md</t>
  </si>
  <si>
    <t>https://ab-rcsc.github.io/rc-decision-support-tool_concept-library/02_dialog-boxes/04_34_sp_rarity_multi.html#i_sp_rarity_rarest</t>
  </si>
  <si>
    <t>#    - file: 02_dialog-boxes/04_35_sp_rarity_multi.md</t>
  </si>
  <si>
    <t>https://ab-rcsc.github.io/rc-decision-support-tool_concept-library/02_dialog-boxes/04_35_sp_rarity_multi.html#i_sp_rarity_leastrare</t>
  </si>
  <si>
    <t>#    - file: 02_dialog-boxes/04_36_sp_detprob_cat_multi.md</t>
  </si>
  <si>
    <t>https://ab-rcsc.github.io/rc-decision-support-tool_concept-library/02_dialog-boxes/04_36_sp_detprob_cat_multi.html#i_sp_detprob_cat_multi</t>
  </si>
  <si>
    <t>#    - file: 02_dialog-boxes/04_37_sp_detprob_cat_multi.md</t>
  </si>
  <si>
    <t>https://ab-rcsc.github.io/rc-decision-support-tool_concept-library/02_dialog-boxes/04_37_sp_detprob_cat_multi.html#i_sp_detprob_cat_most</t>
  </si>
  <si>
    <t>#    - file: 02_dialog-boxes/04_38_sp_detprob_cat_multi.md</t>
  </si>
  <si>
    <t>https://ab-rcsc.github.io/rc-decision-support-tool_concept-library/02_dialog-boxes/04_38_sp_detprob_cat_multi.html#i_sp_detprob_cat_least</t>
  </si>
  <si>
    <t>FOS</t>
  </si>
  <si>
    <t>aca</t>
  </si>
  <si>
    <t>ABMI</t>
  </si>
  <si>
    <t>abgov</t>
  </si>
  <si>
    <t>width_cm</t>
  </si>
  <si>
    <t>height_cm</t>
  </si>
  <si>
    <t>dddd</t>
  </si>
  <si>
    <t>Number of detections</t>
  </si>
  <si>
    <t>Camera make &amp; model</t>
  </si>
  <si>
    <t>Bait/lure</t>
  </si>
  <si>
    <t>Targetting specific features</t>
  </si>
  <si>
    <t>Targetting multiple features</t>
  </si>
  <si>
    <t>Camera location independence</t>
  </si>
  <si>
    <t>Repeat sampling</t>
  </si>
  <si>
    <t>Mixed models</t>
  </si>
  <si>
    <t>Number of individuals</t>
  </si>
  <si>
    <t>Number of recaptures</t>
  </si>
  <si>
    <t>Accounting for overdispersion due to zero-inflation</t>
  </si>
  <si>
    <t>Camera settings</t>
  </si>
  <si>
    <t>Accounting for zero-inflation with site random effect</t>
  </si>
  <si>
    <t>Zero-inflation due to separate process</t>
  </si>
  <si>
    <t>Bait/lure (All or subset of camera locations)</t>
  </si>
  <si>
    <t>Relative abundance indices \- Poisson</t>
  </si>
  <si>
    <t>Relative abundance indices \- Zero-inflated poisson (ZIP)</t>
  </si>
  <si>
    <t>Relative abundance indices \- Negative binomial (NB)</t>
  </si>
  <si>
    <t>Relative abundance indices \- Zero-inflated negative binomial (ZINB)</t>
  </si>
  <si>
    <t>Relative abundance indices \- Hurdle</t>
  </si>
  <si>
    <t>Density; Unmarked</t>
  </si>
  <si>
    <t>Population size / Absolute abundance / Vital rates / Density; Marked</t>
  </si>
  <si>
    <t>Density / population size; Marked</t>
  </si>
  <si>
    <t>Density; Marked</t>
  </si>
  <si>
    <t>Density / population size; Partially Marked</t>
  </si>
  <si>
    <t>(#i_objective_resources</t>
  </si>
  <si>
    <t>(#i_study_area_site_selection_constraints</t>
  </si>
  <si>
    <t>(#i_</t>
  </si>
  <si>
    <t>(#i_duration_timing</t>
  </si>
  <si>
    <t>(#i_target_species</t>
  </si>
  <si>
    <t>(#i_equipment_deployment</t>
  </si>
  <si>
    <t>(#i_data_analysis</t>
  </si>
  <si>
    <t>(#i_recommendations</t>
  </si>
  <si>
    <t>(#i_recommendations_modelling_approach</t>
  </si>
  <si>
    <t>(#i_recommendations_study_design</t>
  </si>
  <si>
    <t>(#i_recommendations_analysis_considersation</t>
  </si>
  <si>
    <t>prog_id</t>
  </si>
  <si>
    <t>name_mod_2flankspim</t>
  </si>
  <si>
    <t>name_mod_behaviour</t>
  </si>
  <si>
    <t>name_mod_catspim</t>
  </si>
  <si>
    <t>name_mod_cr_cmr</t>
  </si>
  <si>
    <t>name_mod_divers_rich</t>
  </si>
  <si>
    <t>name_mod_ds</t>
  </si>
  <si>
    <t>name_mod_inventory</t>
  </si>
  <si>
    <t>name_mod_is</t>
  </si>
  <si>
    <t>name_mod_mr</t>
  </si>
  <si>
    <t>name_mod_occupancy</t>
  </si>
  <si>
    <t>name_mod_rai</t>
  </si>
  <si>
    <t>name_mod_rai_hurdle</t>
  </si>
  <si>
    <t>name_mod_rai_nb</t>
  </si>
  <si>
    <t>name_mod_rai_poisson</t>
  </si>
  <si>
    <t>name_mod_rai_zinb</t>
  </si>
  <si>
    <t>name_mod_rai_zip</t>
  </si>
  <si>
    <t>name_mod_rem</t>
  </si>
  <si>
    <t>name_mod_rest</t>
  </si>
  <si>
    <t>name_mod_sc</t>
  </si>
  <si>
    <t>name_mod_scr_secr</t>
  </si>
  <si>
    <t>name_mod_smr</t>
  </si>
  <si>
    <t>name_mod_ste</t>
  </si>
  <si>
    <t>name_mod_tifc</t>
  </si>
  <si>
    <t>name_mod_tte</t>
  </si>
  <si>
    <t>prog_text</t>
  </si>
  <si>
    <t>Survey duration (months surveyed)</t>
  </si>
  <si>
    <t>Equipment</t>
  </si>
  <si>
    <t>Objectives</t>
  </si>
  <si>
    <t>Resources</t>
  </si>
  <si>
    <t>cam_protocol_ht_angle_dir</t>
  </si>
  <si>
    <t>title_i_cam_protocol_ht_angle_dir</t>
  </si>
  <si>
    <t>Camera height, angle, direction</t>
  </si>
  <si>
    <t>01_04_study_area_mult</t>
  </si>
  <si>
    <t>01_05_cam_dens_gradient</t>
  </si>
  <si>
    <t>01_06_cam_strat_covar</t>
  </si>
  <si>
    <t>01_07_cam_high_dens</t>
  </si>
  <si>
    <t>01_08_surv_dur_min_max</t>
  </si>
  <si>
    <t>01_09_survey_dur_mth</t>
  </si>
  <si>
    <t>01_10_sp_asymptote</t>
  </si>
  <si>
    <t>01_11_study_season_num</t>
  </si>
  <si>
    <t>01_12_obj_targ_sp</t>
  </si>
  <si>
    <t>01_13_sp_info</t>
  </si>
  <si>
    <t>01_14_sp_type</t>
  </si>
  <si>
    <t>01_15_sp_dens_low</t>
  </si>
  <si>
    <t>01_16_sp_occ_restr</t>
  </si>
  <si>
    <t>01_17_sp_hr_size</t>
  </si>
  <si>
    <t>01_18_sp_size</t>
  </si>
  <si>
    <t>01_19_sp_rarity</t>
  </si>
  <si>
    <t>01_20_sp_detprob_cat</t>
  </si>
  <si>
    <t>01_21_sp_behav</t>
  </si>
  <si>
    <t>01_22_sp_behav_season</t>
  </si>
  <si>
    <t>01_23_marking_code</t>
  </si>
  <si>
    <t>01_24_marking_allsub</t>
  </si>
  <si>
    <t>01_25_3ormore_cat_ids</t>
  </si>
  <si>
    <t>01_26_auxillary_info</t>
  </si>
  <si>
    <t>01_27_aux_count_possible</t>
  </si>
  <si>
    <t>01_28_focalarea_calc</t>
  </si>
  <si>
    <t>01_30_sp_common_pop_lg</t>
  </si>
  <si>
    <t>01_31_sp_size_multi</t>
  </si>
  <si>
    <t>01_32_sp_behav_mult</t>
  </si>
  <si>
    <t>01_33_sp_rarity_multi</t>
  </si>
  <si>
    <t>01_34_sp_rarity_multi</t>
  </si>
  <si>
    <t>01_35_sp_rarity_multi</t>
  </si>
  <si>
    <t>01_36_sp_detprob_cat_multi</t>
  </si>
  <si>
    <t>01_37_sp_detprob_cat_multi</t>
  </si>
  <si>
    <t>01_38_sp_detprob_cat_multi</t>
  </si>
  <si>
    <t>01_41_cam_protocol_ht_angle_dir</t>
  </si>
  <si>
    <t>01_43_bait_lure</t>
  </si>
  <si>
    <t>01_45_targ_feature</t>
  </si>
  <si>
    <t>01_47_cam_independent</t>
  </si>
  <si>
    <t>01_48_multisamp_per_loc</t>
  </si>
  <si>
    <t>01_49_modmixed</t>
  </si>
  <si>
    <t>01_50_num_det</t>
  </si>
  <si>
    <t>01_51_num_det_individ</t>
  </si>
  <si>
    <t>01_52_num_recap</t>
  </si>
  <si>
    <t>01_53_overdispersion</t>
  </si>
  <si>
    <t>01_54_zeroinflation</t>
  </si>
  <si>
    <t>01_55_zi_overdispersed</t>
  </si>
  <si>
    <t>01_57_zi_re_overdispersed</t>
  </si>
  <si>
    <t>01_58_zi_process</t>
  </si>
  <si>
    <t>03_01_mod_inventory</t>
  </si>
  <si>
    <t>03_02_mod_divers_rich</t>
  </si>
  <si>
    <t>03_03_mod_occupancy</t>
  </si>
  <si>
    <t>03_04_mod_rai</t>
  </si>
  <si>
    <t>03_05_mod_rai_poisson</t>
  </si>
  <si>
    <t>03_06_mod_rai_zip</t>
  </si>
  <si>
    <t>03_07_mod_rai_nb</t>
  </si>
  <si>
    <t>03_08_mod_rai_zinb</t>
  </si>
  <si>
    <t>03_09_mod_rai_hurdle</t>
  </si>
  <si>
    <t>03_10_mod_cr_cmr</t>
  </si>
  <si>
    <t>03_11_mod_scr_secr</t>
  </si>
  <si>
    <t>03_12_mod_mr</t>
  </si>
  <si>
    <t>03_13_mod_smr</t>
  </si>
  <si>
    <t>03_14_mod_sc</t>
  </si>
  <si>
    <t>03_15_mod_catspim</t>
  </si>
  <si>
    <t>03_16_mod_2flankspim</t>
  </si>
  <si>
    <t>03_17_mod_rem</t>
  </si>
  <si>
    <t>03_18_mod_rest</t>
  </si>
  <si>
    <t>03_19_mod_tifc</t>
  </si>
  <si>
    <t>03_20_mod_ds</t>
  </si>
  <si>
    <t>03_21_mod_tte</t>
  </si>
  <si>
    <t>03_22_mod_ste</t>
  </si>
  <si>
    <t>03_23_mod_is</t>
  </si>
  <si>
    <t>03_24_mod_behaviour</t>
  </si>
  <si>
    <t>solymos_et_al_2024</t>
  </si>
  <si>
    <t>Solymos, P., Moreno M., &amp; Lele, S. R. (2024). *detect: Analyzing Wildlife Data with Detection Error*. R package version 0.5-0, &lt;https://github.com/psolymos/detect&gt;</t>
  </si>
  <si>
    <t>Solymos, Moreno &amp; Lele, 2024</t>
  </si>
  <si>
    <t>Solymos et al., 2024</t>
  </si>
  <si>
    <t>Mikkelä, 2024</t>
  </si>
  <si>
    <t>Mikkelä, A. (2024). *Probabilistic detection calculator (online application).* R shiny version v2. &lt;https://detcal-shiny.2.rahtiapp.fi/&gt;</t>
  </si>
  <si>
    <t>mikkela_2024</t>
  </si>
  <si>
    <t>survey_duration</t>
  </si>
  <si>
    <t>num_cams_avail&gt;20</t>
  </si>
  <si>
    <t>surv_dur_mth_min&gt;=90</t>
  </si>
  <si>
    <t>num_cams_avail&gt;30</t>
  </si>
  <si>
    <t>Styring, A. (2020a, May 4). *Field Ecology - Diversity Metrics in R.* [Video]. YouTube. &lt;https://www.youtube.com/watch?v=KBByV3kR3IA&gt;</t>
  </si>
  <si>
    <t>Turlapaty, A. (2014, Jun 15). *Probability of Detection: Eg 01.* [Video]. YouTube. &lt;https://www.youtube.com/watch?v=WBgWOQBlNoI&gt;</t>
  </si>
  <si>
    <t>https://www.youtube.com/embed/WBgWOQBlNoI?si=h16_LVMHmwT0ntPd</t>
  </si>
  <si>
    <t>Turlapaty, 2014</t>
  </si>
  <si>
    <t>turlapaty_2014</t>
  </si>
  <si>
    <t>Becker, M., Huggard, D. J., Dickie, M., Warbington, C., Schieck, J., Herdman, E., Serrouya, R., &amp; Boutin, S. (2022). Applying and Testing a Novel Method to Estimate Animal Density from Motion-Triggered Cameras. *Ecosphere, 13*(4), 1-14. &lt;https://doi.org/10.1002/ecs2.4005&gt;</t>
  </si>
  <si>
    <t>Burgar, J. M., Stewart, F. E. C., Volpe, J. P., Fisher, J. T., &amp; Burton, A. C. (2018). Estimating Density for species conservation: comparing camera trap spatial count models to genetic spatial capture-recapture models. *Global Ecology and Conservation*, *15*, Article e00411. &lt;https://doi.org/10.1016/j.gecco.2018.e00411&gt;</t>
  </si>
  <si>
    <t>Chandler, R. B., &amp; Royle, J. A. (2013). Spatially explicit models for inference about Density in unmarked or partially marked populations. *The Annals of Applied Statistics, 7*(2), 936–954. &lt;https://doi.org/10.1214/12-aoas610&gt;</t>
  </si>
  <si>
    <t>Clarke, J. D. (2019).comparing Clustered Sampling Designs for Spatially Explicit Estimation of Population Density. *Population Ecology, 61*, 93–101. &lt;https://doi.org/10.1002/1438-390X.1011&gt;</t>
  </si>
  <si>
    <t>Clarke, J., Bohm, H., Burton, C., Constantinou, A. (2023). *Using Camera Traps to Estimate Medium and Large Mammal Density: Comparison of Methods and Recommendations for Wildlife Managers*. &lt;https://doi.org/10.13140/RG.2.2.18364.72320&gt;</t>
  </si>
  <si>
    <t>Coltrane, J., DeCesare, N. J., Horne, J. S., &amp; Lukacs, P. M. (2024). Comparing camera-based ungulate Density estimates: A case study using island populations of bighorn sheep and mule deer. *The Journal of Wildlife Management, 88*(7), e22636. &lt;https://doi.org/10.1002/jwmg.22636&gt;</t>
  </si>
  <si>
    <t>Dillon, A., &amp; Kelly, M. J. (2008). Ocelot Home Range, Overlap and Density: Comparing Radio Telemetry with Camera Trapping. *Journal of Zoology, 275*, 391–398. &lt;https://doi.org/10.1111/j.1469-7998.2008.00452.x&gt;</t>
  </si>
  <si>
    <t>Doran-Myers, D. (2018). *Methodological Comparison of Canada Lynx Density Estimation* [Master of Science in Ecology thesis, University of Alberta]. ERA: Education and Research Archive. &lt;https://doi.org/10.7939/R3Q815805&gt;</t>
  </si>
  <si>
    <t>Efford, M. (2004). Density Estimation in Live-Trapping Studies. *Oikos, 106*(3), 598–610. &lt;http://www.jstor.org.login.ezproxy.library.ualberta.ca/stable/3548382&gt;</t>
  </si>
  <si>
    <t>Efford, M. (2011). *secr—Spatially explicit capture–recapture in R.* &lt;https://www.otago.ac.nz/Density/pdfs/secr-overview%202.3.1.pdf&gt;</t>
  </si>
  <si>
    <t>Efford, M. G. (2022). Mark–resight in secr 4. 5. 1–20. &lt;https://www.otago.ac.nz/Density/pdfs/secr-markresight.pdf&gt;</t>
  </si>
  <si>
    <t>Efford, M. G., &amp; Hunter, C. M. (2018). Spatial Capture-mark-resight Estimation of Animal Population Density. *Biometrics, 74*(2), 411–420. &lt;https://doi.org/10.1111/biom.12766&gt;</t>
  </si>
  <si>
    <t>Efford, M. G., Borchers, D. L., &amp; Byrom, A. E. (2009a). Density Estimation by Spatially Explicit Capture-Recapture: Likelihood-Based Methods. *In* D. L. Thomson, E. G. Cooch, &amp; M. J. Conroy (Eds.), *Modeling Demographic Processes In Marked Populations* (pp. 255–269). &lt;https://doi.org/10.1007/978-0-387-78151-8_11&gt;</t>
  </si>
  <si>
    <t>Efford, M. G., Dawson, D. K., &amp; Borchers, D. L. (2009b). Population Density estimated from locations of individuals on a passive detector array. *Ecology, 90*(10), 2676–2682. &lt;https://doi.org/10.1890/08-1735.1&gt;</t>
  </si>
  <si>
    <t>Foster, R. J., &amp; Harmsen, B. J. (2012). A Critique of Density Estimation from Camera Trap Data. *Journal of* *Wildlife Management, 76*(2), 224–36. &lt;https://doi.org/10.1002/jwmg.275&gt;</t>
  </si>
  <si>
    <t>Gerber, B. D., Karpanty, S. M., &amp; Kelly, M. J. (2011). Evaluating the potential biases in carnivore capture–recapture studies associated with the use of lure and varying Density estimation techniques using photographic-sampling data of the Malagasy civet. *Population Ecology, 54*(1), 43–54. &lt;https://doi.org/10.1007/s10144-011-0276-3&gt;</t>
  </si>
  <si>
    <t>Gerber, B., Karpanty, S. S. M., Crawford, C., Kotschwar, M., &amp; Randrianantenaina, J. (2010). An assessment of carnivore relative abundance and Density in the eastern rainforests of Madagascar using remotely-triggered camera traps. *Oryx, 44*(2), 219–222. &lt;https://doi.org/10.1017/S0030605309991037&gt;</t>
  </si>
  <si>
    <t>Gopalaswamy, A. M., Royle, J. A., Hines, J. E., Singh, P., Jathanna, D., Kumar, N. S., &amp; Karanth, K. U. (2012). Program SPACECAP: software for estimating animal Density using spatially explicit capture–recapture models. *Methods in Ecology and Evolution, 3*(6), 1067–1072. &lt;https://doi.org/10.1111/j.2041-210X.2012.00241.x&gt;</t>
  </si>
  <si>
    <t>Green, A. M., Chynoweth, M. W., &amp; Şekercioğlu, Ç. H. (2020). Spatially Explicit Capture-Recapture Through Camera Trapping: A Review of Benchmark Analyses for Wildlife Density Estimation. *Frontiers in Ecology and Evolution*, 8, Article 563477. &lt;https://doi.org/10.3389/fevo.2020.563477&gt;</t>
  </si>
  <si>
    <t>Henrich, M., Hartig, F., Dormann, C. F., Kühl, H. S., Peters, W., Franke, F., Peterka, T., Šustr, P., &amp; Heurich, M. (2022). Deer Behavior Affects Density Estimates With Camera Traps, but Is Outweighed by Spatial Variability. *Frontiers in Ecology and Evolution, 10*, 881502. &lt;https://doi.org/10.3389/fevo.2022.881502&gt;</t>
  </si>
  <si>
    <t>Huggard, D. (2018). *Animal Density from Camera Data*. Alberta Biodiversity Monitoring Institute. &lt;https://www.abmi.ca/home/publications/501-550/516&gt;</t>
  </si>
  <si>
    <t>Kinnaird, M. F., &amp; O'Brien, T. G. (2011). Density estimation of sympatric carnivores using spatially explicit capture–recapture methods and standard trapping grid. *Ecological Applications, 21*(8), 2908–2916. &lt;https://www.jstor.org/stable/41417102&gt;</t>
  </si>
  <si>
    <t>Krebs, C. J., Boonstra, R., Gilbert, S., Reid, D., Kenney, A. J., Hofer, E. J., &amp; an Vuren, D. H. (2011). Density estimation for small mammals from livetrapping grids: rodents in northern Canada. *Journal of Mammalogy, 92*(5), 974–981. &lt;https://doi.org/10.1644/10-M&gt;</t>
  </si>
  <si>
    <t>Linden, D. W., Fuller, A. K., Royle, J. A., &amp; Hare, M. P. (2017). Examining the occupancy–Density relationship for a low‐Density carnivore. *Journal of Applied Ecology, 54*(6), 2043–2052. &lt;https://doi.org/10.1111/1365-2664.12883&gt;</t>
  </si>
  <si>
    <t>Morin, D. J., Boulanger, J., Bischof, R., Lee, D. C., Ngoprasert, D., Fuller, A. K., McLellan, B., Steinmetz, R., Sharma, S., Garshelis, D., Gopalaswamy, A., Nawaz, M. A., &amp; Karanth, U. (2022).comparison of methods for estimating Density and population trends for low-Density Asian bears. *Global Ecology and Conservation, 35*, e02058 &lt;https://doi.org/10.1016/j.gecco.2022.e02058&gt;</t>
  </si>
  <si>
    <t>Nakashima, Y., Fukasawa, &amp; K., Samejima, H. (2018). Estimating Animal Density Without Individual Recognition Using Information Derivable Exclusively from Camera Traps. *Journal of Applied Ecology, 55*(2), 735–744. &lt;https://doi.org/10.1111/1365-2664.13059&gt;</t>
  </si>
  <si>
    <t>Noss, A. J., Gardner, B., Maffei, L., Cuéllar, E., Montaño, R., Romero-Muñoz, A., Sollman, R., O'Connell, A. F., &amp; Altwegg, R. (2012).comparison of Density estimation methods for mammal populations with camera traps in the Kaa-Iya del Gran Chaco landscape. *Animal Conservation, 15*(5), 527–535. &lt;https://doi.org/10.1111/j.1469-1795.2012.00545.x&gt;</t>
  </si>
  <si>
    <t>Obbard, M. E., Howe, E. J., &amp; Kyle, C. J. (2010). Empirical Comparison of Density Estimators for Large Carnivores. *Journal of Applied Ecology*, 47(1), 76–84. &lt;https://doi.org/10.1111/j.1365-2664.2009.01758.x&gt;</t>
  </si>
  <si>
    <t>Palencia, P., Rowcliffe, J. M., Vicente, J., &amp; Acevedo, P. (2021). Assessing the camera trap methodologies used to estimate Density of unmarked populations. *Journal of Applied Ecology, 58*(8), 1583–1592. &lt;https://doi.org/10.1111/1365-2664.13913&gt;</t>
  </si>
  <si>
    <t>Parmenter, R. R., Yates, T. L., Anderson, D. R., Burnham, K. P., Dunnum, J. L., Franklin, A. B., Friggens, M. T., Lubow, B. C., Miller, M., Olson, G. S., Parmenter, C. A., Pollard, J., Rexstad, E., Shenk, T. M., Stanley, T. R., &amp; White, G. C. (2003). Small-mammal Density estimation: A field comparison of grid-based vs. web-based Density estimators. *Ecological Monographs, 73*(1), 1-26. &lt;https://doi.org/10.1890/0012-9615(2003)073[0001:Smdeaf]2.0.Co;2&gt;</t>
  </si>
  <si>
    <t>Rovero, F., &amp; Marshall, A. R. (2009). Camera Trapping Photographic Rate as an Index of Density in Forest Ungulates. *Journal of Applied Ecology*, *46*(5), 1011–1017. &lt;https://www.jstor.org/stable/25623081&gt;</t>
  </si>
  <si>
    <t>Rowcliffe, J. M., Field, J., Turvey, S. T., &amp; Carbone, C. (2008). Estimating animal Density using camera traps without the need for individual recognition. *Journal of Applied Ecology*, *45*(4), 1228–1236. &lt;https://doi.org/10.1111/j.1365-2664.2008.01473.x&gt;</t>
  </si>
  <si>
    <t>Rowcliffe, J. M., Kays, R., Carbone, C., &amp; Jansen, P. A. (2013). Clarifying assumptions behind the estimation of animal Density from camera trap rates. *The Journal of Wildlife Management, 77*(5), 876–876. &lt;https://doi.org/10.1002/jwmg.533&gt;</t>
  </si>
  <si>
    <t>Royle, J. A., Converse, S. J., &amp; Freckleton, R. (2014). Hierarchical spatial capture-recapture models: modelling population Density in stratified populations. *Methods in Ecology and Evolution, 5*(1), 37-43. &lt;https://doi.org/10.1111/2041-210x.12135&gt;</t>
  </si>
  <si>
    <t>Royle, J. A., Nichols, J. D., Karanth, K. U., &amp; Gopalaswamy, A. M. (2009). A hierarchical model for estimating Density in camera-trap studies. *Journal of Applied Ecology, 46*(1), 118–127. &lt;https://doi.org/10.1111/j.1365-2664.2008.01578.x&gt;</t>
  </si>
  <si>
    <t>Sharma, R.K., Jhala, Y., Qureshi, Q., Vattakaven, J., Gopal, R. &amp; Nayak, K. (2010). Evaluating capture-recapture population and Density estimation of tigers in a population with known parameters. *Animal Conservation, 13*(1), 94–103. &lt;https://doi.org/10.1111/j.1469-1795.2009.00305.x&gt;</t>
  </si>
  <si>
    <t>Sollmann, R., Furtado, M. M., Gardner, B., Hofer, H., Jácomo, A. T. A., Tôrres, N. M., &amp; Silveira, L. (2011). Improving Density Estimates for Elusive Carnivores: Accounting for Sex-Specific Detection and Movements Using Spatial Capture–Recapture Models for Jaguars in Central Brazil. *Biological Conservation*, 144(3), 1017–24. &lt;https://doi.org/10.1016/j.biocon.2010.12.011&gt;</t>
  </si>
  <si>
    <t>Sollmann, R., Gardner, B., &amp; Belant, J. L. (2012). How does Spatial Study Design Influence Density Estimates from Spatial capture-recapture models? *PLoS One, 7*, e34575. &lt;https://doi.org/10.1371/journal.pone.0034575&gt;</t>
  </si>
  <si>
    <t>Sollmann, R., Gardner, B., Chandler, R. B., Shindle, D. B., Onorato, D. P., Royle, J. A., O'Connell, A. F., &amp; Lukacs, P. (2013a). Using multiple data sources provides Density estimates for endangered Florida panther. *Journal of Applied Ecology, 50*(4), 961–968. &lt;https://doi.org/10.1111/1365-2664.12098&gt;</t>
  </si>
  <si>
    <t>Soria-Díaz, L., Monroy-Vilchis, O., Rodríguez-Soto, C., Zarco-González, M., &amp; Urios, V. (2010). Variation of Abundance and Density of *Puma concolor* in Zones of High and Low Concentration of Camera Traps in Central Mexico. *Animal Biology, 60*(4), 361-371. &lt;https://doi.org/10.1163/157075610X523251&gt;</t>
  </si>
  <si>
    <t>Suwanrat, S., Ngoprasert, D., Sutherland, C., Suwanwareea, P., Savini, T. (2015). Estimating Density of secretive terrestrial birds (Siamese Fireback) in pristine and degraded forest using camera traps and distance sampling. *Global Ecology and Conservation, 3*, 596–606. &lt;https://www.sciencedirect.com/science/article/pii/S2351989415000116&gt;</t>
  </si>
  <si>
    <t>Alberta Remote Camera Steering Committee [RCSC], Stevenson, C., Hubbs, A., &amp; Wildlife Cameras for Adaptive Management (WildCAM). (2024). Remote Camera Survey Guidelines: Guidelines for Western Canada. Version 3.0. Edmonton, Alberta. &lt;https://ab-rcsc.github.io/RCSC-WildCAM_Remote-Camera-Survey-Guidelines-and-Metadata-Standards/1_Survey-guidelines/1_0.1_Citation-and-Info.html&gt;</t>
  </si>
  <si>
    <t>Alberta Remote Camera Steering Committee [RCSC]. (2024). Remote Camera Metadata Standards: Standards for Alberta. Version 2.0. Edmonton, Alberta. &lt;https://ab-rcsc.github.io/RCSC-WildCAM_Remote-Camera-Survey-Guidelines-and-Metadata-Standards/2_metadata-standards/2_0.1_Citation-and-Info.html&gt;</t>
  </si>
  <si>
    <t>Bessone, M., Kühl, H. S., Hohmann, G., Herbinger, I., N'Goran, K. P., Asanzi, P., Da Costa, P. B., Dérozier, V., Fotsing, E. D. B., Beka, B. I., Iyomi, M. D., Iyatshi, I. B., Kafando, P., Kambere, M. A., Moundzoho, D. B., Wanzalire, M. L. K., Fruth, B., &amp; Michalski, F. (2020). Drawn out of the Shadows: Surveying Secretive Forest Species with Camera Trap Distance Sampling. *Journal of Applied Ecology, 57*(5), 963–974. &lt;https://doi.org/10.1111/1365-2664.13602&gt;</t>
  </si>
  <si>
    <t>Borchers, D. L., Stevenson, B. C., Kidney, D., Thomas, L., &amp; Marques, T. A. (2015). A Unifying Model for Capture–Recapture and Distance Sampling Surveys of Wildlife Populations. *Journal of the American Statistical Association, 110*(509), 195–204. &lt;https://doi.org/10.1080/01621459.2014.893884&gt;</t>
  </si>
  <si>
    <t>Burton, A. C., Neilson, E., Moreira, D., Ladle, A., Steenweg, R., Fisher, J. T., Bayne, E., Boutin, S., &amp; Stephens, P. (2015). Camera trap Trapping: A Review and Recommendations for Linking Surveys to Ecological Processes. *Journal of Applied Ecology*, *52*(3), 675–685. &lt;https://doi.org/10.1111/1365-2664.12432&gt;</t>
  </si>
  <si>
    <t>Chatterjee, N., Schuttler, T. G., Nigam, P., &amp; Habib, B. (2021). Deciphering the rarity–detectability continuum: optimizing Survey design for terrestrial mammalian community. *Ecosphere 12*(9), e03748. &lt;https://doi.org/10.1002/ecs2.3748&gt;</t>
  </si>
  <si>
    <t>Espartosa, K. D., Pinotti, B. T., &amp; Pardini, R. (2011). Performance of Camera Trapping and Track Counts for Surveying Large Mammals in Rainforest Remnants. *Biodiversity Conservation, 20*(12), 2815–2829. &lt;https://doi.org/10.1007/s10531-011-0110-4&gt;</t>
  </si>
  <si>
    <t>Gálvez, N., Guillera-Arroita, G., Morgan, B. J. T., &amp; Davies, Z. G. (2016). Cost-Efficient Effort Allocation for Camera-Trap Occupancy Surveys of Mammals. *Biological Conservation*, *204*(B), 350–359. &lt;https://doi.org/10.1016/j.biocon.2016.10.019&gt;</t>
  </si>
  <si>
    <t>Gillespie, G. R., Brennan, K., Gentles, T., Hill, B., Low Choy, J., Mahney, T., Stevens, A., &amp; Stokeld, D. (2015). *A Guide for the use of Remote Cameras for Wildlife Survey in Northern Australia*. Darwin: Charles Darwin University. &lt;https://nesplandscapes.edu.au/wp-content/uploads/2015/10/5.2.4_a_guide_to_use_of_remote_cameras_for_wildlife_Surveys_final_web2.pdf&gt;</t>
  </si>
  <si>
    <t>Iannarilli, F., Erb, J., Arnold, T. W., &amp; Fieberg, J. R. (2021). Evaluating species-specific responses to camera-trap Survey designs. *Wildlife Biology*, *2021*(1). &lt;https://doi.org/10.2981/wlb.00726&gt;</t>
  </si>
  <si>
    <t>Karanth, K. U., Nichols, J. D., &amp; Kumar, N. S. (2011). Estimating tiger abundance from camera trap data: field Surveys and analytical issues. In A. F. O'Connell, J. D. Nichols, &amp; K. U. Karanth (Eds.), *Camera Traps In Animal Ecology: Methods and Analyses* (pp. 9–117). Springer. &lt;https://doi.org/10.1007/978-4-431-99495-4&gt;</t>
  </si>
  <si>
    <t>Kays, R., Hody, A., Jachowski, D. S., &amp; Parsons, A. W. (2021). Empirical Evaluation of the Spatial Scale and Detection Process of Camera Trap Surveys. *Movement Ecology, 9*, 41. &lt;https://doi.org/10.1186/s40462-021-00277-3.&gt;</t>
  </si>
  <si>
    <t>Kruger, H., Vaananen, V. -M., Holopainen, S., &amp; Nummi, P. (2018). The new faces of nest predation in agricultural landscapes - a camera trap Survey with artificial nests. European *Journal of Wildlife Research, 64*(6), 76. &lt;https://doi.org/10.1007/s10344-018-1233-7&gt;</t>
  </si>
  <si>
    <t>Mackenzie, D. I., &amp; Royle, J. A. (2005). Designing occupancy studies: general advice and allocating Survey effort. *Journal of Applied Ecology, 42*, 1105–1114. &lt;https://doi.org/10.1111/j.1365-2664.2005.01098.x&gt;</t>
  </si>
  <si>
    <t>Maffei, L., &amp; Noss, A. J. (2008). How Small Is Too Small? Camera Trap Survey Areas and Density Estimates for Ocelots in the Bolivian Chaco. *Biotropica, 40*(1), 71-75. &lt;https://doi.org/10.1111/j.1744-7429.2007.00341.x&gt;</t>
  </si>
  <si>
    <t>Mills, C. A., Godley, B. J., &amp; Hodgson, D. J. (2016). Take Only Photographs, Leave Only Footprints: Novel Applications of Non-Invasive Survey Methods for Rapid Detection of Small, Arboreal Animals. *PloS One, 11*(1), e0146142. &lt;https://doi.org/10.1371/journal.pone.0146142&gt;</t>
  </si>
  <si>
    <t>Mills, D., Fattebert, J., Hunter, L., &amp; Slotow, R. (2019). Maximising camera trap data: Using attractants to improve detection of elusive species in multi-species Surveys. *PLoS ONE, 14(5)*, e0216447. &lt;https://doi.org/10.1371/journal.pone.0216447&gt;</t>
  </si>
  <si>
    <t>Morris, D. (2022). *Everything I know about machine learning and camera traps.* &lt;https://agentmorris.github.io/camera-trap-ml-Survey/&gt;</t>
  </si>
  <si>
    <t>Neilson, E. W., Avgar, T., Burton, A. C., Broadley, K., &amp; Boutin, S. (2018). Animal movement affects interpretation of occupancy models from camera‐trap Surveys of unmarked animals. *Ecosphere, 9*(1). &lt;https://doi.org/10.1002/ecs2.2092&gt;</t>
  </si>
  <si>
    <t>Palmer, M. S., Swanson, A., Kosmala, M., Arnold, T., &amp; Packer, C. (2018). Evaluating relative abundance indices for terrestrial herbivores from large‐scale camera trap Surveys. *African Journal of Ecology*, 56, 791-803. &lt;https://onlinelibrary.wiley.com/doi/abs/10.1111/aje.12566&gt;</t>
  </si>
  <si>
    <t>Pease, B. S., Nielsen, C. K., &amp; Holzmueller, E. J. (2016). Single-Camera Trap Survey Designs Miss Detections: Impacts on Estimates of Occupancy and Community Metrics. *PloS One, 11*(11), e0166689. &lt;https://doi.org/10.1371/journal.pone.0166689&gt;</t>
  </si>
  <si>
    <t>Rowcliffe, J. M., &amp; Carbone, C. (2008). Surveys Using Camera Traps: Are We Looking to a Brighter Future? *Animal Conservation, 11*(3), 185–86. &lt;https://doi.org/10.1111/j.1469-1795.2008.00180.x&gt;</t>
  </si>
  <si>
    <t>Schlexer, F. V. (2008). Attracting Animals to Detection Devices. In R. A. Long, P. MacKay, W. J. Zielinski, &amp; J. C. Ray (Eds.), *Noninvasive Survey Methods for Carnivores* (pp. 263–292). Island Press. &lt;https://www.gwern.net/docs/cat/biology/2008-schlexer.pdf&gt;</t>
  </si>
  <si>
    <t>Shannon, G., Lewis, J. S. &amp; Gerber, B. D. (2014). Recommended Survey Designs for Occupancy Modelling using Motion-activated Cameras: Insights from Empirical Wildlife Data. *PeerJ, 2*, e532. &lt;https://doi.org/10.7717/peerj.532&gt;</t>
  </si>
  <si>
    <t>Wearn, O. R., Rowcliffe, J. M., Carbone, C., Bernard, H., &amp; Ewers, R. M. (2013). Assessing the status of wild felids in a highly-disturbed commercial forest reserve in Borneo and the implications for camera trap Survey design. *PLoS One, 8*(11), e77598. &lt;https://doi.org/10.1371/journal.pone.0077598&gt;</t>
  </si>
  <si>
    <t>Webster, S. C., &amp; Beasley, J. C. (2019). Influence of lure choice and Survey duration on scent stations for carnivore Surveys. *Wildlife Society Bulletin, 43*(4), 661–668. &lt;https://doi.org/10.1002/wsb.1011&gt;</t>
  </si>
  <si>
    <t>Warbington, C. H., &amp; Boyce, M. S. (2020). Population Density of sitatunga in riverine wetland habitats. *Global Ecology and Conservation, 24*. &lt;https://doi.org/10.1016/j.gecco.2020.e01212&gt;</t>
  </si>
  <si>
    <t>Wearn, O. R., &amp; Glover-Kapfer, P. (2017). Camera-Trapping for Conservation: A Guide to Best-ractices. *WWF conservation technology series, 1*, 1–181. &lt;http://dx.doi.org/10.13140/RG.2.2.23409.17767&gt;</t>
  </si>
  <si>
    <t>Manly, B. F. J., McDonald, L. L., &amp; Thomas, D. L. (1993). Resource Selection by Animals: Statistical Design and Analysis for Field Studies. Chapman &amp; Hall, London, p. 177. &lt;https://doi.org/10.1007/0-306-48151-0&gt;</t>
  </si>
  <si>
    <t>MacKenzie, D. I., Nichols, J. D., Royle, J. A., Pollock, K. H., Bailey, L. L., &amp; Hines, J. E. (2006). *Occupancy Estimation and Modeling: Inferring Patterns and Dynamics of Species Occurrence*. Academic Press, USA. &lt;https://www.sciencedirect.com/book/9780124071971/occupancy-estimation-and-modeling&gt;</t>
  </si>
  <si>
    <t>Schenider, S., Taylor, G. W., Linquist, S., &amp; Kremer, S. C. (2018). Past, Present, and Future Approaches Using Computer Vision for Animal Re-Identification from Camera Trap Data. *Methods in Ecology and Evolution, 10*, 461-470. &lt;https://besjournals. onlinelibrary. wiley.com/doi/epdf/10.1111/2041-210X. 13133&gt;</t>
  </si>
  <si>
    <t>Rovero, F., &amp; Zimmermann, F. (2016). *Camera Trapping for Wildlife Research*. Exeter: Pelagic Publishing, UK. &lt;https://pelagicpublishing.com/products/camera-trapping-for-wildlife-research?srsltid=AfmBOormKSlIbYKZ6LlpHlQzLw42FEe5mrOp7fnjFBfe1ncktqb9B10H&gt;</t>
  </si>
  <si>
    <t>Suárez-Tangil, B. D., &amp; Rodríguez, A. (2017). Detection of Iberian terrestrial mammals employing olfactory, visual and auditory attractants. *European Journal of Wildlife Research, 63*(6). &lt;https://doi.org/10.1007/s10344-017-1150-1&gt;</t>
  </si>
  <si>
    <t>Kelejian, H. H., &amp; Prucha, I. R., (1998). A generalized spatial two-stage least squares procedure for estimating a spatial autoregressive model with autoregressive disturbances. The Journal of Real Estate Finance and Economics,17:99-121. &lt;https://doi.org/10.1023/A:1007707430416&gt;</t>
  </si>
  <si>
    <t>Burgar, J. M. (2021). Counting Elk Amongst the Trees: Improving the Accuracy of Roosevelt Elk Inventory via Modelling, Preliminary Report 2021. Terrestrial Wildlife Resources, South Coast Resource Management, FLNRORD. (available upon request).</t>
  </si>
  <si>
    <t>Young, S., Rode-Margono, J., &amp; Amin, R. (2018). Software to facilitate and streamline camera trap data management: A review. *Ecology and Evolution, 8*(19), 9947–9957. &lt;https://doi.org/10.1002/ece3.4464&gt;</t>
  </si>
  <si>
    <t>Wegge, P., C. P. Pokheral, &amp; Jnawali, S. R. (2004). Effects of trapping effort and trap shyness on estimates of tiger abundance from camera trap studies. *Animal Conservation, 7*, 251–256. &lt;https://doi.org/10.1017/S1367943004001441&gt;</t>
  </si>
  <si>
    <t>Ahumada, J. A., Fegraus, E., Birch, T., Flores, N., Kays, R., O'Brien, T. G., Palmer, J., Schuttler, S., Zhao, J. Y., Jetz, W., Kinnaird, M., Kulkarni, S., Lyet, A., Thau, D., Duong, M., Oliver, R., &amp; Dancer, A. (2019). Wildlife Insights: A Platform to Maximize the Potential of Camera Trap and Other Passive Sensor Wildlife Data for the Planet. *Environmental Conservation*, 47(1), 1–6. &lt;https://doi.org/10.1017/s0376892919000298&gt;</t>
  </si>
  <si>
    <t>Ahumada, J. A., Silva, C. E. F., Gajapersad, K., Hallam, C., Hurtado, J., Martin, E., McWilliam, A., Mugerwa, B., O'Brien, T., Rovero, F., Sheil, D., Spironello, W. R., Winarni, N., &amp; Andelman, S. J. (2011). Community Structure and Diversity of Tropical Forest Mammals: Data from a Global Camera Trap Network. *Philosophical Transactions: Biological Sciences, 366*(1578), 2703–2711. &lt;https://doi.org/10.1098/rstb.2011.0115&gt;</t>
  </si>
  <si>
    <t>Carbone, C., Christie, S., Conforti, K., Coulson, T., Franklin, N., Ginsberg, J. R., Griffiths, M., Holden, J., Kawanishi, K., Kinnaird, M., Laidlaw, R., Lynam, A., Macdonald, D. W., Martyr, D., McDougal, C., Nath, L., O'Brien, T., Seidensticker, J., Smith, D. J. L., Wan Shahruddin, W. N. (2001). The use of photographic rates to estimate densities of tigers and other cryptic mammals. *Animal Conservation, 4*(1), 75–79. &lt;https://doi.org/10.1017/S1367943001001081&gt;</t>
  </si>
  <si>
    <t>Forrester, T., O'Brien, T., Fegraus, E., Jansen, P. A., Palmer, J., Kays, R., Ahumada, J., Stern, B., &amp; McShea, W. (2016). An Open Standard for Camera Trap Data. *Biodiversity Data Journal, 4*, e10197. &lt;https://doi.org/10.3897/BDJ.4.e10197&gt;</t>
  </si>
  <si>
    <t>O'Brien, K. M. (2010). *Wildlife Picture Index: Implementation Manual Version 1. 0.* WCS Working Paper No. 39. &lt;https://library.wcs.org/doi/ctl/view/mid/33065/pubid/DMX534800000.aspx&gt;</t>
  </si>
  <si>
    <t>O'Brien, T. G., &amp; Kinnaird, M. F. (2011). Density estimation of sympatric carnivores using spatially explicit capture–recapture methods and standard trapping grid. *Ecological Applications, 21*(8), 2908–2916. &lt;https://www.jstor.org/stable/41417102&gt;</t>
  </si>
  <si>
    <t>O'Brien, Kinnaird &amp; Wibisono, 2013</t>
  </si>
  <si>
    <t>O'Brien, T. G., Kinnaird, M. F., &amp; Wibisono, H. T. (2003). Crouching tigers, hidden prey: Sumatran tiger and prey populations in a tropical forest landscape. *Animal Conservation, 6*(2), 131-139. &lt;https://doi.org/10.1017/s1367943003003172&gt;</t>
  </si>
  <si>
    <t>O'Brien, Kinnaird &amp; Wibisono, 2011</t>
  </si>
  <si>
    <t>Colyn, Radloff &amp; O'Riain, 2018</t>
  </si>
  <si>
    <t>Colyn, R. B., Radloff, F., &amp; O'Riain, M. J. (2018). Camera trapping mammals in the scrubland’s of the cape floristic kingdom - the importance of effort, spacing and trap placement. *Biodiversity and Conservation, 27*(2), 503–520. &lt;https://doi.org/10.1007/s10531-017-1448-z&gt;</t>
  </si>
  <si>
    <t>Kucera, T. E., &amp; R. H. Barrett. (2011). A History of Camera Trapping. In A. F. O'Connell, J. D. Nichols, &amp; K. U. Karanth (Eds.), *Camera Traps In Animal Ecology: Methods and Analyses* (pp. 9–26). Springer. &lt;https://doi.org/10.1007/978-4-431-99495-4_6&gt;</t>
  </si>
  <si>
    <t>Meek, P. D., Ballard, G., Claridge, A., Kays, R., Moseby, K., O'Brien, T., O'Connell, A., Sanderson, J., Swann, D. E., Tobler, M., &amp; Townsend, S. (2014a). Recommended Guiding Principles for Reporting on Camera trap Trapping Research. *Biodiversity and Conservation, 23*(9), 2321–2343. &lt;https://doi.org/10.1007/s10531-014-0712-8&gt;</t>
  </si>
  <si>
    <t>O'Brien, T. G. (2011). Abundance, Density and Relative Abundance: A Conceptual Framework. In A. F. O'Connell, J. D. Nichols, &amp; K. U. Karanth (Eds.), *Camera Traps In Animal Ecology: Methods and Analyses* (pp. 71–96). Springer. &lt;https://doi.org/10.1007/978-4-431-99495-4_6&gt;</t>
  </si>
  <si>
    <t>O'Brien, T. G., Kinnaird, M. F., &amp; Wibisono, H. T. (2011). Estimation of Species Richness of Large Vertebrates Using Camera Traps: An Example from an Indonesian Rainforest. In A. F. O'Connell, J. D. Nichols, &amp; K. U. Karanth (Eds.), *Camera Traps In Animal Ecology: Methods and Analyses* (pp. 233–252). Springer. &lt;https://doi.org/10.1007/978-4-431-99495-4_6&gt;</t>
  </si>
  <si>
    <t>O'Connell, A. F., &amp; Bailey, L. L. (2011a). Inference for Occupancy and Occupancy Dynamics. In O'Connell, A. F. Nichols, J. D. &amp; Karanth, K. U. (Eds.), *Camera Traps In Animal Ecology: Methods and Analyses* (pp. 191–206). Springer. &lt;https://doi.org/10.1007/978-4-431-99495-4_6&gt;</t>
  </si>
  <si>
    <t>O'Connell, A. F., Nichols, J. D., &amp; Karanth, K. U. (Eds. ). (2010). Camera traps in Animal Ecology: Methods and Analyses. Springer. &lt;https://doi.org/10.1007/978-4-431-99495-4&gt;</t>
  </si>
  <si>
    <t>O'Connell, A. F., Talancy, N. W., Bailey, L. L., Sauer, J. R., Cook, R., &amp; Gilbert, A. T. (2006). Estimating Site Occupancy and Detection Probability Parameters for Meso- And Large Mammals in a Coastal Ecosystem. *Journal of Wildlife Management, 70*(6), 1625–1633. &lt;https://doi.org/10.2193/0022-541X(2006)70[1625:ESOADP]2.0.CO;2&gt;</t>
  </si>
  <si>
    <t>O'Connor, K. M., Nathan, L. R., Liberati, M. R., Tingley, M. W., Vokoun, J. C., &amp; Rittenhouse, T. A. G. (2017). Camera trap arrays improve detection probability of wildlife: Investigating study design considerations using an empirical dataset. PloS One, 12(4), e0175684. &lt;https://doi.org/10.1371/journal.pone.0175684&gt;</t>
  </si>
  <si>
    <t>Oksanen, J., Simpson, G. L., Blanchet, F. G., Kindt, R., Legendre, P., Minchin, P. R., O'Hara, R. B., Solymos, P., Stevens, M. H. H., Szoecs, E., Wagner, H., Barbour, M., Bedward, M., Bolker, B., Borcard, D., Carvalho, G., Chirico, M., De Caceres, M., Durand, S., … Weedon, J. (2024). *vegan: Community Ecology Package*. R package Version 2.6-6.1. &lt;https://doi.org/10.32614/CRAN.package.vegan</t>
  </si>
  <si>
    <t>Twining, J. P., McFarlane, C., O'Meara, D., O'Reilly, C., Reyne, M., Montgomery, W. I., Helyar, S., Tosh, D. G., &amp; Augustine, B. C. (2022) A Comparison of Density Estimation Methods for Monitoring Marked and Unmarked Animal Populations. *Ecosphere, 13*(10), e4165. &lt;https://doi.org/10.1002/ecs2.4165&gt;</t>
  </si>
  <si>
    <t>obj_density</t>
  </si>
  <si>
    <t>mod_divers_rich_divers</t>
  </si>
  <si>
    <t>&amp;beta</t>
  </si>
  <si>
    <t>&amp;alpha</t>
  </si>
  <si>
    <t>&amp;gamma</t>
  </si>
  <si>
    <t>𝜓</t>
  </si>
  <si>
    <t>α</t>
  </si>
  <si>
    <t>β</t>
  </si>
  <si>
    <t>γ</t>
  </si>
  <si>
    <t>𝑥̂</t>
  </si>
  <si>
    <t>&amp;le</t>
  </si>
  <si>
    <t>≤</t>
  </si>
  <si>
    <t>≥</t>
  </si>
  <si>
    <t>&amp;ge</t>
  </si>
  <si>
    <t>≠</t>
  </si>
  <si>
    <t>&amp;ne</t>
  </si>
  <si>
    <t>&amp;Psi</t>
  </si>
  <si>
    <t>Σ</t>
  </si>
  <si>
    <t>&amp;Sigma</t>
  </si>
  <si>
    <t>Caughley, G. (1977). Analysis of Vertebrate Populations (pp. 234). Wiley. &lt;https://books.google.ca/books/about/Analysis_of_Vertebrate_Populations.html?id=qAcUAQAAIAAJ&amp;redir_esc=y&gt;</t>
  </si>
  <si>
    <t>https://en.wikipedia.org/wiki/List_of_XML_and_HTML_character_entity_references</t>
  </si>
  <si>
    <t>&amp;gt</t>
  </si>
  <si>
    <t>&gt;</t>
  </si>
  <si>
    <t>[</t>
  </si>
  <si>
    <t>&amp;lsqb</t>
  </si>
  <si>
    <t>]</t>
  </si>
  <si>
    <t>&amp;rsqb</t>
  </si>
  <si>
    <t>&lt;</t>
  </si>
  <si>
    <t>&amp;lt</t>
  </si>
  <si>
    <t>&amp;infin</t>
  </si>
  <si>
    <t>∞</t>
  </si>
  <si>
    <t>baitlure</t>
  </si>
  <si>
    <t>sampledesign</t>
  </si>
  <si>
    <t>cam_visit</t>
  </si>
  <si>
    <t>detection_fov</t>
  </si>
  <si>
    <t>cam_visit_placement</t>
  </si>
  <si>
    <t>cam_visit_equip</t>
  </si>
  <si>
    <t>image_exif</t>
  </si>
  <si>
    <t>cam_visit_deploy</t>
  </si>
  <si>
    <t>cam_visit_settings</t>
  </si>
  <si>
    <t>cam_loc_station</t>
  </si>
  <si>
    <t>cam_visit_</t>
  </si>
  <si>
    <t>cam_visit_equip_check</t>
  </si>
  <si>
    <t>image_set</t>
  </si>
  <si>
    <t>cam_equip</t>
  </si>
  <si>
    <t>Spatially explicit capture-recapture (SECR) / Spatial capture-recapture (SCR) (Borchers &amp; Efford, 2008; Efford, 2004; Royle &amp; Young, 2008; Royle et al., 2009)</t>
  </si>
  <si>
    <t xml:space="preserve">Zero-inflated negative binomial (ZINB) </t>
  </si>
  <si>
    <t>Zero-inflated Poisson (ZIP)</t>
  </si>
  <si>
    <t>mod_appl</t>
  </si>
  <si>
    <t>name_mod_name</t>
  </si>
  <si>
    <t>term_mod_name</t>
  </si>
  <si>
    <t>***New SD Card ID</t>
  </si>
  <si>
    <t>***Animal ID**</t>
  </si>
  <si>
    <t>***Access Method**</t>
  </si>
  <si>
    <t>***Batteries Replaced**</t>
  </si>
  <si>
    <r>
      <t>**</t>
    </r>
    <r>
      <rPr>
        <b/>
        <sz val="11"/>
        <color theme="1"/>
        <rFont val="Aptos Narrow"/>
        <scheme val="minor"/>
      </rPr>
      <t>Camera Location Name**</t>
    </r>
  </si>
  <si>
    <t>multi_det_spatial=="FALSE"</t>
  </si>
  <si>
    <t>Measured</t>
  </si>
  <si>
    <t>auxillary_info=="timeinfront"</t>
  </si>
  <si>
    <t>3ormore_cat_ids=="FALSE"</t>
  </si>
  <si>
    <t>marking_code=="Unmarked"</t>
  </si>
  <si>
    <t>objective %in% c("obj_density","obj_unknown")</t>
  </si>
  <si>
    <t>Binned</t>
  </si>
  <si>
    <t>lowdens_mvmtmed=="TRUE" &amp; multi_det_spatial=="FALSE"</t>
  </si>
  <si>
    <t>cam_high_dens=="TRUE"</t>
  </si>
  <si>
    <t>auxillary_info=="none"</t>
  </si>
  <si>
    <t>[unkn]</t>
  </si>
  <si>
    <t>sp_common_pop_lg=="FALSE"</t>
  </si>
  <si>
    <t>cam_high_dens=="FALSE"</t>
  </si>
  <si>
    <t>objective %in% c("obj_abundance","obj_density","obj_unknown")</t>
  </si>
  <si>
    <t>sp_common_pop_lg=="TRUE"</t>
  </si>
  <si>
    <t>aux_count_possible=="TRUE"</t>
  </si>
  <si>
    <t>auxillary_info=="mvmt_speed"</t>
  </si>
  <si>
    <t>aux_count_possible=="FALSE"</t>
  </si>
  <si>
    <t>auxillary_info=="timelapse"</t>
  </si>
  <si>
    <t>auxillary_info=="dist_cam"</t>
  </si>
  <si>
    <t>ia.na(auxillary_info)</t>
  </si>
  <si>
    <t>3ormore_cat_ids=="TRUE"</t>
  </si>
  <si>
    <t>marking_code=="Partially marked"</t>
  </si>
  <si>
    <t>objective %in% c("obj_density","obj_pop_size","obj_unknown")</t>
  </si>
  <si>
    <t>marking_code=="Marked"</t>
  </si>
  <si>
    <t>objective %in% c("obj_abundance","obj_density","obj_pop_size","obj_vital_rate","obj_unknown")</t>
  </si>
  <si>
    <t>multi_det_spatial=="TRUE"</t>
  </si>
  <si>
    <t>marking_allsub=="Subset"</t>
  </si>
  <si>
    <t>marking_allsub=="All"</t>
  </si>
  <si>
    <t>approach=="mod_rai" &amp; zeroinflation=="TRUE" &amp; zi_process=="TRUE"</t>
  </si>
  <si>
    <t>objective %in% c("obj_rel_abund","obj_unknown")</t>
  </si>
  <si>
    <t>TRUE-PRI1-2</t>
  </si>
  <si>
    <t>still may need mixed mod regardless.</t>
  </si>
  <si>
    <t>approach=="mod_rai" &amp; overdispersion=="FALSE" &amp; zeroinflation=="FALSE" &amp; zi_overdispersed=="FALSE" &amp; zi_re_overdispersed =="FALSE" &amp; zi_process=="FALSE"</t>
  </si>
  <si>
    <t>mod_rai_zip_re</t>
  </si>
  <si>
    <t>approach=="mod_rai" &amp; overdispersion=="FALSE" &amp; zeroinflation=="FALSE" &amp; zi_overdispersed=="FALSE" &amp; zi_re_overdispersed =="TRUE" &amp; zi_process=="FALSE"</t>
  </si>
  <si>
    <t>approach=="mod_rai" &amp; overdispersion=="FALSE" &amp; zeroinflation=="FALSE" &amp; zi_overdispersed=="TRUE" &amp; zi_re_overdispersed =="TRUE" &amp; zi_process=="FALSE"</t>
  </si>
  <si>
    <t>approach=="mod_rai" &amp; overdispersion=="FALSE" &amp; zeroinflation=="FALSE"</t>
  </si>
  <si>
    <t>approach=="mod_rai" &amp; overdispersion=="TRUE" &amp; zeroinflation=="FALSE"</t>
  </si>
  <si>
    <t>num_cams_avail&gt;40</t>
  </si>
  <si>
    <t>cam_independent=="TRUE"</t>
  </si>
  <si>
    <t>objective %in% c("obj_occupancy","obj_unknown")</t>
  </si>
  <si>
    <t>CHECK zi_re_overdispersed =="TRUE"</t>
  </si>
  <si>
    <t>zi_re_overdispersed =="TRUE"</t>
  </si>
  <si>
    <t>num_cams_avail&gt;0</t>
  </si>
  <si>
    <t>objective %in% c("obj_inventory","obj_unknown")</t>
  </si>
  <si>
    <t>objective %in% c("obj_divers_rich","obj_unknown")</t>
  </si>
  <si>
    <t>objective %in% c("obj_behaviour","obj_unknown")</t>
  </si>
  <si>
    <t>ignore_notes</t>
  </si>
  <si>
    <t>ignore_subtype_cond</t>
  </si>
  <si>
    <t>ignore_alternative_multi_det_spatial</t>
  </si>
  <si>
    <t>multi_det_spatial</t>
  </si>
  <si>
    <t>approach_subtype</t>
  </si>
  <si>
    <t>Both likelihood-based and Bayesian versions of the model have been implemented in relatively easy-to-use software DENSITY and SPACECAP, respectively, as well as associated R packages) ({{ ref_intext_wearn_gloverkapfer_2017 }})</t>
  </si>
  <si>
    <t>Dependent on the surveyed area, which is difficult to track and calculate ({{ ref_intext_wearn_gloverkapfer_2017 }})</t>
  </si>
  <si>
    <t>Requires stringent study design (e.g., random sampling, standardized methods) ({{ ref_intext_wearn_gloverkapfer_2017 }})</t>
  </si>
  <si>
    <t>Camera height &amp; direction</t>
  </si>
  <si>
    <t xml:space="preserve">    title_i_survey_dur_mth: "Survey duration (months surveyed)"</t>
  </si>
  <si>
    <t>change_to</t>
  </si>
  <si>
    <t>change_from</t>
  </si>
  <si>
    <t>change_where</t>
  </si>
  <si>
    <t>How many cameras do you have?</t>
  </si>
  <si>
    <t>I don't have a set number of cameras</t>
  </si>
  <si>
    <t>[numeric]</t>
  </si>
  <si>
    <t>dectre_accel_2016</t>
  </si>
  <si>
    <t>DE-CTR ACCEL (2016, Dec 21) *Using Hurdle Models to Analyze Zero-Inflated Count Data.*  [Video]. YouTube. &lt;https://www.youtube.com/watch?v=CvM6j8hE8lE&gt;</t>
  </si>
  <si>
    <t>DE-CTR ACCEL (2016)</t>
  </si>
  <si>
    <t>https://www.youtube.com/embed/CvM6j8hE8lE?si=E_kNQm9YYwgUECM3</t>
  </si>
  <si>
    <t>Cao, A. (2021, Jun 14) *Hurdle models.*  [Video]. YouTube. &lt;https://www.youtube.com/watch?v=q2NRQBcihQY&gt;</t>
  </si>
  <si>
    <t>Cao (2021)</t>
  </si>
  <si>
    <t>cao_2021</t>
  </si>
  <si>
    <t>Hartig, F. (2019). *DHARMa: Residual Diagnostics for Hierarchical (Multi-Level/Mixed) Regression Models.* R package version 0.2.2, &lt;https://CRAN.R-project.org/package=DHARMa&gt;</t>
  </si>
  <si>
    <t>Probability of use</t>
  </si>
  <si>
    <t>Intensity of use</t>
  </si>
  <si>
    <t>use_intensity</t>
  </si>
  <si>
    <t>use_probability</t>
  </si>
  <si>
    <t>approach_rel</t>
  </si>
  <si>
    <t>{{ term_def_density }}</t>
  </si>
  <si>
    <t>(e.g., survival probabilities and recruitment rates)</t>
  </si>
  <si>
    <t>Absolute abundance / Population size</t>
  </si>
  <si>
    <t>The number of individuals per unit area ({{ ref_intext_wearn_gloverkapfer_2017 }})</t>
  </si>
  <si>
    <t>A formal measure that summarizes the state of a community or population at a particular time ({{ ref_intext_wearn_gloverkapfer_2017 }}), (e.g., species richness or population abundance).</t>
  </si>
  <si>
    <t>A method used to estimate the abundance of partially marked populations using the number of marked individuals, the number of unmarked individuals, and the detection probability from marked animals ({{ ref_intext_wearn_gloverkapfer_2017 }}). MR is similar to capture-recapture (CR; Karanth, 1995; Karanth &amp; Nichols, 1998) models, except only a portion of animals are individually identified.</t>
  </si>
  <si>
    <t>The extent of a scene that is visible in an image (Figure 5); a large FOV is obtained by 'zooming out' from a scene, whilst 'zooming in' will result in a smaller FOV ({{ ref_intext_wearn_gloverkapfer_2017 }}).</t>
  </si>
  <si>
    <t>Multiple cameras are deployed at a sample station (Figure 3d). A clustered design can be used within a systematic or stratified approach (i.e., systematic clustered design or as a clustered random design [{{ ref_intext_wearn_gloverkapfer_2017 }}]).</t>
  </si>
  <si>
    <t>{{ term_def_mod_2flankspim }}</t>
  </si>
  <si>
    <t>{{ term_def_mod_behaviour }}</t>
  </si>
  <si>
    <t>{{ term_def_mod_catspim }}</t>
  </si>
  <si>
    <t>{{ term_def_mod_cr_cmr }}</t>
  </si>
  <si>
    <t>{{ term_def_mod_divers_rich_beta }}</t>
  </si>
  <si>
    <t>{{ term_def_mod_divers_rich_divers }}</t>
  </si>
  <si>
    <t>{{ term_def_mod_divers_rich_gamma }}</t>
  </si>
  <si>
    <t>{{ term_def_mod_divers_rich_rich }}</t>
  </si>
  <si>
    <t>{{ term_def_mod_ds }}</t>
  </si>
  <si>
    <t>{{ term_def_mod_inventory }}</t>
  </si>
  <si>
    <t>{{ term_def_mod_is }}</t>
  </si>
  <si>
    <t>{{ term_def_mod_occupancy }}</t>
  </si>
  <si>
    <t>{{ term_def_mod_rai }}</t>
  </si>
  <si>
    <t>{{ term_def_mod_rai_hurdle }}</t>
  </si>
  <si>
    <t>{{ term_def_mod_rai_nb }}</t>
  </si>
  <si>
    <t>{{ term_def_mod_rai_poisson }}</t>
  </si>
  <si>
    <t>{{ term_def_mod_rai_zinb }}</t>
  </si>
  <si>
    <t>{{ term_def_mod_rai_zip }}</t>
  </si>
  <si>
    <t>{{ term_def_mod_rem }}</t>
  </si>
  <si>
    <t>{{ term_def_mod_rest }}</t>
  </si>
  <si>
    <t>{{ term_def_mod_sc }}</t>
  </si>
  <si>
    <t>{{ term_def_mod_scr_secr }}</t>
  </si>
  <si>
    <t>{{ term_def_mod_smr }}</t>
  </si>
  <si>
    <t>{{ term_def_mod_ste }}</t>
  </si>
  <si>
    <t>{{ term_def_mod_tifc }}</t>
  </si>
  <si>
    <t>{{ term_def_mod_tte }}</t>
  </si>
  <si>
    <t>{{ term_def_mod_divers_rich }}</t>
  </si>
  <si>
    <t>{{ term_def_mod_mr }}</t>
  </si>
  <si>
    <t>{{ term_def_mod_nmixture }}</t>
  </si>
  <si>
    <t>{{ term_def_mod_roylenichols }}</t>
  </si>
  <si>
    <t>becker_et_al_2021</t>
  </si>
  <si>
    <t>Becker et al., 2021</t>
  </si>
  <si>
    <t>Becker, M. Huggard, D. J., &amp; the Alberta Biodiversity Monitoring Institute (ABMI). *Estimating animal density using TIFC (Time In Front of Camera).* &lt;https://github.com/mabecker89/tifc-method&gt;</t>
  </si>
  <si>
    <t>01_40_cam_settings</t>
  </si>
  <si>
    <t>01_39_cam_makemod</t>
  </si>
  <si>
    <t>Pascal et al., 2020</t>
  </si>
  <si>
    <t>Pascal, L., Memarzadeh, M., Boettiger, C., Lloyd, H., &amp; Chadès, I. (2020). A Shiny R app to solve the problem of when to stop managing or surveying species under imperfect detection. Methods in *Ecology and Evolution, 11*(12), 1707–1715. &lt;https://doi.org/10.1111/2041-210X.13501&gt;.</t>
  </si>
  <si>
    <t>https://conservation-decisions.shinyapps.io/smsPOMDP/</t>
  </si>
  <si>
    <t>https://detcal-shiny.2.rahtiapp.fi</t>
  </si>
  <si>
    <t>https://www.youtube.com/embed/h3MLWK9IJ4A?si=qOKB8jyALD3cwgAe</t>
  </si>
  <si>
    <t>wildlifedegree_2022</t>
  </si>
  <si>
    <t>The Wildlife Degree (2022, Feb 3). *Rarefied Species Accumulation Curves (the simple way) tutorial.* [Video]. YouTube. &lt;https://www.youtube.com/watch?v=h3MLWK9IJ4A&gt;</t>
  </si>
  <si>
    <t>The Wildlife Degree (2022)</t>
  </si>
  <si>
    <t>Increased precision is less pronounced in high-[density](/09_gloss_ref/09_glossary.md#density) populations ({{ ref_intext_augustine_et_al_2018 }}; {{ ref_intext_clarke_et_al_2023 }})</t>
  </si>
  <si>
    <t>Improved precision of [density](/09_gloss_ref/09_glossary.md#density) estimates relative to SCR ({{ ref_intext_augustine_et_al_2018 }}; {{ ref_intext_davis_et_al_2021 }}; {{ ref_intext_clarke_et_al_2023 }})</t>
  </si>
  <si>
    <t>Detections are [independent](/09_gloss_ref/09_glossary.md#independent_detections) ({{ ref_intext_chandler_royle_2013 }}; {{ ref_intext_clarke_et_al_2023 }})</t>
  </si>
  <si>
    <t>Individuals' identifying traits do not change during the [survey](/09_gloss_ref/09_glossary.md#survey) (e.g., antlers present*/absent) ({{ ref_intext_augustine_et_al_2019 }})</t>
  </si>
  <si>
    <t>May produce be less reliable*/accurate estimates for high-[density](/09_gloss_ref/09_glossary.md#density) populations ({{ ref_intext_sun_et_al_2022 }}; {{ ref_intext_clarke_et_al_2023 }})</t>
  </si>
  <si>
    <t>Too few categorical identifiers*/ possibilities can result in mis-assignments and overestimating [density](/09_gloss_ref/09_glossary.md#density) ({{ ref_intext_augustine_et_al_2019 }}; {{ ref_intext_parmenter_et_al_2003 }}; {{ ref_intext_clarke_et_al_2023 }})</t>
  </si>
  <si>
    <t>May produce more precise and less biased [density](/09_gloss_ref/09_glossary.md#density) estimates than SC with less information ({{ ref_intext_sun_et_al_2022 }}; {{ ref_intext_clarke_et_al_2023 }})</t>
  </si>
  <si>
    <t>When the sample size is large enough to reliably estimate [density](/09_gloss_ref/09_glossary.md#density) with CR, ({{ ref_intext_karanth_1995 }}; {{ ref_intext_karanth_nichols_1998 }}) individuals are unlikely to have a unique marker ({{ ref_intext_noss_et_al_2003 }}; {{ ref_intext_kelly_et_al_2008 }}; {{ ref_intext_rovero_et_al_2013 }})</t>
  </si>
  <si>
    <t>[Density](/09_gloss_ref/09_glossary.md#density) cannot be explicitly estimated because the true area animals occupy is never measured (only approximated) ({{ ref_intext_chandler_royle_2013 }})</t>
  </si>
  <si>
    <t>[Camera locations](/09_gloss_ref/09_glossary.md#camera_location) are [randomly placed](/09_gloss_ref/09_glossary.md#sampledesign_random) ({{ ref_intext_wearn_gloverkapfer_2017 }})</t>
  </si>
  <si>
    <t>[Camera locations](/09_gloss_ref/09_glossary.md#camera_location) are independent ({{ ref_intext_wearn_gloverkapfer_2017 }})</t>
  </si>
  <si>
    <t>[Detection probability](/09_gloss_ref/09_glossary.md#detection_probability) of different species remains the same ({{ ref_intext_wearn_gloverkapfer_2017 }}) ('true' species richness estimation involves attempting to correct for '[imperfect detection](/09_gloss_ref/09_glossary.md#imperfect_detection)' ({{ ref_intext_wearn_gloverkapfer_2017 }})</t>
  </si>
  <si>
    <t>Sampling effort is comparable between [camera locations](/09_gloss_ref/09_glossary.md#camera_location) ({{ ref_intext_royle_nichols_2003 }})</t>
  </si>
  <si>
    <t>[Detection probability](/09_gloss_ref/09_glossary.md#detection_probability) of different species remains the same ({{ ref_intext_wearn_gloverkapfer_2017 }})</t>
  </si>
  <si>
    <t>Demographic closure (i.e., no births or deaths) and geographic closure (i.e., no immigration or emigration) (animal [density](/09_gloss_ref/09_glossary.md#density) is constant during the [survey](/09_gloss_ref/09_glossary.md#survey)) ({{ ref_intext_palencia_et_al_2021 }})</t>
  </si>
  <si>
    <t>Detections are [independent](/09_gloss_ref/09_glossary.md#independent_detections) ({{ ref_intext_palencia_et_al_2021 }})</t>
  </si>
  <si>
    <t>Requires a good understanding of the focal populations’ activity patterns; [density](/09_gloss_ref/09_glossary.md#density) estimates can be biased (e.g., under-estimated) when regular periods of inactivity are not accounted for (using detection times to infer periods of activity may help overcome this limitation)' ({{ ref_intext_howe_et_al_2017 }}; {{ ref_intext_palencia_et_al_2021 }}; {{ ref_intext_clarke_et_al_2023 }})</t>
  </si>
  <si>
    <t>Tends to underestimate [density](/09_gloss_ref/09_glossary.md#density) ({{ ref_intext_howe_et_al_2017 }}; {{ ref_intext_twining_et_al_2022 }}; {{ ref_intext_clarke_et_al_2023 }})</t>
  </si>
  <si>
    <t>Low population [density](/09_gloss_ref/09_glossary.md#density) and reactivity to cameras may be major sources of bias' ({{ ref_intext_bessone_et_al_2020 }}; {{ ref_intext_clarke_et_al_2023 }})</t>
  </si>
  <si>
    <t>[Density](/09_gloss_ref/09_glossary.md#density) estimates are unbiased by animal movement 'since camera-animal distance is measured at a certain instant in time (intervals of duration *t* apart)' ({{ ref_intext_howe_et_al_2017 }}; {{ ref_intext_clarke_et_al_2023 }})</t>
  </si>
  <si>
    <t>Can be applied to low-[density](/09_gloss_ref/09_glossary.md#density) populations ({{ ref_intext_howe_et_al_2017 }}; {{ ref_intext_clarke_et_al_2023 }})</t>
  </si>
  <si>
    <t>No formal [assumptions](/09_gloss_ref/09_glossary.md#mods_modelling_assumption) ({{ ref_intext_wearn_gloverkapfer_2017 }})</t>
  </si>
  <si>
    <t>Maximum flexibility for study design (e.g., [camera days per camera location](/09_gloss_ref/09_glossary.md#camera_days_per_camera_location) or use of [lure](/09_gloss_ref/09_glossary.md#baitlure_lure) ({{ ref_intext_rovero_et_al_2013 }})) ({{ ref_intext_wearn_gloverkapfer_2017 }})</t>
  </si>
  <si>
    <t>Detections are [independent](/09_gloss_ref/09_glossary.md#independent_detections) ({{ ref_intext_moeller_et_al_2018 }})</t>
  </si>
  <si>
    <t>[Occupancy](/09_gloss_ref/09_glossary.md#occupancy) is constant ({{ ref_intext_mackenzie_et_al_2002 }}) (abundance is constant) ({{ ref_intext_mackenzie_et_al_2006 }})</t>
  </si>
  <si>
    <t>[Camera locations](/09_gloss_ref/09_glossary.md#camera_location) are independent ({{ ref_intext_mackenzie_et_al_2006 }})</t>
  </si>
  <si>
    <t>Detections are [independent](/09_gloss_ref/09_glossary.md#independent_detections) ({{ ref_intext_mackenzie_et_al_2006 }})</t>
  </si>
  <si>
    <t>The probability of [occupancy](/09_gloss_ref/09_glossary.md#occupancy) and detection are constant across all [camera locations](/09_gloss_ref/09_glossary.md#camera_location) within a stratum or can be modelled using covariates ({{ ref_intext_mackenzie_et_al_2006 }})</t>
  </si>
  <si>
    <t>[Occupancy](/09_gloss_ref/09_glossary.md#occupancy) ({{ ref_intext_mackenzie_et_al_2002 }}) only measures distribution; it may be a misleading indicator of changes in abundance ({{ ref_intext_wearn_gloverkapfer_2017 }})</t>
  </si>
  <si>
    <t>Interpretation*/communication of results may not be straightforward (if the scale of movement is much larger than the [camera spacing](/09_gloss_ref/09_glossary.md#camera_spacing) the results should be interpreted as 'probability of use' rather than [occupancy](/09_gloss_ref/09_glossary.md#occupancy)) ({{ ref_intext_wearn_gloverkapfer_2017 }})</t>
  </si>
  <si>
    <t>Multi-species [occupancy models](/09_gloss_ref/09_glossary.md#mods_occupancy) ({{ ref_intext_mackenzie_et_al_2002 }}) allow the inclusion of interactions among species while controlling for [imperfect detection](/09_gloss_ref/09_glossary.md#imperfect_detection) ({{ ref_intext_wearn_gloverkapfer_2017 }})</t>
  </si>
  <si>
    <t>Many [assumption](/09_gloss_ref/09_glossary.md#mods_modelling_assumption)s exist (since used for many approaches) ({{ ref_intext_wearn_gloverkapfer_2017 }})</t>
  </si>
  <si>
    <t>Difficult to draw inferences (a large number of [assumptions](/09_gloss_ref/09_glossary.md#mods_modelling_assumption)); comparisons across space, time, species, and studies are difficult ({{ ref_intext_wearn_gloverkapfer_2017 }})</t>
  </si>
  <si>
    <t>[Relative abundance indices](/09_gloss_ref/09_glossary.md#mods_relative_abundance) often do correlate with abundance ({{ ref_intext_wearn_gloverkapfer_2017 }})</t>
  </si>
  <si>
    <t>Calibration with independent [density](/09_gloss_ref/09_glossary.md#density) estimates is possible ({{ ref_intext_wearn_gloverkapfer_2017 }})</t>
  </si>
  <si>
    <t>Allows community-wide [density](/09_gloss_ref/09_glossary.md#density) estimation ({{ ref_intext_wearn_gloverkapfer_2017 }})</t>
  </si>
  <si>
    <t>Direct estimation of [density](/09_gloss_ref/09_glossary.md#density); avoids ad-hoc definitions of study area ({{ ref_intext_rowcliffe_et_al_2008 }})</t>
  </si>
  <si>
    <t>Demographic closure (i.e., no births or deaths) and geographic closure (i.e., no immigration or emigration) (animal [density](/09_gloss_ref/09_glossary.md#density) is constant during the [survey](/09_gloss_ref/09_glossary.md#survey)) ({{ ref_intext_rowcliffe_et_al_2008 }})</t>
  </si>
  <si>
    <t>Detections are [independent](/09_gloss_ref/09_glossary.md#independent_detections) ({{ ref_intext_nakashima_et_al_2018 }})</t>
  </si>
  <si>
    <t>Attraction or aversion to cameras is exhibited in some species ({{ ref_intext_meek_et_al_2016 }}) and could affect the time within the detection zone and subsequently affect estimates of [density](/09_gloss_ref/09_glossary.md#density) ({{ ref_intext_doran_myers_2018 }})</t>
  </si>
  <si>
    <t>Provides unbiased estimates of animal [density](/09_gloss_ref/09_glossary.md#density), even when animal movement speed varies, and animals travel in pairs ({{ ref_intext_nakashima_et_al_2018 }})</t>
  </si>
  <si>
    <t>Not appropriate for low [density](/09_gloss_ref/09_glossary.md#density) or elusive species when recaptures too few to confidently infer the number and location of activity centres' ({{ ref_intext_clarke_et_al_2023 }}; {{ ref_intext_burgar_et_al_2018 }})</t>
  </si>
  <si>
    <t>Not appropriate for high-[density](/09_gloss_ref/09_glossary.md#density) populations with evenly spaced activity centres (camera[-specific] counts will be too similar and impair activity centre inference)' ({{ ref_intext_clarke_et_al_2023 }})</t>
  </si>
  <si>
    <t>Study design (camera arrangement) can dramatically affect the accuracy and precision of [density](/09_gloss_ref/09_glossary.md#density) estimates' ({{ ref_intext_clarke_et_al_2023 }}; {{Sollmann, 2018}})</t>
  </si>
  <si>
    <t>Detections of different individuals are [independent](/09_gloss_ref/09_glossary.md#independent_detections) ({{ ref_intext_wearn_gloverkapfer_2017 }})</t>
  </si>
  <si>
    <t>[Surveys](/09_gloss_ref/09_glossary.md#survey) are independent ({{ ref_intext_wearn_gloverkapfer_2017 }})</t>
  </si>
  <si>
    <t>[Camera locations](/09_gloss_ref/09_glossary.md#camera_location) are randomly placed with respect to the distribution and orientation of home ranges ({{ ref_intext_wearn_gloverkapfer_2017 }})</t>
  </si>
  <si>
    <t>Multiple cameras per station may be required to identify individuals; difficult to implement at large spatial scales as it requires a high [density](/09_gloss_ref/09_glossary.md#density) of cameras ({{ ref_intext_morin_et_al_2022 }})</t>
  </si>
  <si>
    <t>½ MMDM (Mean Maximum Distance Moved) will usually lead to an underestimation of home range size and thus overestimation of [density](/09_gloss_ref/09_glossary.md#density) ({{ ref_intext_parmenter_et_al_2003 }}; {{ ref_intext_noss_et_al_2012 }}; {{ ref_intext_wearn_gloverkapfer_2017 }})</t>
  </si>
  <si>
    <t>Produces direct estimates of [density](/09_gloss_ref/09_glossary.md#density) or population size for explicit spatial regions ({{ ref_intext_chandler_royle_2013 }})</t>
  </si>
  <si>
    <t>[Density](/09_gloss_ref/09_glossary.md#density) estimates obtained in a single model, fully incorporate spatial information of locations and individuals ({{ ref_intext_wearn_gloverkapfer_2017 }})</t>
  </si>
  <si>
    <t>SECR ({{ ref_intext_efford_2004 }}; {{ ref_intext_borchers_efford_2008 }}; {{ ref_intext_royle_young_2008 }}; {{ ref_intext_royle_et_al_2009 }}) accounts for variation in individual [detection probability](/9_glossary#detection_probability); can produce spatial variation in [density](/09_gloss_ref/09_glossary.md#density); SECR ({{ ref_intext_efford_2004 }}; {{ ref_intext_borchers_efford_2008 }}; {{ ref_intext_royle_young_2008 }}; {{ ref_intext_royle_et_al_2009 }}) more sensitive to detect moderate-to-major populations changes (+/-20-80%) ({{ ref_intext_royle_young_2008 }}; {{ ref_intext_royle_et_al_2009 }})</t>
  </si>
  <si>
    <t>Allows for [density](/09_gloss_ref/09_glossary.md#density) estimation for a unmarked population, but the precision of the [density](/09_gloss_ref/09_glossary.md#density) estimates are likely to be very low value ({{ ref_intext_wearn_gloverkapfer_2017 }})</t>
  </si>
  <si>
    <t>[Density](/09_gloss_ref/09_glossary.md#density) estimates are likely less precise than with SECR ({{ ref_intext_efford_2004 }}; {{ ref_intext_borchers_efford_2008 }}; {{ ref_intext_royle_young_2008 }}; {{ ref_intext_royle_et_al_2009 }}) or REM, unless a large proportion of the population have marks  ({{ ref_intext_wearn_gloverkapfer_2017 }})</t>
  </si>
  <si>
    <t>Ecology of species (well known *vs.* poorly known)</t>
  </si>
  <si>
    <t>mod_divers_rich_rich2</t>
  </si>
  <si>
    <t>ASSIGNED</t>
  </si>
  <si>
    <t>Eric</t>
  </si>
  <si>
    <t>Marcus</t>
  </si>
  <si>
    <t>Anne</t>
  </si>
  <si>
    <t>Cassie</t>
  </si>
  <si>
    <t>postpone</t>
  </si>
  <si>
    <t>status</t>
  </si>
  <si>
    <t>MacKenzie, D. I., Nichols, J. D., Royle, J. A., Pollock, K. H., Bailey, L. L., &amp; Hines, J. E. (2017). *Occupancy Estimation and Modeling: Inferring Patterns and Dynamics of Species Occurrence*. 2nd ed. Academic Press, San Diego. &lt;https://www.sciencedirect.com/book/9780124071971/occupancy-estimation-and-modeling&gt;.</t>
  </si>
  <si>
    <t>MacKenzie et al., 2017</t>
  </si>
  <si>
    <t>mackenzie_et_al_2017</t>
  </si>
  <si>
    <t>noon_et_al_2012</t>
  </si>
  <si>
    <t>Gaston, K. J., Blackburn, T. M., Greenwood, J. J. D., Gregory, R. D., Quinn, R. M., &amp; Lawton, J. H. (2000). Abundance-Occupancy Relationships. *The Journal of Applied Ecology, 37*(s1), 39–59. &lt;https://doi.org/10.1046/j.1365-2664.2000.00485.x&gt;</t>
  </si>
  <si>
    <t>Noon, B. R., Bailey, L. L., Sisk, T. D., &amp; McKelvey, K. S. (2012). Efficient Species-Level Monitoring at the Landscape Scale. *Conservation Biology, 26*(3), 432–41. &lt;https://doi.org/10.1111/j.1523-1739.2012.01855.x.&gt;</t>
  </si>
  <si>
    <t>Royle &amp; Dorazio, 2012</t>
  </si>
  <si>
    <t>Noon et al., 2012</t>
  </si>
  <si>
    <t>royle_dorazio_2012</t>
  </si>
  <si>
    <t>Royle, J. A., &amp; Dorazio, R. M. (2012). Parameter-expanded data augmentation for Bayesian analysis of capture–recapture models. *Journal of Ornithology, 152*(S2), 521–537. &lt;https://doi.org/10.1007/s10336-010-0619-4&gt;</t>
  </si>
  <si>
    <t>E1D5E7</t>
  </si>
  <si>
    <t>Purple</t>
  </si>
  <si>
    <t>Obj_Res</t>
  </si>
  <si>
    <t>Yellow</t>
  </si>
  <si>
    <t>section</t>
  </si>
  <si>
    <t>FFFF66</t>
  </si>
  <si>
    <t>Yellow bright</t>
  </si>
  <si>
    <t>B0E3E6</t>
  </si>
  <si>
    <t>Teal</t>
  </si>
  <si>
    <t>Data &amp; analysis</t>
  </si>
  <si>
    <t>FFE6CC</t>
  </si>
  <si>
    <t>Project-level</t>
  </si>
  <si>
    <t>Stewart, F. E. C., Fisher, J. T., Burton, A. C., &amp; Volpe, J. P. (2018). Species occurrence data reflect the magnitude of animal movements better than the proximity of animal space use. *Ecosphere, 9*(2), e02112. &lt;https://doi.org/10.1002/ecs2.2112&gt;</t>
  </si>
  <si>
    <t>Stewart et al., 2019b</t>
  </si>
  <si>
    <t>Stewart et al., 2019a</t>
  </si>
  <si>
    <t>stewart_et_al_2019b</t>
  </si>
  <si>
    <t>stewart_et_al_2019a</t>
  </si>
  <si>
    <t>Efford, M. G., &amp; Dawson, D. K. (2012). Occupancy in continuous habitat. *Ecosphere, 3*(4). Article 32. &lt;https://doi.org/10.1890/es11-00308.1&gt;</t>
  </si>
  <si>
    <t>Efford &amp; Dawson, 2012</t>
  </si>
  <si>
    <t>efford_dawson_2012</t>
  </si>
  <si>
    <t>Stewart, F. E. C., Volpe, J. P., Eaton, B. R., Hood, G. A., Vujnovic, D., &amp; Fisher, J. T. (2019b). Protected areas alone rarely predict mammalian biodiversity across spatial scales in an Albertan working landscape. *Biological Conservation, 240*, 108252. &lt;https://doi.org/10.1016/j.biocon.2019.108252&gt;</t>
  </si>
  <si>
    <t>stewart_et_al_2018</t>
  </si>
  <si>
    <t>Stewart et al., 2018</t>
  </si>
  <si>
    <t>Stewart, F. E. C., Volpe, J. P., &amp; Fisher, J. T. (2019b). The Debate About Bait: A Red Herring in Wildlife Research. *The Journal of Wildlife Management, 83*(4), 985–992. &lt;https://doi.org/10.1002/jwmg.21657&gt;</t>
  </si>
  <si>
    <t>Foca, 2021</t>
  </si>
  <si>
    <t>Foca, J. M. (2021). *Camera Traps for Evaluating Ungulate Densities and Interspecific Interactions in the Beaver Hills Region of Alberta*. [Master's thesis, University of Alberta]. &lt;https://doi.org/10.7939/r3-bm8f-yj13&gt;</t>
  </si>
  <si>
    <t>foca_2021</t>
  </si>
  <si>
    <t>The probability of 'utilization' ({{ ref_intext_jennrich_turner_1969 }}); describes the relative probability of use (Powell &amp; Mitchell, 2012).</t>
  </si>
  <si>
    <t>§</t>
  </si>
  <si>
    <t>&amp;sect</t>
  </si>
  <si>
    <t>*</t>
  </si>
  <si>
    <t>&amp;dagger</t>
  </si>
  <si>
    <t>&amp;Dagger</t>
  </si>
  <si>
    <t>†</t>
  </si>
  <si>
    <t>‡</t>
  </si>
  <si>
    <t>∗</t>
  </si>
  <si>
    <t>&amp;lowast</t>
  </si>
  <si>
    <t>&amp;ast</t>
  </si>
  <si>
    <t>ref_bib_resource14_ref_id</t>
  </si>
  <si>
    <t>ref_bib_resource15_ref_id</t>
  </si>
  <si>
    <t>ref_bib_resource16_ref_id</t>
  </si>
  <si>
    <t>ref_bib_resource17_ref_id</t>
  </si>
  <si>
    <t>ref_bib_resource18_ref_id</t>
  </si>
  <si>
    <t>ref_bib_resource19_ref_id</t>
  </si>
  <si>
    <t>ref_bib_resource20_ref_id</t>
  </si>
  <si>
    <t>ref_intext_resource1_ref_id</t>
  </si>
  <si>
    <t>ref_intext_resource2_ref_id</t>
  </si>
  <si>
    <t>ref_intext_resource3_ref_id</t>
  </si>
  <si>
    <t>ref_intext_resource4_ref_id</t>
  </si>
  <si>
    <t>ref_intext_resource5_ref_id</t>
  </si>
  <si>
    <t>ref_intext_resource6_ref_id</t>
  </si>
  <si>
    <t>ref_intext_resource7_ref_id</t>
  </si>
  <si>
    <t>ref_intext_resource8_ref_id</t>
  </si>
  <si>
    <t>ref_intext_resource9_ref_id</t>
  </si>
  <si>
    <t>ref_intext_resource10_ref_id</t>
  </si>
  <si>
    <t>ref_intext_resource11_ref_id</t>
  </si>
  <si>
    <t>ref_intext_resource12_ref_id</t>
  </si>
  <si>
    <t>ref_intext_resource13_ref_id</t>
  </si>
  <si>
    <t>ref_intext_resource14_ref_id</t>
  </si>
  <si>
    <t>ref_intext_resource15_ref_id</t>
  </si>
  <si>
    <t>ref_intext_resource16_ref_id</t>
  </si>
  <si>
    <t>ref_intext_resource17_ref_id</t>
  </si>
  <si>
    <t>ref_intext_resource18_ref_id</t>
  </si>
  <si>
    <t>ref_intext_resource19_ref_id</t>
  </si>
  <si>
    <t>ref_intext_resource20_ref_id</t>
  </si>
  <si>
    <t>ref_intext_figure8_ref_id</t>
  </si>
  <si>
    <t>ref_intext_figure9_ref_id</t>
  </si>
  <si>
    <t>ref_intext_figure10_ref_id</t>
  </si>
  <si>
    <t>ref_intext_figure11_ref_id</t>
  </si>
  <si>
    <t>ref_intext_figure12_ref_id</t>
  </si>
  <si>
    <t>ref_intext_figure13_ref_id</t>
  </si>
  <si>
    <t>ref_intext_figure14_ref_id</t>
  </si>
  <si>
    <t>ref_intext_figure15_ref_id</t>
  </si>
  <si>
    <t>ref_intext_figure16_ref_id</t>
  </si>
  <si>
    <t>ref_intext_figure17_ref_id</t>
  </si>
  <si>
    <t>ref_intext_figure18_ref_id</t>
  </si>
  <si>
    <t>ref_intext_figure19_ref_id</t>
  </si>
  <si>
    <t>ref_intext_figure20_ref_id</t>
  </si>
  <si>
    <t>ref_bib_figure1_ref_id</t>
  </si>
  <si>
    <t>ref_bib_figure2_ref_id</t>
  </si>
  <si>
    <t>ref_bib_figure3_ref_id</t>
  </si>
  <si>
    <t>ref_bib_figure4_ref_id</t>
  </si>
  <si>
    <t>ref_bib_figure5_ref_id</t>
  </si>
  <si>
    <t>ref_bib_figure6_ref_id</t>
  </si>
  <si>
    <t>ref_bib_figure7_ref_id</t>
  </si>
  <si>
    <t>ref_bib_figure8_ref_id</t>
  </si>
  <si>
    <t>ref_bib_figure9_ref_id</t>
  </si>
  <si>
    <t>ref_bib_figure10_ref_id</t>
  </si>
  <si>
    <t>ref_bib_figure11_ref_id</t>
  </si>
  <si>
    <t>ref_bib_figure12_ref_id</t>
  </si>
  <si>
    <t>ref_bib_figure13_ref_id</t>
  </si>
  <si>
    <t>ref_bib_figure14_ref_id</t>
  </si>
  <si>
    <t>ref_bib_figure15_ref_id</t>
  </si>
  <si>
    <t>ref_bib_figure16_ref_id</t>
  </si>
  <si>
    <t>ref_bib_figure17_ref_id</t>
  </si>
  <si>
    <t>ref_bib_figure18_ref_id</t>
  </si>
  <si>
    <t>ref_bib_figure19_ref_id</t>
  </si>
  <si>
    <t>ref_bib_figure20_ref_id</t>
  </si>
  <si>
    <t>ref_intext_vid8_ref_id</t>
  </si>
  <si>
    <t>ref_intext_vid9_ref_id</t>
  </si>
  <si>
    <t>pascal_et_al_2020</t>
  </si>
  <si>
    <t>gaston_et_al_2000</t>
  </si>
  <si>
    <t>Gaston et al., 2000</t>
  </si>
  <si>
    <t>done</t>
  </si>
  <si>
    <t>check_link</t>
  </si>
  <si>
    <t>OK</t>
  </si>
  <si>
    <t>dickie_2022</t>
  </si>
  <si>
    <t>Dickie, M. (2022, April 19). “NEW PAPER ALERT!” Tweet. @MelanieDickie. &lt;https://twitter.com/MelanieDickie/status/1516432277009403904&gt;</t>
  </si>
  <si>
    <t>Dickie, 2022</t>
  </si>
  <si>
    <t>Becker, M. (2024, June 4–6). *Comparisons between moose densities with aerial surveys and integrated camera projects.* [Conference presentation]. Government of Alberta Ungulate Monitoring Methods Workshop, Edmonton, AB, Canada. &lt;https://ab-rcsc.github.io/GOA_Ungulate-monitoring-methods-workshop/1_pages/3_Speaker-Bios.html&gt;</t>
  </si>
  <si>
    <t>Becker, 2024</t>
  </si>
  <si>
    <t>becker_2024</t>
  </si>
  <si>
    <t>Royle, J. A., &amp; Dorazio, R. M. (2008). *Hierarchical Modeling and Inference in Ecology: The Analysis of Data from Populations, Metapopulations and Communities.* 1st ed. Academic Press, Amsterdam; Boston. &lt;https://doi.org/10.1016/B978-0-12-374097-7.50001-5&gt;</t>
  </si>
  <si>
    <t>Royle &amp; Dorazio, 2008</t>
  </si>
  <si>
    <t>royle_dorazio_2008</t>
  </si>
  <si>
    <t>The number of species across a whole study area ({{ ref_intext_wearn_gloverkapfer_2017 }}).</t>
  </si>
  <si>
    <t>The differences between the communities or, more formally, the variance among the communities ({{ ref_intext_wearn_gloverkapfer_2017 }}).</t>
  </si>
  <si>
    <t>The number of species at the level of an individual camera location ({{ ref_intext_wearn_gloverkapfer_2017 }}).</t>
  </si>
  <si>
    <t>The probability a site is occupied by the species ({{ ref_intext_mackenzie_et_al_2002 }}). Occupancy is also highly suitable for evaluating broad-scale patterns of species distribution ({{ ref_intext_wearn_gloverkapfer_2017 }}).</t>
  </si>
  <si>
    <t>behaviour focused objectives vary greatly; they may be qualitative or quantitative (e.g., diel activity patterns, mating, boldness, predation, foraging, activity patterns, vigilance, parental care ({{ ref_intext_caravaggi_et_al_2020 }}; {{ ref_intext_wearn_gloverkapfer_2017 }}).</t>
  </si>
  <si>
    <t>Rapid assessment [surveys](/09_gloss_ref/09_glossary.md#survey) to determine what species are present in a given area at a given point in time; there is no attempt made to quantify aspects of communities or populations ({{ ref_intext_wearn_gloverkapfer_2017 }}).</t>
  </si>
  <si>
    <t>A description of any additional details about the [Survey Design](/09_gloss_ref/09_glossary.md#survey_design).</t>
  </si>
  <si>
    <t>A unique deployment period (temporal extent) within a project (recorded as '[Survey Name](/09_gloss_ref/09_glossary.md#survey_name)').</t>
  </si>
  <si>
    <t>A user-defined threshold used to define a single 'detection event' (i.e., independent 'events') for group of images or video clips (e.g., 30 minutes or 1 hour). The threshold should be recorded in the [Survey Design Description](/09_gloss_ref/09_glossary.md#survey_design_description).</t>
  </si>
  <si>
    <t>A user-defined group of images or video clips considered as a single 'detection event' (recorded as 'Sequence Name'); often users choose a certain time threshold (or 'inter-detection interval') to define independent 'events'; e.g., 30 minutes or 1 hour. The threshold should be recorded in the [Survey Design Description](/09_gloss_ref/09_glossary.md#survey_design_description)).</t>
  </si>
  <si>
    <t>The spatial arrangement of remote cameras within the study area for an individual [survey](/09_gloss_ref/09_glossary.md#survey). If 'Hierarchical (multiple)*/*,' include additional details in the [Survey Design Description](/09_gloss_ref/09_glossary.md#survey_design_description). &lt;br&gt; &lt;br&gt; Note that we refer to different configurations of cameras more generally as study design and sampling design; however, the term '[Survey Design](/09_gloss_ref/09_glossary.md#survey_design)' refers to study design as it applies to an individual [survey](/09_gloss_ref/09_glossary.md#survey). There may be multiple [Survey Designs](/09_gloss_ref/09_glossary.md#survey_design) for [surveys](/09_gloss_ref/09_glossary.md#survey) within a project; if this occurs, the [Survey Design](/09_gloss_ref/09_glossary.md#survey). should be reported separately for each [survey](/09_gloss_ref/09_glossary.md#survey).</t>
  </si>
  <si>
    <t>Gamma richness (γ)</t>
  </si>
  <si>
    <t>Beta-diversity (β)</t>
  </si>
  <si>
    <t>Alpha richness (α)</t>
  </si>
  <si>
    <t>The number of species found in the community/area measured ({{ ref_intext_pyron_2010 }}).</t>
  </si>
  <si>
    <t>The number of individuals in a population ({{ ref_intext_wearn_gloverkapfer_2017 }}).</t>
  </si>
  <si>
    <t>The probability a site is occupied by the species ({{ ref_intext_mackenzie_et_al_2002 }}).</t>
  </si>
  <si>
    <t>The maximum distance that a sensor can detect a target'(Wearn and Glover-Kapfer, 2017).</t>
  </si>
  <si>
    <t>A measure of diversity that incorporates both the number of species in an assemblage and some measure of their relative abundances.' ({{ ref_intext_gotelli_chao_2013 }})</t>
  </si>
  <si>
    <t>{{ term_def_mod_divers_rich_alpha }}</t>
  </si>
  <si>
    <t>riffomonas_project_2022b</t>
  </si>
  <si>
    <t>Comparable to estimates from SECR ({{ ref_intext_efford_2004 }}; {{ ref_intext_borchers_efford_2008 }}; {{ ref_intext_royle_young_2008 }}; {{ ref_intext_royle_et_al_2009 }}) ({{  ref_intext_warbington_boyce_2020 }})</t>
  </si>
  <si>
    <t>RCSC, 2024, personal communications</t>
  </si>
  <si>
    <t>rcsc_2014b</t>
  </si>
  <si>
    <t>[**New Camera ID**](/09_gloss_ref/09_glossary.md#cam_id_new)</t>
  </si>
  <si>
    <t>[**New Camera Make**](/09_gloss_ref/09_glossary.md#camera_make_new)</t>
  </si>
  <si>
    <t>[**New Camera Model**](/09_gloss_ref/09_glossary.md#camera_model_new)</t>
  </si>
  <si>
    <t>[**New Camera Serial Number**](/09_gloss_ref/09_glossary.md#camera_serial_number_new)</t>
  </si>
  <si>
    <t>[***New SD Card ID](/09_gloss_ref/09_glossary.md#sd_id_new)</t>
  </si>
  <si>
    <t>[Alpha richness (α)](/09_gloss_ref/09_glossary.md#mod_divers_rich_alpha)</t>
  </si>
  <si>
    <t>[Species diversity &amp; richness](/09_gloss_ref/09_glossary.md#obj_divers_rich)</t>
  </si>
  <si>
    <t>[Species diversity](/09_gloss_ref/09_glossary.md#mod_divers_rich_divers)</t>
  </si>
  <si>
    <t>[Detection distance](/09_gloss_ref/09_glossary.md#detection_distance)</t>
  </si>
  <si>
    <t>[Vital rates](/09_gloss_ref/09_glossary.md#obj_vital_rate)</t>
  </si>
  <si>
    <t>[Density](/09_gloss_ref/09_glossary.md#obj_density)</t>
  </si>
  <si>
    <t>[Density / population size; Partially Marked](/09_gloss_ref/09_glossary.md#mod_2flankspim)</t>
  </si>
  <si>
    <t>[Spatial Partial Identity Model (2-flank SPIM)](/09_gloss_ref/09_glossary.md#mod_2flankspim)</t>
  </si>
  <si>
    <t>[Behaviour](/09_gloss_ref/09_glossary.md#mod_behaviour)</t>
  </si>
  <si>
    <t>[Density / population size; Partially Marked](/09_gloss_ref/09_glossary.md#mod_catspim)</t>
  </si>
  <si>
    <t>[Spatial Partial Identity Model (Categorical SPIM; catSPIM)](/09_gloss_ref/09_glossary.md#mod_catspim)</t>
  </si>
  <si>
    <t>[Population size / Absolute abundance / Vital rates / Density; Marked](/09_gloss_ref/09_glossary.md#mod_cr_cmr)</t>
  </si>
  <si>
    <t>[Capture-recapture (CR) / Capture-mark-recapture (CMR)](/09_gloss_ref/09_glossary.md#mod_cr_cmr)</t>
  </si>
  <si>
    <t>[Species diversity &amp; richness](/09_gloss_ref/09_glossary.md#mod_divers_rich)</t>
  </si>
  <si>
    <t>[Beta-diversity (β)](/09_gloss_ref/09_glossary.md#mod_divers_rich_beta)</t>
  </si>
  <si>
    <t>[Gamma richness (γ)](/09_gloss_ref/09_glossary.md#mod_divers_rich_gamma)</t>
  </si>
  <si>
    <t>[Species richness](/09_gloss_ref/09_glossary.md#mod_divers_rich_rich)</t>
  </si>
  <si>
    <t>[Density; Unmarked](/09_gloss_ref/09_glossary.md#mod_ds)</t>
  </si>
  <si>
    <t>[Distance sampling (DS)](/09_gloss_ref/09_glossary.md#mod_ds)</t>
  </si>
  <si>
    <t>[Species inventory, presence](/09_gloss_ref/09_glossary.md#mod_inventory)</t>
  </si>
  <si>
    <t>[Species inventory](/09_gloss_ref/09_glossary.md#mod_inventory)</t>
  </si>
  <si>
    <t>[Species inventory](/09_gloss_ref/09_glossary.md#obj_inventory)</t>
  </si>
  <si>
    <t>[Density; Unmarked](/09_gloss_ref/09_glossary.md#mod_is)</t>
  </si>
  <si>
    <t>[Instantaneous sampling (IS)](/09_gloss_ref/09_glossary.md#mod_is)</t>
  </si>
  <si>
    <t>[Mark-resight (MR)](/09_gloss_ref/09_glossary.md#mod_mr)</t>
  </si>
  <si>
    <t>[N-mixture](/09_gloss_ref/09_glossary.md#mod_nmixture)</t>
  </si>
  <si>
    <t>[Occupancy](/09_gloss_ref/09_glossary.md#mod_occupancy)</t>
  </si>
  <si>
    <t>[Relative abundance](/09_gloss_ref/09_glossary.md#mod_rai)</t>
  </si>
  <si>
    <t>[Relative abundance indices](/09_gloss_ref/09_glossary.md#mod_rai)</t>
  </si>
  <si>
    <t>[Relative abundance](/09_gloss_ref/09_glossary.md#mod_rai_hurdle)</t>
  </si>
  <si>
    <t>[Hurdle](/09_gloss_ref/09_glossary.md#mod_rai_hurdle)</t>
  </si>
  <si>
    <t>[Relative abundance](/09_gloss_ref/09_glossary.md#mod_rai_nb)</t>
  </si>
  <si>
    <t>[Negative binomial (NB)](/09_gloss_ref/09_glossary.md#mod_rai_nb)</t>
  </si>
  <si>
    <t>[Relative abundance](/09_gloss_ref/09_glossary.md#mod_rai_poisson)</t>
  </si>
  <si>
    <t>[Poisson](/09_gloss_ref/09_glossary.md#mod_rai_poisson)</t>
  </si>
  <si>
    <t>[Relative abundance](/09_gloss_ref/09_glossary.md#mod_rai_zinb)</t>
  </si>
  <si>
    <t>[Zero-inflated negative binomial (ZINB) ](/09_gloss_ref/09_glossary.md#mod_rai_zinb)</t>
  </si>
  <si>
    <t>[Relative abundance](/09_gloss_ref/09_glossary.md#mod_rai_zip)</t>
  </si>
  <si>
    <t>[Zero-inflated Poisson (ZIP)](/09_gloss_ref/09_glossary.md#mod_rai_zip)</t>
  </si>
  <si>
    <t>[Density; Unmarked](/09_gloss_ref/09_glossary.md#mod_rem)</t>
  </si>
  <si>
    <t>[Random encounter model (REM)](/09_gloss_ref/09_glossary.md#mod_rem)</t>
  </si>
  <si>
    <t>[Density; Unmarked](/09_gloss_ref/09_glossary.md#mod_rest)</t>
  </si>
  <si>
    <t>[Random encounter and staying time (REST)](/09_gloss_ref/09_glossary.md#mod_rest)</t>
  </si>
  <si>
    <t>[Royle-Nichols](/09_gloss_ref/09_glossary.md#mod_roylenichols)</t>
  </si>
  <si>
    <t>[Density; Unmarked](/09_gloss_ref/09_glossary.md#mod_sc)</t>
  </si>
  <si>
    <t>[Spatial count (SC) model / Unmarked spatial capture-recapture](/09_gloss_ref/09_glossary.md#mod_sc)</t>
  </si>
  <si>
    <t>[Density / population size; Marked](/09_gloss_ref/09_glossary.md#mod_scr_secr)</t>
  </si>
  <si>
    <t>[Spatial capture-recapture (SCR) / Spatially explicit capture recapture (SECR)](/09_gloss_ref/09_glossary.md#mod_scr_secr)</t>
  </si>
  <si>
    <t>[Density; Marked](/09_gloss_ref/09_glossary.md#mod_smr)</t>
  </si>
  <si>
    <t>[Spatial mark-resight ](/09_gloss_ref/09_glossary.md#mod_smr)</t>
  </si>
  <si>
    <t>[Density; Unmarked](/09_gloss_ref/09_glossary.md#mod_ste)</t>
  </si>
  <si>
    <t>[Space-to-event (STE)](/09_gloss_ref/09_glossary.md#mod_ste)</t>
  </si>
  <si>
    <t>[Density; Unmarked](/09_gloss_ref/09_glossary.md#mod_tifc)</t>
  </si>
  <si>
    <t>[Time in front of the camera (TIFC)](/09_gloss_ref/09_glossary.md#mod_tifc)</t>
  </si>
  <si>
    <t>[Density; Unmarked](/09_gloss_ref/09_glossary.md#mod_tte)</t>
  </si>
  <si>
    <t>[Time-to-event (TTE)](/09_gloss_ref/09_glossary.md#mod_tte)</t>
  </si>
  <si>
    <t>[Intensity of use](/09_gloss_ref/09_glossary.md#use_intensity)</t>
  </si>
  <si>
    <t>[Probability of use](/09_gloss_ref/09_glossary.md#use_probability)</t>
  </si>
  <si>
    <t>[N-mixture models](/09_gloss_ref/09_glossary.md#mod_n_mixture)</t>
  </si>
  <si>
    <t>[**Study Area Description**](/09_gloss_ref/09_glossary.md#study_area_description)</t>
  </si>
  <si>
    <t>[**\*Survey Design Description](/09_gloss_ref/09_glossary.md#survey_design_description)</t>
  </si>
  <si>
    <t>[**Project Description**](/09_gloss_ref/09_glossary.md#project_description)</t>
  </si>
  <si>
    <t>[Bait](/09_gloss_ref/09_glossary.md#baitlure_bait)</t>
  </si>
  <si>
    <t>[Paired design](/09_gloss_ref/09_glossary.md#sampledesign_paired)</t>
  </si>
  <si>
    <t>[State variable](/09_gloss_ref/09_glossary.md#state_variable)</t>
  </si>
  <si>
    <t>[Detection 'event'](/09_gloss_ref/09_glossary.md#detection_event)</t>
  </si>
  <si>
    <t>[Sample station](/09_gloss_ref/09_glossary.md#sample_station)</t>
  </si>
  <si>
    <t>[User label](/09_gloss_ref/09_glossary.md#settings_userlabel)</t>
  </si>
  <si>
    <t>[Capture-recapture (CR) model */ Capture-mark-recapture (CMR) model (Karanth, 1995; Karanth &amp; Nichols, 1998)](/09_gloss_ref/09_glossary.md#mod_cr_cmr)</t>
  </si>
  <si>
    <t>[Distance sampling (DS) model (Howe et al., 2017)](/09_gloss_ref/09_glossary.md#mod_distance_sampling)</t>
  </si>
  <si>
    <t>[Time in front of the camera (TIFC) (Huggard, 2018; Warbington &amp; Boyce, 2020; tested in Becker et al., 2022)](/09_gloss_ref/09_glossary.md#mod_tifc)</t>
  </si>
  <si>
    <t>[Time-to-event (TTE) model (Moeller et al., 2018)](/09_gloss_ref/09_glossary.md#mod_tte)</t>
  </si>
  <si>
    <t>[Instantaneous sampling (IS) (Moeller et al., 2018)](/09_gloss_ref/09_glossary.md#mod_instantaneous_sampling)</t>
  </si>
  <si>
    <t>[Space-to-event (STE) model (Moeller et al., 2018)](/09_gloss_ref/09_glossary.md#mod_ste)</t>
  </si>
  <si>
    <t>[Royle-Nichols model (Royle &amp; Nichols, 2003; MacKenzie et al., 2006)](/09_gloss_ref/09_glossary.md#mod_royle_nichols)</t>
  </si>
  <si>
    <t>[Random encounter model (REM) (Rowcliffe et al., 2008, 2013)](/09_gloss_ref/09_glossary.md#mod_rem)</t>
  </si>
  <si>
    <t>[Mark-resight (MR) model (Arnason et al., 1991; McClintock et al., 2009)](/09_gloss_ref/09_glossary.md#mod_mr)</t>
  </si>
  <si>
    <t>[Occupancy model (MacKenzie et al., 2002)](/09_gloss_ref/09_glossary.md#mod_occupancy)</t>
  </si>
  <si>
    <t>[Random encounter and staying time (REST) model (Nakashima et al., 2018)](/09_gloss_ref/09_glossary.md#mod_rest)</t>
  </si>
  <si>
    <t>[Zero-inflated Poisson (ZIP) regression (Lambert, 1992)](/09_gloss_ref/09_glossary.md#mod_rai_zip)</t>
  </si>
  <si>
    <t>[Poisson regression](/09_gloss_ref/09_glossary.md#mod_rai_poisson)</t>
  </si>
  <si>
    <t>[Negative binomial (NB) regression (Mullahy, 1986)](/09_gloss_ref/09_glossary.md#mod_rai_nb)</t>
  </si>
  <si>
    <t>[Hurdle model (Mullahy, 1986; Heilbron 1994)](/09_gloss_ref/09_glossary.md#mod_rai_hurdle)</t>
  </si>
  <si>
    <t>[Zero-inflated negative binomial (ZINB) regression (McCullagh &amp; Nelder, 1989)](/09_gloss_ref/09_glossary.md#mod_rai_zinb)</t>
  </si>
  <si>
    <t>[Project](/09_gloss_ref/09_glossary.md#project)</t>
  </si>
  <si>
    <t>[**Sample Station Name**](/09_gloss_ref/09_glossary.md#sample_station_name)</t>
  </si>
  <si>
    <t>[**FOV Target Feature**](/09_gloss_ref/09_glossary.md#fov_target)</t>
  </si>
  <si>
    <t>[Walktest](/09_gloss_ref/09_glossary.md#walktest)</t>
  </si>
  <si>
    <t>[**Camera ID**](/09_gloss_ref/09_glossary.md#camera_id)</t>
  </si>
  <si>
    <t>[**Sequence Name**](/09_gloss_ref/09_glossary.md#sequence_name)</t>
  </si>
  <si>
    <t>[**Deployment Name**](/09_gloss_ref/09_glossary.md#deployment_name)</t>
  </si>
  <si>
    <t>[**Survey Name**](/09_gloss_ref/09_glossary.md#survey_name)</t>
  </si>
  <si>
    <t>[**Project Name**](/09_gloss_ref/09_glossary.md#project_name)</t>
  </si>
  <si>
    <t>[**Study Area Name**](/09_gloss_ref/09_glossary.md#study_area_name)</t>
  </si>
  <si>
    <t>[**Image Name**](/09_gloss_ref/09_glossary.md#image_name)</t>
  </si>
  <si>
    <t>[**Camera Location Name**](/09_gloss_ref/09_glossary.md#camera_location_name)</t>
  </si>
  <si>
    <t>[Survey](/09_gloss_ref/09_glossary.md#survey)</t>
  </si>
  <si>
    <t>[***Animal ID**](/09_gloss_ref/09_glossary.md#animal_id)</t>
  </si>
  <si>
    <t>[Deployment](/09_gloss_ref/09_glossary.md#deployment)</t>
  </si>
  <si>
    <t>[Study area](/09_gloss_ref/09_glossary.md#study_area)</t>
  </si>
  <si>
    <t>[Sequence](/09_gloss_ref/09_glossary.md#sequence)</t>
  </si>
  <si>
    <t>[Inter-detection interval](/09_gloss_ref/09_glossary.md#inter_detection_interval)</t>
  </si>
  <si>
    <t>[Overdispersion](/09_gloss_ref/09_glossary.md#mod_overdispersion)</t>
  </si>
  <si>
    <t>[Trigger 'event'](/09_gloss_ref/09_glossary.md#trigger_event)</t>
  </si>
  <si>
    <t>[Zero-inflation](/09_gloss_ref/09_glossary.md#mod_zero_inflation)</t>
  </si>
  <si>
    <t>[Test image](/09_gloss_ref/09_glossary.md#test_image)</t>
  </si>
  <si>
    <t>[Image](/09_gloss_ref/09_glossary.md#image)</t>
  </si>
  <si>
    <t>[**Subadult - Yearling**](/09_gloss_ref/09_glossary.md#age_class_subadult_yearling)</t>
  </si>
  <si>
    <t>[**Juvenile**](/09_gloss_ref/09_glossary.md#age_class_juvenile)</t>
  </si>
  <si>
    <t>[**Subadult - Young of Year**](/09_gloss_ref/09_glossary.md#age_class_subadult_youngofyear)</t>
  </si>
  <si>
    <t>[**Subadult**](/09_gloss_ref/09_glossary.md#age_class_subadult)</t>
  </si>
  <si>
    <t>[**Adult**](/09_gloss_ref/09_glossary.md#age_class_adult)</t>
  </si>
  <si>
    <t>[Visual lure](/09_gloss_ref/09_glossary.md#baitlure_visual_lure)</t>
  </si>
  <si>
    <t>[Scent lure](/09_gloss_ref/09_glossary.md#baitlure_scent_lure)</t>
  </si>
  <si>
    <t>[**\*Camera Location Characteristic(s)**](/09_gloss_ref/09_glossary.md#camera_location_characteristics)</t>
  </si>
  <si>
    <t>[Lure](/09_gloss_ref/09_glossary.md#baitlure_lure)</t>
  </si>
  <si>
    <t>[Behaviour](/09_gloss_ref/09_glossary.md#obj_behaviour)</t>
  </si>
  <si>
    <t>[False trigger](/09_gloss_ref/09_glossary.md#false_trigger)</t>
  </si>
  <si>
    <t>[Systematic random design](/09_gloss_ref/09_glossary.md#sampledesign_systematic_random)</t>
  </si>
  <si>
    <t>[Systematic design](/09_gloss_ref/09_glossary.md#sampledesign_systematic)</t>
  </si>
  <si>
    <t>[Convenience design](/09_gloss_ref/09_glossary.md#sampledesign_convenience)</t>
  </si>
  <si>
    <t>[Targeted design](/09_gloss_ref/09_glossary.md#sampledesign_targeted)</t>
  </si>
  <si>
    <t>[Random (or 'simple random') design](/09_gloss_ref/09_glossary.md#sampledesign_random)</t>
  </si>
  <si>
    <t>[**\*Camera Location Comments**](/09_gloss_ref/09_glossary.md#camera_location_comments)</t>
  </si>
  <si>
    <t>[**\*Visit Comments](/09_gloss_ref/09_glossary.md#visit_comments)</t>
  </si>
  <si>
    <t>[**\*Deployment Comments**](/09_gloss_ref/09_glossary.md#deployment_comments)</t>
  </si>
  <si>
    <t>[**\*Image*/Sequence Comments](/09_gloss_ref/09_glossary.md#image_sequence_comments)</t>
  </si>
  <si>
    <t>[**\*Service*/Retrieval Comments](/09_gloss_ref/09_glossary.md#service_retrieval_comments)</t>
  </si>
  <si>
    <t>[Metadata](/09_gloss_ref/09_glossary.md#metadata)</t>
  </si>
  <si>
    <t>[Independent detections](/09_gloss_ref/09_glossary.md#independent_detections)</t>
  </si>
  <si>
    <t>[Model assumption](/09_gloss_ref/09_glossary.md#mod_modelling_assumption)</t>
  </si>
  <si>
    <t>[**\*Video Length (seconds)](/09_gloss_ref/09_glossary.md#settings_video_length)</t>
  </si>
  <si>
    <t>[Time-lapse image](/09_gloss_ref/09_glossary.md#timelapse_image)</t>
  </si>
  <si>
    <t>[Marked individuals */ populations */ species ](/09_gloss_ref/09_glossary.md#typeid_marked)</t>
  </si>
  <si>
    <t>[Unmarked individuals */ populations */ species ](/09_gloss_ref/09_glossary.md#typeid_unmarked)</t>
  </si>
  <si>
    <t>[Partially marked individuals */ populations */ species ](/09_gloss_ref/09_glossary.md#typeid_partially_marked)</t>
  </si>
  <si>
    <t>[Deployment metadata](/09_gloss_ref/09_glossary.md#deployment_metadata)</t>
  </si>
  <si>
    <t>[Visit metadata](/09_gloss_ref/09_glossary.md#visit_metadata)</t>
  </si>
  <si>
    <t>[Service*/Retrieval metadata](/09_gloss_ref/09_glossary.md#service_retrieval_metadata)</t>
  </si>
  <si>
    <t>[Viewshed density estimators](/09_gloss_ref/09_glossary.md#fov_viewshed_density_estimators)</t>
  </si>
  <si>
    <t>[Clustered design](/09_gloss_ref/09_glossary.md#sampledesign_clustered)</t>
  </si>
  <si>
    <t>[Deployment area photos](/09_gloss_ref/09_glossary.md#deployment_area_photos)</t>
  </si>
  <si>
    <t>[Inventory](/09_gloss_ref/09_glossary.md#mod_inventory)</t>
  </si>
  <si>
    <t>[Audible lure](/09_gloss_ref/09_glossary.md#baitlure_audible_lure)</t>
  </si>
  <si>
    <t>[Imperfect detection](/09_gloss_ref/09_glossary.md#imperfect_detection)</t>
  </si>
  <si>
    <t>[**\*Human Transport Mode*/Activity**](/09_gloss_ref/09_glossary.md#human_transport_mode_activity)</t>
  </si>
  <si>
    <t>[**Age Class**](/09_gloss_ref/09_glossary.md#age_class)</t>
  </si>
  <si>
    <t>[Detection zone](/09_gloss_ref/09_glossary.md#detection_zone)</t>
  </si>
  <si>
    <t>[Registration area](/09_gloss_ref/09_glossary.md#fov_registration_area)</t>
  </si>
  <si>
    <t>[Stratified design](/09_gloss_ref/09_glossary.md#sampledesign_stratified)</t>
  </si>
  <si>
    <t>[Stratified random design ](/09_gloss_ref/09_glossary.md#sampledesign_stratified_random)</t>
  </si>
  <si>
    <t>[Viewshed](/09_gloss_ref/09_glossary.md#fov_viewshed)</t>
  </si>
  <si>
    <t>[**\*Behaviour**](/09_gloss_ref/09_glossary.md#behaviour)</t>
  </si>
  <si>
    <t>[**Trigger Sensitivity**](/09_gloss_ref/09_glossary.md#settings_trigger_sensitivity)</t>
  </si>
  <si>
    <t>[Infrared illuminator](/09_gloss_ref/09_glossary.md#settings_infrared_illum)</t>
  </si>
  <si>
    <t>[**Photos Per Trigger**](/09_gloss_ref/09_glossary.md#settings_photos_per_trigger)</t>
  </si>
  <si>
    <t>[Flash output](/09_gloss_ref/09_glossary.md#settings_flash_output)</t>
  </si>
  <si>
    <t>[**Trigger Mode(s) ** (camera settings)](/09_gloss_ref/09_glossary.md#settings_trigger_modes)</t>
  </si>
  <si>
    <t>[**Species**](/09_gloss_ref/09_glossary.md#species)</t>
  </si>
  <si>
    <t>[**\*Camera Direction (degrees)**](/09_gloss_ref/09_glossary.md#camera_direction)</t>
  </si>
  <si>
    <t>[**Target Species**](/09_gloss_ref/09_glossary.md#target_species)</t>
  </si>
  <si>
    <t>[**Image*/Sequence Date Time (DD-MMM-YYYY HH:MM:SS)**](/09_gloss_ref/09_glossary.md#image_sequence_date_time)</t>
  </si>
  <si>
    <t>[**Image Set Start Date Time (DD-MMM-YYYY HH:MM:SS)**](/09_gloss_ref/09_glossary.md#image_set_start_date_time)</t>
  </si>
  <si>
    <t>[**Image Set End Date Time (DD-MMM-YYYY HH:MM:SS)**](/09_gloss_ref/09_glossary.md#image_set_end_date_time)</t>
  </si>
  <si>
    <t>[**Deployment Start Date Time (DD-MMM-YYYY HH:MM:SS)**](/09_gloss_ref/09_glossary.md#deployment_start_date_time)</t>
  </si>
  <si>
    <t>[**Deployment End Date Time (DD-MMM-YYYY HH:MM:SS)**](/09_gloss_ref/09_glossary.md#deployment_end_date_time)</t>
  </si>
  <si>
    <t>[Camera angle](/09_gloss_ref/09_glossary.md#camera_angle)</t>
  </si>
  <si>
    <t>[Camera spacing](/09_gloss_ref/09_glossary.md#camera_spacing)</t>
  </si>
  <si>
    <t>[Effective detection distance](/09_gloss_ref/09_glossary.md#effective_detection_distance)</t>
  </si>
  <si>
    <t>[**\*Stake Distance (m)](/09_gloss_ref/09_glossary.md#stake_distance)</t>
  </si>
  <si>
    <t>[**\*FOV Target Feature Distance (m)**](/09_gloss_ref/09_glossary.md#fov_target_distance)</t>
  </si>
  <si>
    <t>[**Easting Camera Location**](/09_gloss_ref/09_glossary.md#easting_camera_location)</t>
  </si>
  <si>
    <t>[**Project Coordinator Email**](/09_gloss_ref/09_glossary.md#project_coordinator_email)</t>
  </si>
  <si>
    <t>[**\*Security](/09_gloss_ref/09_glossary.md#security)</t>
  </si>
  <si>
    <t>[Intensity of use (Keim et al., 2019)](/09_gloss_ref/09_glossary.md#intensity_of_use)</t>
  </si>
  <si>
    <t>[Field of View (FOV)](/09_gloss_ref/09_glossary.md#field_of_view)</t>
  </si>
  <si>
    <t>[**Project Coordinator**](/09_gloss_ref/09_glossary.md#project_coordinator)</t>
  </si>
  <si>
    <t>[Crew](/09_gloss_ref/09_glossary.md#crew)</t>
  </si>
  <si>
    <t>[**Analyst**](/09_gloss_ref/09_glossary.md#analyst)</t>
  </si>
  <si>
    <t>[**Deployment Crew**](/09_gloss_ref/09_glossary.md#deployment_crew)</t>
  </si>
  <si>
    <t>[**Service*/Retrieval Crew**](/09_gloss_ref/09_glossary.md#service_retrieval_crew)</t>
  </si>
  <si>
    <t>[Detection rate](/09_gloss_ref/09_glossary.md#detection_rate)</t>
  </si>
  <si>
    <t>[**Camera Height (m) **](/09_gloss_ref/09_glossary.md#camera_height)</t>
  </si>
  <si>
    <t>[**\*Walktest Distance (m) **](/09_gloss_ref/09_glossary.md#walktest_distance)</t>
  </si>
  <si>
    <t>[**\*SD Card ID](/09_gloss_ref/09_glossary.md#sd_card_id)</t>
  </si>
  <si>
    <t>[**\*Image Flash Output**](/09_gloss_ref/09_glossary.md#image_flash_output)</t>
  </si>
  <si>
    <t>[**\*Image Infrared Illuminator](/09_gloss_ref/09_glossary.md#image_infrared_illuminator)</t>
  </si>
  <si>
    <t>[**\*Deployment Area Photo Numbers**](/09_gloss_ref/09_glossary.md#deployment_area_photo_numbers)</t>
  </si>
  <si>
    <t>[**Latitude Camera Location**](/09_gloss_ref/09_glossary.md#latitude_camera_location)</t>
  </si>
  <si>
    <t>[Image classification confidence ](/09_gloss_ref/09_glossary.md#image_classification_confidence)</t>
  </si>
  <si>
    <t>[Camera location](/09_gloss_ref/09_glossary.md#camera_location)</t>
  </si>
  <si>
    <t>[**Longitude Camera Location**](/09_gloss_ref/09_glossary.md#longitude_camera_location)</t>
  </si>
  <si>
    <t>[**Camera Make**](/09_gloss_ref/09_glossary.md#camera_make)</t>
  </si>
  <si>
    <t>[**GPS Unit Accuracy (m) **](/09_gloss_ref/09_glossary.md#gps_unit_accuracy)</t>
  </si>
  <si>
    <t>[Modelling approach](/09_gloss_ref/09_glossary.md#mod_modelling_approach)</t>
  </si>
  <si>
    <t>[***Access Method**](/09_gloss_ref/09_glossary.md#access_method)</t>
  </si>
  <si>
    <t>[**\*Camera Attachment**](/09_gloss_ref/09_glossary.md#camera_attachment)</t>
  </si>
  <si>
    <t>[**Camera Model**](/09_gloss_ref/09_glossary.md#camera_model)</t>
  </si>
  <si>
    <t>[**Northing Camera Location**](/09_gloss_ref/09_glossary.md#northing_camera_location)</t>
  </si>
  <si>
    <t>[**UTM Zone Camera Location**](/09_gloss_ref/09_glossary.md#utm_zone_camera_location)</t>
  </si>
  <si>
    <t>[Camera days per camera location](/09_gloss_ref/09_glossary.md#camera_days_per_camera_location)</t>
  </si>
  <si>
    <t>[Total number of camera days](/09_gloss_ref/09_glossary.md#total_number_of_camera_days)</t>
  </si>
  <si>
    <t>[**\*# Of Images**](/09_gloss_ref/09_glossary.md#number_of_images)</t>
  </si>
  <si>
    <t>[Absolute abundance / Population size](/09_gloss_ref/09_glossary.md#obj_abundance)</t>
  </si>
  <si>
    <t>[Density](/09_gloss_ref/09_glossary.md#density)</t>
  </si>
  <si>
    <t>[Species richness](/09_gloss_ref/09_glossary.md#mod_divers_rich_rich2)</t>
  </si>
  <si>
    <t>[**Individual Count**](/09_gloss_ref/09_glossary.md#individual_count)</t>
  </si>
  <si>
    <t>[Image Sequence](/09_gloss_ref/09_glossary.md#image_sequence)</t>
  </si>
  <si>
    <t>[Detection probability (aka detectability)](/09_gloss_ref/09_glossary.md#detection_probability)</t>
  </si>
  <si>
    <t>[Occupancy](/09_gloss_ref/09_glossary.md#occupancy)</t>
  </si>
  <si>
    <t>[Occupancy](/09_gloss_ref/09_glossary.md#obj_occupancy)</t>
  </si>
  <si>
    <t>[Cumulative detection probability](/09_gloss_ref/09_glossary.md#cumulative_det_probability)</t>
  </si>
  <si>
    <t>[Kernel density estimator](/09_gloss_ref/09_glossary.md#kernel_density_estimator)</t>
  </si>
  <si>
    <t>[Image classification](/09_gloss_ref/09_glossary.md#image_classification)</t>
  </si>
  <si>
    <t>[Image tagging](/09_gloss_ref/09_glossary.md#image_tagging)</t>
  </si>
  <si>
    <t>[**Purpose of Visit**](/09_gloss_ref/09_glossary.md#purpose_of_visit)</t>
  </si>
  <si>
    <t>[**\*Remaining Battery (%)](/09_gloss_ref/09_glossary.md#remaining_battery_percent)</t>
  </si>
  <si>
    <t>[**\*SD Card Status (% Full)](/09_gloss_ref/09_glossary.md#sd_card_status)</t>
  </si>
  <si>
    <t>[Spatially explicit capture-recapture (SECR) / Spatial capture-recapture (SCR) (Borchers &amp; Efford, 2008; Efford, 2004; Royle &amp; Young, 2008; Royle et al., 2009)](/09_gloss_ref/09_glossary.md#mod_scr_secr)</t>
  </si>
  <si>
    <t>[**Camera Serial Number**](/09_gloss_ref/09_glossary.md#camera_serial_number)</t>
  </si>
  <si>
    <t>[Image processing](/09_gloss_ref/09_glossary.md#image_processing)</t>
  </si>
  <si>
    <t>[**Sex Class**](/09_gloss_ref/09_glossary.md#sex_class)</t>
  </si>
  <si>
    <t>[**Survey Design**](/09_gloss_ref/09_glossary.md#survey_design)</t>
  </si>
  <si>
    <t>[**Survey Objectives**](/09_gloss_ref/09_glossary.md#survey_objectives)</t>
  </si>
  <si>
    <t>[Spatial autocorrelation](/09_gloss_ref/09_glossary.md#spatial_autocorrelation)</t>
  </si>
  <si>
    <t>[**Motion Image Interval (seconds)**](/09_gloss_ref/09_glossary.md#settings_motion_image_interval)</t>
  </si>
  <si>
    <t>[Trigger speed](/09_gloss_ref/09_glossary.md#trigger_speed)</t>
  </si>
  <si>
    <t>[Recovery time](/09_gloss_ref/09_glossary.md#recovery_time)</t>
  </si>
  <si>
    <t>[**\*Deployment Image Count**](/09_gloss_ref/09_glossary.md#deployment_image_count)</t>
  </si>
  <si>
    <t>[**Bait*/Lure Type**](/09_gloss_ref/09_glossary.md#baitlure_bait_lure_type)</t>
  </si>
  <si>
    <t>[**\*Image Trigger Mode](/09_gloss_ref/09_glossary.md#image_trigger_mode)</t>
  </si>
  <si>
    <t>[**\*Key ID](/09_gloss_ref/09_glossary.md#key_id)</t>
  </si>
  <si>
    <t>[**Quiet Period (seconds)**](/09_gloss_ref/09_glossary.md#settings_quiet_period)</t>
  </si>
  <si>
    <t>[**\*Walktest Height (m)**](/09_gloss_ref/09_glossary.md#walktest_height)</t>
  </si>
  <si>
    <t>[Deployment visit](/09_gloss_ref/09_glossary.md#deployment_visit)</t>
  </si>
  <si>
    <t>[Visit](/09_gloss_ref/09_glossary.md#visit)</t>
  </si>
  <si>
    <t>[Service*/Retrieval](/09_gloss_ref/09_glossary.md#service_retrieval)</t>
  </si>
  <si>
    <t>[Service*/Retrieval visit](/09_gloss_ref/09_glossary.md#service_retrieval_visit)</t>
  </si>
  <si>
    <t>[**Tag**](/09_gloss_ref/09_glossary.md#tag)</t>
  </si>
  <si>
    <t>[Pseudoreplication](/09_gloss_ref/09_glossary.md#pseudoreplication)</t>
  </si>
  <si>
    <t>[**\*Camera Active On Arrival**](/09_gloss_ref/09_glossary.md#camera_active_on_arrival)</t>
  </si>
  <si>
    <t>[**\*Camera Active On Departure**](/09_gloss_ref/09_glossary.md#camera_active_on_departure)</t>
  </si>
  <si>
    <t>[**\*Test Image Taken](/09_gloss_ref/09_glossary.md#test_image_taken)</t>
  </si>
  <si>
    <t>[**\*Walktest Complete](/09_gloss_ref/09_glossary.md#walktest_complete)</t>
  </si>
  <si>
    <t>[**\*Deployment Area Photos Taken**](/09_gloss_ref/09_glossary.md#deployment_area_photos_taken)</t>
  </si>
  <si>
    <t>[**Event Type**](/09_gloss_ref/09_glossary.md#event_type)</t>
  </si>
  <si>
    <t>[**\*Camera Damaged**](/09_gloss_ref/09_glossary.md#camera_damaged)</t>
  </si>
  <si>
    <t>[***Batteries Replaced**](/09_gloss_ref/09_glossary.md#batteries_replaced)</t>
  </si>
  <si>
    <t>[**\*SD Card Replaced](/09_gloss_ref/09_glossary.md#sd_card_replaced)</t>
  </si>
  <si>
    <t>[Relative abundance](/09_gloss_ref/09_glossary.md#obj_rel_abund)</t>
  </si>
  <si>
    <t>The total number of species in an assemblage or a sample' ({{ ref_intext_gotelli_chao_2013 }}).</t>
  </si>
  <si>
    <t>the probability of at least one, use event of that resource unit during a unit of time' (i.e.,  would a particular resource unit be used at least once) (Keim et al., 2019).</t>
  </si>
  <si>
    <t>the expected number of use events of a specific resource unit during a unit of time' (i.e., "how frequently a particular resource unit is used”) (Keim et al., 2019). "Intensity of use differs from probability of occupancy, selection or use, which can remain constant even when the intensity of use varies' (Keim, DeWitt, &amp; Lele, 2011; Lele et al., 2013).</t>
  </si>
  <si>
    <t>[Spatial partial identity model (2-flank SPIM) ({{ ref_intext_augustine_et_al_2018 }})](/09_gloss_ref/09_glossary.md#mod_2flankspim)</t>
  </si>
  <si>
    <t>[Categorical partial identity model (catSPIM) ({{ ref_intext_augustine_et_al_2019 }}; {{ ref_intext_sun_et_al_2022 }})](/09_gloss_ref/09_glossary.md#mod_catspim)</t>
  </si>
  <si>
    <t>[Spatial mark-resight (SMR) ({{ ref_intext_chandler_royle_2013 }}; Sollmann et al., 2013a, 2013b)](/09_gloss_ref/09_glossary.md#mod_smr)</t>
  </si>
  <si>
    <t>[Spatial count (SC) model / Unmarked spatial capture-recapture ({{ ref_intext_chandler_royle_2013 }})](/09_gloss_ref/09_glossary.md#mod_sc)</t>
  </si>
  <si>
    <t>A method used to estimate the [density](/09_gloss_ref/09_glossary.md#density) of partially marked populations in which the 'spatial locations of where partial identity samples are captured to probabilistically resolve their complete identities' (Augustine et al., 2018, 2019). catSPIM models use partial identity traits (e.g., sex class, antler points) to help infer individual identities (Augustine et al., 2019; Sun et al., 2022). catSPIM is an extension of the SC model ({{ ref_intext_chandler_royle_2013 }}).</t>
  </si>
  <si>
    <t>A method used to estimate the [density](/09_gloss_ref/09_glossary.md#density) of unmarked populations; similar to SECR (Borchers &amp; Efford, 2008; Efford, 2004; Royle &amp; Young, 2008; Royle et al., 2009); however, SC models account for individuals' unknown identities using the spatial pattern of detections ({{ ref_intext_chandler_royle_2013 }}; Sun et al., 2022). SC uses trap-specific counts to estimate the location and number of activity centres to estimate [density](/09_gloss_ref/09_glossary.md#density).</t>
  </si>
  <si>
    <t>A food item (or other substance) that is placed to attract animals via the sense of taste and olfactory cues ({{ ref_intext_schlexer_2008 }}).</t>
  </si>
  <si>
    <t>Any material that draws animals closer via their sense of sight ({{ ref_intext_schlexer_2008 }}).</t>
  </si>
  <si>
    <t>Any material that draws animals closer via their sense of smell ({{ ref_intext_schlexer_2008 }}).</t>
  </si>
  <si>
    <t>Any substance that draws animals closer; lures include scent (olfactory) lure, visual lure and audible lure ({{ ref_intext_schlexer_2008 }}).</t>
  </si>
  <si>
    <t>Sounds imitating noises of prey or conspecifics that draw animals closer by eliciting curiosity ({{ ref_intext_schlexer_2008 }}).</t>
  </si>
  <si>
    <t>Hofmeester et al., 2017</t>
  </si>
  <si>
    <t>Hofmeester, T. R., Rowcliffe, J. M., Jansen, P. A., Williams, R., &amp; Kelly, N. (2017). A simple method for estimating the effective detection distance of camera traps. *Remote Sensing in Ecology and Conservation, 3*(2), 81–89. &lt;https://doi.org/10.1002/rse2.25&gt;</t>
  </si>
  <si>
    <t>https://www.youtube.com/embed/n21Ugw0lYcY?si=RUCD7WjcLPJdHR00</t>
  </si>
  <si>
    <t>https://www.youtube.com/embed/u--F8_oRpVU?si=XzL4GMaQmvlL-noj</t>
  </si>
  <si>
    <t>https://www.youtube.com/embed/-F-txltI_iA?si=C8R-MQ3pKcskOcQt</t>
  </si>
  <si>
    <t>https://www.youtube.com/embed/DVo4KVMPnWg?si=m_umrFr9FjNb9KlK</t>
  </si>
  <si>
    <t>https://www.youtube.com/embed/Sp4kb4_TiBA?si=HfYJ3DgqOJfiJ4Z4l</t>
  </si>
  <si>
    <t>Cove, 2020a</t>
  </si>
  <si>
    <t>cove_2020a</t>
  </si>
  <si>
    <t>cove_2020b</t>
  </si>
  <si>
    <t>Cove, 2020b</t>
  </si>
  <si>
    <t>Cove, M. (2020a, Sep 27). *Occupancy Modeling Video 1 -- Sampling Techniques for Mammals.* [Video]. YouTube. &lt;https://www.youtube.com/watch?v=n21Ugw0lYcY&gt;</t>
  </si>
  <si>
    <t>Cove, M. (2020b, Sep 27). *Occupancy Modeling Video 2 -- Introductory Statistical Review.* [Video]. YouTube. &lt;https://www.youtube.com/watch?v=u--F8_oRpVU&amp;t=1s&gt;</t>
  </si>
  <si>
    <t>Cove, M. (2020c, Sep 27). *Occupancy Modeling Video 3 -- What are Occupancy Models and What are the Applications?* [Video]. YouTube. &lt;https://www.youtube.com/watch?v=-F-txltI_iA&gt;</t>
  </si>
  <si>
    <t>Cove, 2020c</t>
  </si>
  <si>
    <t>cove_2020c</t>
  </si>
  <si>
    <t>Cove, M. (2020d, Sep 28). *Occupancy Modeling Video 4 -- How to Run and Interpret the Models in PRESENCE* [Video]. YouTube. &lt;https://www.youtube.com/watch?v=DVo4KVMPnWg&gt;</t>
  </si>
  <si>
    <t>Cove, 2020d</t>
  </si>
  <si>
    <t>cove_2020d</t>
  </si>
  <si>
    <t>Gimenez, O. (2023, May 16). *Workshop on estimating (wolf) occupancy with R* [Video]. YouTube. &lt;https://www.youtube.com/watch?v=rpjVrFI_dr8&gt;</t>
  </si>
  <si>
    <t>Gimenez, 2023</t>
  </si>
  <si>
    <t>gimenez_2023</t>
  </si>
  <si>
    <t>https://www.youtube.com/embed/rpjVrFI_dr8?si=2W5B5GNxqYDALBkn</t>
  </si>
  <si>
    <t>Proteus, 2018</t>
  </si>
  <si>
    <t>Proteus (2018, Mar 19). *Occupancy modelling - more than species presence/absence!* [Video]. YouTube. &lt;https://www.youtube.com/watch?v=Sp4kb4_TiBA&amp;t=2s&gt;</t>
  </si>
  <si>
    <t>proteus_2018</t>
  </si>
  <si>
    <t>new</t>
  </si>
  <si>
    <t>wildco_lab_2021c</t>
  </si>
  <si>
    <t>WildCo Lab, 2021c</t>
  </si>
  <si>
    <t>WildCo Lab (2021c). *Chapter 11 Occupancy*. &lt;https://bookdown.org/c_w_beirne/wildCo-Data-Analysis/occupancy.html&gt;</t>
  </si>
  <si>
    <t>WildCo Lab, 2021d</t>
  </si>
  <si>
    <t>wildco_lab_2021d</t>
  </si>
  <si>
    <t>WildCo Lab (2021c). *Chapter 14 Behavior*. &lt;https://bookdown.org/c_w_beirne/wildCo-Data-Analysis/behavior.html&gt;</t>
  </si>
  <si>
    <t>hofmeester_et_al_2017</t>
  </si>
  <si>
    <t>Van Wilgenburg, S. L., Mahon, C. L., Campbell, G., McLeod, L., Campbell, M., Evans, D., Easton, W., Francis, C. M., Haché, S., Machtans, C. S., Mader, C., Pankratz, R. F., Russell, R., Smith, A. C., Thomas, P., Toms, J. D., &amp; Tremblay, J. A. (2020). A cost efficient spatially balanced hierarchical sampling design for monitoring boreal birds incorporating access costs and habitat stratification. *PLOS One, 15* (6), e0234494. &lt;https://doi.org/10.1371/journal.pone.0234494&gt;</t>
  </si>
  <si>
    <t>gilbert_et_al_2020</t>
  </si>
  <si>
    <t>Gilbert et al., 2020</t>
  </si>
  <si>
    <t>Gilbert, N. A., Clare, J. D. J., Stenglein, J. L., &amp; Zuckerberg, B. (2020). Abundance Estimation of Unmarked Animals based on Camera-Trap Data. *Conservation Biology, 35*(1), 88-100. &lt;https://doi.org/10.1111/cobi.13517&gt;</t>
  </si>
  <si>
    <t>Does not permit inference about spatial variation in abundance (unless using hierarchical distance which can model spatial variation as a function of covariates) ({{ ref_intext_gilbert_et_al_2020 }}; {{ ref_intext_clarke_et_al_2023 }})</t>
  </si>
  <si>
    <t>A method used to estimate abundance or [density](/09_gloss_ref/09_glossary.md#density) from time-lapse images from randomly deployed cameras; the number of unique individuals (the count) is needed ({{ ref_intext_moeller_et_al_2018 }}).</t>
  </si>
  <si>
    <t>A method used to estimate abundance or [density](/09_gloss_ref/09_glossary.md#density) that accounts for variable detection probability through the use of time-lapse images and is unaffected by animal movement rates (collapses sampling intervals to an instant in time, and thus estimates are unaffected by animal movement rates) ({{ ref_intext_moeller_et_al_2018 }}).</t>
  </si>
  <si>
    <t>A method used to estimate abundance or [density](/09_gloss_ref/09_glossary.md#density) from the detection rate while accounting for animal movement rates ({{ ref_intext_moeller_et_al_2018 }}). The TTE model assumes perfect detection (though there is a model extension to account for imperfect detection that requires further testing).</t>
  </si>
  <si>
    <t>Van Wilgenburg, S. L., Mahon, C. L., Campbell, G., McLeod, L., Campbell, M., Evans, D., Easton, W., Francis, C. M., Hache, S., Machtans, C. S., Mader, C., Pankratz, R. F., Russell, R., Smith, A. C., Thomas, P., Toms, J. D., &amp; Tremblay, J. A. (2020). A Cost Efficient Spatially Balanced Hierarchical Sampling Design for Monitoring Boreal Birds Incorporating Access Costs and Habitat Stratification. *PLoS ONE, 15*(6). &lt;https://journals.plos.org/plosone/article?id=10.1371/journal.pone.0234494&gt;</t>
  </si>
  <si>
    <t>Estevo, C. A., Nagy-Reis, M. B., &amp; Nichols, J. D. (2017). When habitat matters: Habitat preferences can modulate co-occurrence patterns of similar sympatric species. *PLOS One, 12*(7), e0179489. &lt;https://doi.org/10.1371/journal.pone.0179489&gt;</t>
  </si>
  <si>
    <t>Estevo et al., 2017</t>
  </si>
  <si>
    <t>estevo_et_al_2017</t>
  </si>
  <si>
    <t>bib_code</t>
  </si>
  <si>
    <t>intext</t>
  </si>
  <si>
    <t>intext2</t>
  </si>
  <si>
    <t>textbib</t>
  </si>
  <si>
    <t>bib_sub_indent</t>
  </si>
  <si>
    <t>sub_intext</t>
  </si>
  <si>
    <t>sub_bib</t>
  </si>
  <si>
    <t>Stanton et al., 2015</t>
  </si>
  <si>
    <t>Fancourt, B. A. (2016). Avoiding the subject: The implications of avoidance behaviour for detecting predators. *Behavioral Ecology and Sociobiology, 70*(9), 1535-1546. &lt;https://doi.org/10.1007/s00265-016-2162-7&gt;</t>
  </si>
  <si>
    <t>Gallo, T., Fidino, M., Lehrer, E. W., &amp; Magle, S. (2019). Urbanization Alters Predator-Avoidance Behaviours. *Journal of Animal Ecology, 88*(5), 793-803. &lt;https://doi.org/10.1111/1365-2656.12967&gt;</t>
  </si>
  <si>
    <t>Garamszegi, L. Z. (2016). A simple statistical guide for the analysis of behaviour when data are constrained due to practical or ethical reasons. *Animal Behaviour, 120*, 223-234. &lt;https://doi.org/10.1016/j.anbehav.2015.11.009&gt;</t>
  </si>
  <si>
    <t>Ladd, R., Meek, P., &amp; Leung, L. K.-P. (2022). The influence of camera-trap flash type on the behavioural response, detection rate and individual recognition of Eld's deer. *Wildlife Research, 50*(6), 475-483. &lt;https://doi.org/10.1071/WR22055&gt;</t>
  </si>
  <si>
    <t>Levitis, D. A., Lidicker, W. Z., &amp; Freund, G. (2009). Behavioural biologists don't agree on what constitutes behaviour. *Animal Behaviour, 78* (1), 103-110. &lt;https://doi.org/10.1016/j.anbehav.2009.03.018&gt;</t>
  </si>
  <si>
    <t>Gallo et al., 2019</t>
  </si>
  <si>
    <t>Garamszegi, 2016</t>
  </si>
  <si>
    <t>Ladd et al., 2022</t>
  </si>
  <si>
    <t>Levitis et al., 2009</t>
  </si>
  <si>
    <t>Rowcliffe, 2014</t>
  </si>
  <si>
    <t>garamszegi_2016</t>
  </si>
  <si>
    <t>rowcliffe_2014</t>
  </si>
  <si>
    <t>gallo_et_al_2019</t>
  </si>
  <si>
    <t>ladd_et_al_2022</t>
  </si>
  <si>
    <t>levitis_et_al_2009</t>
  </si>
  <si>
    <t>stanton_et_al_2015</t>
  </si>
  <si>
    <t>Walther &amp; Moore, 2005</t>
  </si>
  <si>
    <t>Walther, B. A., &amp; Moore, J. L. (2005). The Concepts of Bias, Precision and Accuracy, and Their Use in Testing the Performance of Species Richness Estimators, with a Literature Review of Estimator Performance. *Ecography, 28*, 815-829.
&lt;https://doi.org/10.1111/j.2005.0906-7590.04112.x&gt;</t>
  </si>
  <si>
    <t>Colwell et al., 2004</t>
  </si>
  <si>
    <t>Colwell, R. K., Mao, C. X., &amp; Chang, J. (2004). Interpolating, Extrapolating, and Comparing Incidence-based Species Accumulation Curves. *Ecology, 85*(10), 2717–2727. &lt;https://doi.org/10.1890/03-0557&gt;</t>
  </si>
  <si>
    <t>colwell_et_al_2004</t>
  </si>
  <si>
    <t>Colwell, Mao &amp; Chang, 2004</t>
  </si>
  <si>
    <t>Soberón &amp; Llorente, 1993</t>
  </si>
  <si>
    <t>Soberón, J., &amp; Llorente, J. (1993). The Use of Species Accumulation Functions for the Prediction of Species Richness. *Conservation Biology, 7*(3), 480–488. &lt;https://doi.org/10.1046/j.1523-1739.1993.07030480.x&gt;</t>
  </si>
  <si>
    <t>soberon_lorente_1993</t>
  </si>
  <si>
    <t>Colwell &amp; Coddington, 1994</t>
  </si>
  <si>
    <t>colwell_coddington_1994</t>
  </si>
  <si>
    <t>Rovero, F., &amp; Tobler, M., (2010). Camera trapping for inventorying terrestrial vertebrates. *Manual on Field Recording Techniques and Protocols for All Taxa Biodiversity Inventories and Monitoring*. &lt;https://www.researchgate.net/publication/229057405_Camera_trapping_for_inventorying_terrestrial_vertebrates&gt;</t>
  </si>
  <si>
    <t>Rovero &amp; Tobler, 2010</t>
  </si>
  <si>
    <t>rovero_tobler_2010</t>
  </si>
  <si>
    <t>Bailey, L. L., Hines, J. E., Nichols, J. D., &amp; MacKenzie, D. I. (2007). Sampling Design Trade-Offs in Occupancy Studies with Imperfect Detection: Examples and Software. *Ecological Applications, 17*(1), 281–290. &lt;https://www.jstor.org/stable/40061993&gt;</t>
  </si>
  <si>
    <t>Bailey et al., 2007</t>
  </si>
  <si>
    <t>Hines, 2006</t>
  </si>
  <si>
    <t>Hines, J. E. (2006). *PRESENCE - Software to estimate patch occupancy and related parameters.* &lt;https://www.mbr-pwrc.usgs.gov/software/presence.html&gt;.</t>
  </si>
  <si>
    <t>Donovan, T., Hines, J., &amp; MacKenzie, D. (2024). OCCUPANCYTUTS: Occupancy modelling tutorials with RPRESENCE. *Methods in Ecology and Evolution, 15*(3), 477–483. &lt;https://doi.org/10.1111/2041-210X.14285&gt;</t>
  </si>
  <si>
    <t xml:space="preserve">Donovan, Hines &amp; MacKenzie, 2024 </t>
  </si>
  <si>
    <t xml:space="preserve">Donovan et al., 2024 </t>
  </si>
  <si>
    <t>donovan_et_al_2024</t>
  </si>
  <si>
    <t>hines_2006</t>
  </si>
  <si>
    <t>bailey_et_al_2007</t>
  </si>
  <si>
    <t>Paterson, J. (2024). *Implicit dynamics occupancy models in R.* &lt;https://jamesepaterson.github.io/jamespatersonblog/2024-06-02_implicitdynamicsoccupancy.html&gt;</t>
  </si>
  <si>
    <t>Paterson, 2024</t>
  </si>
  <si>
    <t>paterson_2024</t>
  </si>
  <si>
    <t>Guillera-Arroita, G., &amp; Lahoz-Monfort, J. J. (2012). Designing studies to detect differences in species occupancy: Power analysis under imperfect detection. *Methods in Ecology and Evolution, 3*(5), 860–869. &lt;https://doi.org/10.1111/j.2041-210X.2012.00225.x&gt;</t>
  </si>
  <si>
    <t>guillera_arroita_et_al_2012</t>
  </si>
  <si>
    <t>Guillera-Arroita et al., 2012</t>
  </si>
  <si>
    <t>Colwell, R. K., &amp; Coddington, J. A. (1994).Estimating terrestrial biodiversity through extrapolation. *Philosophical Transactions of the Royal Society of London. Series B, Biological Sciences, 345*, 101–118. &lt;https://doi.org/10.1098/rstb.1994.0091&gt;</t>
  </si>
  <si>
    <t>Stanton, L. A., Sullivan, M. S., &amp; Fazio, J. M. (2015). A standardized ethogram for the felidae: A tool for behavioral researchers. *Applied Animal Behaviour Science, 173*, 3-16. &lt;https://doi.org/10.1016/j.applanim.2015.04.001&gt;</t>
  </si>
  <si>
    <t>solymos_2023</t>
  </si>
  <si>
    <t>Solymos, P. (2023). *Package ‘detect': Analyzing Wildlife Data with Detection Error.* R package version 0.4-6. &lt;https://cran.r-project.org/web/packages/detect/detect.pdf&gt;</t>
  </si>
  <si>
    <t>Solymos, 2024</t>
  </si>
  <si>
    <t>Kelejian, H. H., &amp; Prucha, I. R. (1998). A Generalized Spatial Two-Stage Least Squares Procedure for Estimating a Spatial Autoregressive Model with Autoregressive Disturbances. *Journal of Real Estate Finance and Economics, 17*, 99–121. &lt;https://doi.org/10.1023/A:1007707430416&gt;</t>
  </si>
  <si>
    <t>mcclintock_et_al_2015</t>
  </si>
  <si>
    <t>McClintock et al., 2015</t>
  </si>
  <si>
    <t>McClintock, B. T. (2015). multimark: An R package for analysis of capture–recapture data consisting of multiple 'noninvasive' marks. *Ecology and Evolution, 5*(21), 4920–4931. &lt;https://doi.org/10.1002/ece3.1676&gt;</t>
  </si>
  <si>
    <t>Rowcliffe, M. (2014). *Package 'activity': Animal Activity Statistics.* R package version 1.3.4. &lt;https://doi.org/10.32614/CRAN.package.activity&gt;</t>
  </si>
  <si>
    <t>walther_moore_2005</t>
  </si>
  <si>
    <t>sollmann_2018</t>
  </si>
  <si>
    <r>
      <t xml:space="preserve">Royle, A. J. (2020, Oct 26) *Introduction to Spatial Capture-Recapture. oSCR Package*, </t>
    </r>
    <r>
      <rPr>
        <sz val="11"/>
        <color rgb="FF000000"/>
        <rFont val="Times New Roman"/>
        <family val="1"/>
      </rPr>
      <t>[Video]. YouTube</t>
    </r>
    <r>
      <rPr>
        <sz val="11"/>
        <color theme="1"/>
        <rFont val="Arial"/>
        <family val="2"/>
      </rPr>
      <t>. &lt;https://www.youtube.com/watch?v=yRRDi07FtPg&gt;</t>
    </r>
  </si>
  <si>
    <t>https://www.youtube.com/embed/yRRDi07FtPg?si=vmGQslB9Wv9MnkYC</t>
  </si>
  <si>
    <t>Royle, 2020</t>
  </si>
  <si>
    <t>royle_2020</t>
  </si>
  <si>
    <t>Le Cren, E. D. (1965). A Note on the History of Mark-Recapture Population Estimates. *The Journal of Animal Ecology, 34*(2),453–54. &lt;https://doi.org/10.2307/2661&gt;</t>
  </si>
  <si>
    <t>Le Cren, 1965</t>
  </si>
  <si>
    <t>lecren_1965</t>
  </si>
  <si>
    <t>otis_et_al_1978</t>
  </si>
  <si>
    <t>Otis, D. L., Burnham, K. P., White, G. C.. &amp; Anderson, D. R. (1978). Statistical Inference from Capture Data on Closed Animal Populations. *Wildlife Monographs, 62*, 3–135. &lt;https://pubs.usgs.gov/publication/70119899&gt;</t>
  </si>
  <si>
    <t>Otis et al., 1978</t>
  </si>
  <si>
    <t>vanwilgenburg_et_al_2020</t>
  </si>
  <si>
    <t>Leroy, 2023</t>
  </si>
  <si>
    <t>leroy_2023</t>
  </si>
  <si>
    <t>Leroy, B. (2023). *Package ‘Rarity’: Calculation of Rarity Indices for Species and Assemblages of Species.* R package version 1.3-8, &lt;https://cran.r-project.org/web/packages/Rarity/&gt;</t>
  </si>
  <si>
    <r>
      <t xml:space="preserve">Fidino, M. (2023) *autoOcc: An R package for fitting autologistic occupancy models.* R package version </t>
    </r>
    <r>
      <rPr>
        <b/>
        <sz val="11"/>
        <color theme="1"/>
        <rFont val="Arial"/>
        <family val="2"/>
      </rPr>
      <t>0.1.1, &lt;</t>
    </r>
    <r>
      <rPr>
        <sz val="11"/>
        <color theme="1"/>
        <rFont val="Arial"/>
        <family val="2"/>
      </rPr>
      <t>https://github.com/mfidino/autoOcc&gt;</t>
    </r>
  </si>
  <si>
    <t>Fidino, 2023</t>
  </si>
  <si>
    <t>fidino_2024</t>
  </si>
  <si>
    <t>Fidino, 2021c</t>
  </si>
  <si>
    <t>fidino_2021c</t>
  </si>
  <si>
    <t>fidino_2021a</t>
  </si>
  <si>
    <t>fidino_2021b</t>
  </si>
  <si>
    <t>Fidino, 2021a</t>
  </si>
  <si>
    <t>Fidino, 2021b</t>
  </si>
  <si>
    <t>Fidino, M. (2021a) *multi-state-occupancy-models.* &lt;https://github.com/mfidino/integrated-occupancy-model&gt;</t>
  </si>
  <si>
    <r>
      <t>Fidino, M. (2021b) *</t>
    </r>
    <r>
      <rPr>
        <b/>
        <sz val="11"/>
        <color rgb="FF000000"/>
        <rFont val="Arial"/>
        <family val="2"/>
      </rPr>
      <t>A gentle introduction to an integrated occupancy model that combines presence-only and detection/non-detection data, and how to fit it in </t>
    </r>
    <r>
      <rPr>
        <sz val="11"/>
        <color rgb="FF000000"/>
        <rFont val="Arial"/>
        <family val="2"/>
      </rPr>
      <t>JAGS* &lt;</t>
    </r>
    <r>
      <rPr>
        <sz val="11"/>
        <color theme="1"/>
        <rFont val="Arial"/>
        <family val="2"/>
      </rPr>
      <t>https://masonfidino.com/bayesian_integrated_model</t>
    </r>
    <r>
      <rPr>
        <u/>
        <sz val="11"/>
        <color rgb="FF365F91"/>
        <rFont val="Arial"/>
        <family val="2"/>
      </rPr>
      <t>&gt;</t>
    </r>
  </si>
  <si>
    <r>
      <t>Fidino, M. (2021c) *</t>
    </r>
    <r>
      <rPr>
        <b/>
        <sz val="11"/>
        <color rgb="FF000000"/>
        <rFont val="Arial"/>
        <family val="2"/>
      </rPr>
      <t>integrated-occupancy-models</t>
    </r>
    <r>
      <rPr>
        <sz val="11"/>
        <color rgb="FF000000"/>
        <rFont val="Arial"/>
        <family val="2"/>
      </rPr>
      <t>* &lt;</t>
    </r>
    <r>
      <rPr>
        <sz val="11"/>
        <color theme="1"/>
        <rFont val="Arial"/>
        <family val="2"/>
      </rPr>
      <t>https://github.com/mfidino/integrated-occupancy-model</t>
    </r>
    <r>
      <rPr>
        <u/>
        <sz val="11"/>
        <color rgb="FF365F91"/>
        <rFont val="Arial"/>
        <family val="2"/>
      </rPr>
      <t>&gt;</t>
    </r>
  </si>
  <si>
    <t>Fidino, 2021d</t>
  </si>
  <si>
    <t>Fidino, 2021e</t>
  </si>
  <si>
    <t>Fidino, M. (2021e) *auto-logistic-occupancy.* &lt;https://github.com/mfidino/auto-logistic-occupancy&gt;</t>
  </si>
  <si>
    <r>
      <t>Fidino, M. (2021d) *</t>
    </r>
    <r>
      <rPr>
        <b/>
        <sz val="11"/>
        <color theme="1"/>
        <rFont val="Arial"/>
        <family val="2"/>
      </rPr>
      <t>So, you don't have enough data to fit a dynamic occupancy model? An introduction to auto-logistic occupancy models.</t>
    </r>
    <r>
      <rPr>
        <sz val="11"/>
        <color rgb="FF000000"/>
        <rFont val="Arial"/>
        <family val="2"/>
      </rPr>
      <t xml:space="preserve">* </t>
    </r>
    <r>
      <rPr>
        <b/>
        <sz val="11"/>
        <color rgb="FF000000"/>
        <rFont val="Arial"/>
        <family val="2"/>
      </rPr>
      <t>&lt;</t>
    </r>
    <r>
      <rPr>
        <sz val="11"/>
        <color rgb="FF000000"/>
        <rFont val="Arial"/>
        <family val="2"/>
      </rPr>
      <t>https://masonfidino.com/autologistic_occupancy_model&gt;</t>
    </r>
  </si>
  <si>
    <t>fidino_2021d</t>
  </si>
  <si>
    <t>fidino_2021e</t>
  </si>
  <si>
    <t>Fidino, M., &amp; Magle, S. B. (2017). Using Fourier series to predict periodic patterns in dynamic occupancy models. *Ecosphere,8*(9) , e01944. &lt;https://doi.org/10.1002/ecs2.1944&gt;</t>
  </si>
  <si>
    <t>Fidino &amp; Magle, 2017</t>
  </si>
  <si>
    <t>fidino_magle_2017</t>
  </si>
  <si>
    <t>Leroy, 2024</t>
  </si>
  <si>
    <t>leroy_2024</t>
  </si>
  <si>
    <t>Leroy, B. (2024). *Rarity Indices.* &lt;https://borisleroy.com/en/research/rarity-indices/&gt;</t>
  </si>
  <si>
    <t>augustine_et_al_2016</t>
  </si>
  <si>
    <t>Augustine et al., 2016</t>
  </si>
  <si>
    <t>Augustine, B. C., Royle, J. A., Kelly, M. J., Satter, C. B., Alonso, R. S., Boydston, E. E., &amp; Crooks, K. R. (2016). Spatial capture-recapture with partial identity: An application to camera traps. *bioRxiv.* &lt;http://dx.doi.org/10.1101/056804&gt;</t>
  </si>
  <si>
    <t>definition_myst</t>
  </si>
  <si>
    <t>The distance between cameras (i.e., also referred to as 'inter-trap distance'). This will be influenced by the chosen sampling design, the {term}`survey` Objectives, the Target Species and data analysis.</t>
  </si>
  <si>
    <t>The probability of detecting a species at least once during the entire {term}`survey` (Steenweg et al., 2019).</t>
  </si>
  <si>
    <t>A unique alphanumeric identifier for a unique camera deployed during a specific {term}`survey` period (ideally recorded as: 'Camera Location Name'_'Deployment Start Date' (or …_'Deployment End Date') (e.g., 'bh1_17-Jul-2018' or 'bh1_17-Jul-2018_21-Jan-2019'). &lt;br&gt; &lt;br&gt; Alternative naming conventions may be used, but the goal should be to minimize duplicate Image Names.</t>
  </si>
  <si>
    <t>A method to estimate abundance by using distances at which animals are detected (from {term}`survey` lines or points) to model abundance as a function of decreasing detection probability with animal distance from the camera (using a decay function) (Cappelle et al., 2021; Howe et al., 2017).</t>
  </si>
  <si>
    <t>A unique alphanumeric identifier for each study area (e.g.,'oilsands_ref1'). If only one area was {term}`survey`ed, the Project Name and Study Area Name should be the same.</t>
  </si>
  <si>
    <t>The spatial arrangement of remote cameras within the study area for an individual {term}`survey`. If 'Hierarchical (multiple)*/*,' include additional details in the [Survey Design Description](/09_gloss_ref/09_glossary.md#survey_design_description). &lt;br&gt; &lt;br&gt; Note that we refer to different configurations of cameras more generally as study design and sampling design; however, the term '[Survey Design](/09_gloss_ref/09_glossary.md#survey_design)' refers to study design as it applies to an individual {term}`survey`. There may be multiple [Survey Designs](/09_gloss_ref/09_glossary.md#survey_design) for [surveys](/09_gloss_ref/09_glossary.md#survey) within a project; if this occurs, the [Survey Design](/09_gloss_ref/09_glossary.md#survey). should be reported separately for each {term}`survey`.</t>
  </si>
  <si>
    <t>A unique alphanumeric identifier for each {term}`survey` period (e.g., 'fortmc_001').</t>
  </si>
  <si>
    <t>The specific objectives of each {term}`survey` within a project, including the [Target Species](/09_gloss_ref/09_glossary.md#target_species), the state variables (e.g., occupancy, [density](/09_gloss_ref/09_glossary.md#density)), and proposed modelling approach(es). Survey Objectives should be specific, measurable, achievable, relevant, and time-bound (i.e., SMART).</t>
  </si>
  <si>
    <t>The common name(s) of the species that the {term}`survey` was designed to detect.</t>
  </si>
  <si>
    <t>The number of days that all cameras were active during the {term}`survey`.</t>
  </si>
  <si>
    <t>The maximum distance that a sensor can detect a target' (Wearn and Glover-Kapfer, 2017).</t>
  </si>
  <si>
    <t>marinstats_2020a</t>
  </si>
  <si>
    <t>MarinStatsLectures-R Programming &amp; Statistics (2020a, Mar 17). *Poisson Regression Review.* [Video]. YouTube. &lt;https://www.youtube.com/watch?v=A8H6gc9Eq0w&gt;</t>
  </si>
  <si>
    <t>https://www.youtube.com/embed/A8H6gc9Eq0w?si=Ade-D5-J5JtCZwil</t>
  </si>
  <si>
    <t>marinstats_2020b</t>
  </si>
  <si>
    <t>MarinStatsLectures-R Programming &amp; Statistics (2020b, Mar 17). *Poisson Regression: Zero Inflation (Excessive Zeros).* [Video]. YouTube. &lt;https://www.youtube.com/watch?v=eIY--zc5f24&gt;</t>
  </si>
  <si>
    <t>https://www.youtube.com/embed/eIY--zc5f24?si=dgtSF_vfwUxuG1Mi</t>
  </si>
  <si>
    <t>https://www.youtube.com/embed/cD9V1ApYqCk?si=m-K4I94w4lL3yZDx</t>
  </si>
  <si>
    <t>Russell, M. (2020, Nov 29). *Fitting Poisson and zero-inflated Poisson models.* [Video]. YouTube. &lt;https://www.youtube.com/watch?v=cD9V1ApYqCk&gt;</t>
  </si>
  <si>
    <t>TileStats (2021, Apr 18). *Zero-inflated Poisson (ZIP) regression.* [Video]. YouTube. &lt;https://www.youtube.com/watch?v=ztNQvAabgtU&gt;</t>
  </si>
  <si>
    <t>https://www.youtube.com/embed/ztNQvAabgtU?si=9rY7DVbBWN_ByPvf</t>
  </si>
  <si>
    <t>tilestats_2021</t>
  </si>
  <si>
    <t>Russell, 2020</t>
  </si>
  <si>
    <t>russel_2020</t>
  </si>
  <si>
    <t>TileStats (2021)</t>
  </si>
  <si>
    <t>MarinStatsLectures-R Programming &amp; Statistics (2020b)</t>
  </si>
  <si>
    <t>MarinStatsLectures-R Programming &amp; Statistics (2020a)</t>
  </si>
  <si>
    <t>TileStats, 2021</t>
  </si>
  <si>
    <t>MarinStatsLectures-R Programming &amp; Statistics, 2020b</t>
  </si>
  <si>
    <t>MarinStatsLectures-R Programming &amp; Statistics, 2020a</t>
  </si>
  <si>
    <t xml:space="preserve">    ref_bib_zuur_et_al_2007: "Zuur, A. K., Ieno, E. N., &amp; Smith, G. M. (2007). Generalised linear modelling. In, M. Gail, K. Krickeberg, J. Samet, A. Tsiatis, &amp; W. Wong (Eds.), *Analysing Ecological Data* (pp 79-96). Springer. &lt;https://doi.org/10.1111/j.1751-5823.2007.00030_17.x&gt;"</t>
  </si>
  <si>
    <t xml:space="preserve">    ref_bib_marinstats_2020a: "MarinStatsLectures-R Programming &amp; Statistics (2020a, Mar 17). *Poisson Regression Review.* [Video]. YouTube. &lt;https://www.youtube.com/watch?v=A8H6gc9Eq0w&gt;"</t>
  </si>
  <si>
    <t xml:space="preserve">    ref_bib_marinstats_2020b: "MarinStatsLectures-R Programming &amp; Statistics (2020b, Mar 17). *Poisson Regression: Zero Inflation (Excessive Zeros).* [Video]. YouTube. &lt;https://www.youtube.com/watch?v=eIY--zc5f24&gt;"</t>
  </si>
  <si>
    <t xml:space="preserve">    ref_bib_russel_2020: "Russell, M. (2020, Nov 29). *Fitting Poisson and zero-inflated Poisson models.* [Video]. YouTube. &lt;https://www.youtube.com/watch?v=cD9V1ApYqCk&gt;"</t>
  </si>
  <si>
    <t xml:space="preserve">    ref_bib_tilestats_2021: "TileStats (2021, Apr 18). *Zero-inflated Poisson (ZIP) regression.* [Video]. YouTube. &lt;https://www.youtube.com/watch?v=ztNQvAabgtU&gt;"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</si>
</sst>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
  </numFmts>
  <fonts count="34">
    <font>
      <sz val="11"/>
      <color theme="1"/>
      <name val="Aptos Narrow"/>
      <family val="2"/>
      <scheme val="minor"/>
    </font>
    <font>
      <sz val="10"/>
      <color theme="1"/>
      <name val="Arial"/>
      <family val="2"/>
    </font>
    <font>
      <sz val="12"/>
      <color theme="1"/>
      <name val="Arial"/>
      <family val="2"/>
    </font>
    <font>
      <sz val="8"/>
      <name val="Aptos Narrow"/>
      <family val="2"/>
      <scheme val="minor"/>
    </font>
    <font>
      <b/>
      <sz val="11"/>
      <color theme="1"/>
      <name val="Aptos Narrow"/>
      <family val="2"/>
      <scheme val="minor"/>
    </font>
    <font>
      <sz val="11"/>
      <color theme="1"/>
      <name val="Aptos Narrow"/>
      <family val="2"/>
      <scheme val="minor"/>
    </font>
    <font>
      <sz val="12"/>
      <color theme="1"/>
      <name val="Calibri"/>
      <family val="2"/>
    </font>
    <font>
      <sz val="11"/>
      <color rgb="FFFF0000"/>
      <name val="Aptos Narrow"/>
      <family val="2"/>
      <scheme val="minor"/>
    </font>
    <font>
      <sz val="11"/>
      <color theme="1"/>
      <name val="Aptos Narrow"/>
      <scheme val="minor"/>
    </font>
    <font>
      <b/>
      <sz val="11"/>
      <color rgb="FF000000"/>
      <name val="Aptos Narrow"/>
      <scheme val="minor"/>
    </font>
    <font>
      <b/>
      <sz val="11"/>
      <color theme="1"/>
      <name val="Aptos Narrow"/>
      <scheme val="minor"/>
    </font>
    <font>
      <sz val="11"/>
      <color rgb="FF000000"/>
      <name val="Aptos Narrow"/>
      <scheme val="minor"/>
    </font>
    <font>
      <i/>
      <sz val="11"/>
      <color rgb="FF000000"/>
      <name val="Aptos Narrow"/>
      <scheme val="minor"/>
    </font>
    <font>
      <sz val="11"/>
      <color theme="1"/>
      <name val="Arial"/>
      <family val="2"/>
    </font>
    <font>
      <sz val="12"/>
      <color rgb="FFFF0000"/>
      <name val="Calibri"/>
      <family val="2"/>
    </font>
    <font>
      <sz val="12"/>
      <name val="Aptos Narrow"/>
      <scheme val="minor"/>
    </font>
    <font>
      <sz val="12"/>
      <color rgb="FF202122"/>
      <name val="Aptos Narrow"/>
      <scheme val="minor"/>
    </font>
    <font>
      <sz val="12"/>
      <color theme="1"/>
      <name val="Aptos Narrow"/>
      <scheme val="minor"/>
    </font>
    <font>
      <b/>
      <sz val="11"/>
      <color theme="1"/>
      <name val="Calibri"/>
      <family val="2"/>
    </font>
    <font>
      <sz val="11"/>
      <color theme="1"/>
      <name val="Courier New"/>
      <family val="3"/>
    </font>
    <font>
      <sz val="11"/>
      <color theme="1"/>
      <name val="Calibri"/>
      <family val="2"/>
    </font>
    <font>
      <sz val="11"/>
      <color rgb="FFD8D8D8"/>
      <name val="Calibri"/>
      <family val="2"/>
    </font>
    <font>
      <sz val="12"/>
      <color rgb="FF222222"/>
      <name val="Arial"/>
      <family val="2"/>
    </font>
    <font>
      <sz val="9"/>
      <color theme="1"/>
      <name val="Arial"/>
      <family val="2"/>
    </font>
    <font>
      <sz val="11"/>
      <color rgb="FF000000"/>
      <name val="Arial"/>
      <family val="2"/>
    </font>
    <font>
      <i/>
      <sz val="11"/>
      <color theme="1"/>
      <name val="Aptos Narrow"/>
      <scheme val="minor"/>
    </font>
    <font>
      <u/>
      <sz val="11"/>
      <color theme="10"/>
      <name val="Aptos Narrow"/>
      <family val="2"/>
      <scheme val="minor"/>
    </font>
    <font>
      <sz val="12"/>
      <color rgb="FF202122"/>
      <name val="Courier New"/>
      <family val="3"/>
    </font>
    <font>
      <sz val="11"/>
      <color rgb="FF0F0F0F"/>
      <name val="Arial"/>
      <family val="2"/>
    </font>
    <font>
      <sz val="11"/>
      <color rgb="FF000000"/>
      <name val="Times New Roman"/>
      <family val="1"/>
    </font>
    <font>
      <b/>
      <sz val="11"/>
      <color theme="1"/>
      <name val="Arial"/>
      <family val="2"/>
    </font>
    <font>
      <b/>
      <sz val="11"/>
      <color rgb="FF000000"/>
      <name val="Arial"/>
      <family val="2"/>
    </font>
    <font>
      <u/>
      <sz val="11"/>
      <color rgb="FF365F91"/>
      <name val="Arial"/>
      <family val="2"/>
    </font>
    <font>
      <sz val="12"/>
      <color rgb="FF1F2328"/>
      <name val="Segoe UI"/>
      <family val="2"/>
    </font>
  </fonts>
  <fills count="16">
    <fill>
      <patternFill patternType="none"/>
    </fill>
    <fill>
      <patternFill patternType="gray125"/>
    </fill>
    <fill>
      <patternFill patternType="solid">
        <fgColor rgb="FFE2EFD9"/>
        <bgColor indexed="64"/>
      </patternFill>
    </fill>
    <fill>
      <patternFill patternType="solid">
        <fgColor rgb="FFFBE4D5"/>
        <bgColor indexed="64"/>
      </patternFill>
    </fill>
    <fill>
      <patternFill patternType="solid">
        <fgColor rgb="FFDBDBDB"/>
        <bgColor indexed="64"/>
      </patternFill>
    </fill>
    <fill>
      <patternFill patternType="solid">
        <fgColor theme="2"/>
        <bgColor indexed="64"/>
      </patternFill>
    </fill>
    <fill>
      <patternFill patternType="solid">
        <fgColor theme="9" tint="0.79998168889431442"/>
        <bgColor indexed="64"/>
      </patternFill>
    </fill>
    <fill>
      <patternFill patternType="solid">
        <fgColor rgb="FFFFFF00"/>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7" tint="0.79998168889431442"/>
        <bgColor rgb="FFCCCCCC"/>
      </patternFill>
    </fill>
    <fill>
      <patternFill patternType="solid">
        <fgColor rgb="FFDADADA"/>
        <bgColor rgb="FFDADADA"/>
      </patternFill>
    </fill>
    <fill>
      <patternFill patternType="solid">
        <fgColor rgb="FFFFFF00"/>
        <bgColor rgb="FFFFFF00"/>
      </patternFill>
    </fill>
    <fill>
      <patternFill patternType="solid">
        <fgColor rgb="FFFBE4D5"/>
        <bgColor rgb="FFFBE4D5"/>
      </patternFill>
    </fill>
    <fill>
      <patternFill patternType="solid">
        <fgColor theme="2" tint="-9.9978637043366805E-2"/>
        <bgColor indexed="64"/>
      </patternFill>
    </fill>
    <fill>
      <patternFill patternType="solid">
        <fgColor theme="5" tint="0.39997558519241921"/>
        <bgColor indexed="64"/>
      </patternFill>
    </fill>
  </fills>
  <borders count="3">
    <border>
      <left/>
      <right/>
      <top/>
      <bottom/>
      <diagonal/>
    </border>
    <border>
      <left style="thin">
        <color rgb="FFCCCCCC"/>
      </left>
      <right style="thin">
        <color rgb="FFCCCCCC"/>
      </right>
      <top style="thin">
        <color rgb="FFCCCCCC"/>
      </top>
      <bottom style="thin">
        <color rgb="FFCCCCCC"/>
      </bottom>
      <diagonal/>
    </border>
    <border>
      <left style="thin">
        <color rgb="FFD8D8D8"/>
      </left>
      <right style="thin">
        <color rgb="FFD8D8D8"/>
      </right>
      <top style="thin">
        <color rgb="FFD8D8D8"/>
      </top>
      <bottom style="thin">
        <color rgb="FFD8D8D8"/>
      </bottom>
      <diagonal/>
    </border>
  </borders>
  <cellStyleXfs count="3">
    <xf numFmtId="0" fontId="0" fillId="0" borderId="0"/>
    <xf numFmtId="0" fontId="5" fillId="0" borderId="0"/>
    <xf numFmtId="0" fontId="26" fillId="0" borderId="0" applyNumberFormat="0" applyFill="0" applyBorder="0" applyAlignment="0" applyProtection="0"/>
  </cellStyleXfs>
  <cellXfs count="83">
    <xf numFmtId="0" fontId="0" fillId="0" borderId="0" xfId="0"/>
    <xf numFmtId="0" fontId="1" fillId="0" borderId="0" xfId="0" applyFont="1" applyAlignment="1">
      <alignment vertical="center"/>
    </xf>
    <xf numFmtId="0" fontId="2" fillId="0" borderId="0" xfId="0" applyFont="1"/>
    <xf numFmtId="0" fontId="0" fillId="0" borderId="0" xfId="0" pivotButton="1"/>
    <xf numFmtId="0" fontId="0" fillId="0" borderId="0" xfId="0" applyAlignment="1">
      <alignment horizontal="left"/>
    </xf>
    <xf numFmtId="0" fontId="4" fillId="0" borderId="0" xfId="0" applyFont="1"/>
    <xf numFmtId="0" fontId="0" fillId="6" borderId="0" xfId="0" applyFill="1"/>
    <xf numFmtId="0" fontId="0" fillId="7" borderId="0" xfId="0" applyFill="1"/>
    <xf numFmtId="164" fontId="0" fillId="0" borderId="0" xfId="0" applyNumberFormat="1"/>
    <xf numFmtId="0" fontId="6" fillId="9" borderId="1" xfId="1" applyFont="1" applyFill="1" applyBorder="1" applyAlignment="1">
      <alignment horizontal="left" vertical="top" wrapText="1"/>
    </xf>
    <xf numFmtId="0" fontId="0" fillId="7" borderId="0" xfId="0" applyFill="1" applyAlignment="1">
      <alignment horizontal="left"/>
    </xf>
    <xf numFmtId="0" fontId="6" fillId="10" borderId="1" xfId="1" applyFont="1" applyFill="1" applyBorder="1" applyAlignment="1">
      <alignment horizontal="left" vertical="top" wrapText="1"/>
    </xf>
    <xf numFmtId="0" fontId="0" fillId="0" borderId="1" xfId="0" applyBorder="1"/>
    <xf numFmtId="0" fontId="7" fillId="0" borderId="0" xfId="0" applyFont="1"/>
    <xf numFmtId="0" fontId="8" fillId="0" borderId="0" xfId="0" applyFont="1"/>
    <xf numFmtId="0" fontId="9" fillId="4" borderId="0" xfId="0" applyFont="1" applyFill="1" applyAlignment="1">
      <alignment vertical="center"/>
    </xf>
    <xf numFmtId="0" fontId="10" fillId="5" borderId="0" xfId="0" applyFont="1" applyFill="1"/>
    <xf numFmtId="0" fontId="11" fillId="0" borderId="0" xfId="0" applyFont="1" applyAlignment="1">
      <alignment vertical="center"/>
    </xf>
    <xf numFmtId="0" fontId="10" fillId="0" borderId="0" xfId="0" applyFont="1" applyAlignment="1">
      <alignment vertical="center"/>
    </xf>
    <xf numFmtId="0" fontId="8" fillId="0" borderId="0" xfId="0" applyFont="1" applyAlignment="1">
      <alignment vertical="center"/>
    </xf>
    <xf numFmtId="0" fontId="11" fillId="0" borderId="0" xfId="0" applyFont="1" applyAlignment="1">
      <alignment horizontal="center" vertical="center"/>
    </xf>
    <xf numFmtId="0" fontId="11" fillId="2" borderId="0" xfId="0" applyFont="1" applyFill="1" applyAlignment="1">
      <alignment horizontal="center" vertical="center"/>
    </xf>
    <xf numFmtId="0" fontId="9" fillId="0" borderId="0" xfId="0" applyFont="1" applyAlignment="1">
      <alignment vertical="center"/>
    </xf>
    <xf numFmtId="0" fontId="11" fillId="3" borderId="0" xfId="0" applyFont="1" applyFill="1" applyAlignment="1">
      <alignment horizontal="center" vertical="center"/>
    </xf>
    <xf numFmtId="0" fontId="0" fillId="9" borderId="0" xfId="0" applyFill="1"/>
    <xf numFmtId="0" fontId="6" fillId="10" borderId="0" xfId="1" applyFont="1" applyFill="1" applyAlignment="1">
      <alignment horizontal="left" vertical="top" wrapText="1"/>
    </xf>
    <xf numFmtId="0" fontId="6" fillId="9" borderId="0" xfId="1" applyFont="1" applyFill="1" applyAlignment="1">
      <alignment horizontal="left" vertical="top" wrapText="1"/>
    </xf>
    <xf numFmtId="0" fontId="10" fillId="0" borderId="0" xfId="0" applyFont="1"/>
    <xf numFmtId="0" fontId="13" fillId="0" borderId="0" xfId="0" applyFont="1" applyAlignment="1">
      <alignment vertical="center"/>
    </xf>
    <xf numFmtId="0" fontId="6" fillId="0" borderId="0" xfId="0" applyFont="1" applyAlignment="1">
      <alignment horizontal="left" vertical="center"/>
    </xf>
    <xf numFmtId="0" fontId="6" fillId="0" borderId="0" xfId="0" applyFont="1"/>
    <xf numFmtId="0" fontId="6" fillId="7" borderId="0" xfId="0" applyFont="1" applyFill="1"/>
    <xf numFmtId="0" fontId="14" fillId="0" borderId="0" xfId="0" applyFont="1" applyAlignment="1">
      <alignment horizontal="left" vertical="center"/>
    </xf>
    <xf numFmtId="0" fontId="13" fillId="0" borderId="0" xfId="0" applyFont="1"/>
    <xf numFmtId="0" fontId="15" fillId="0" borderId="0" xfId="0" applyFont="1"/>
    <xf numFmtId="0" fontId="16" fillId="0" borderId="0" xfId="0" applyFont="1"/>
    <xf numFmtId="0" fontId="15" fillId="0" borderId="0" xfId="0" applyFont="1" applyAlignment="1">
      <alignment vertical="center" wrapText="1"/>
    </xf>
    <xf numFmtId="0" fontId="17" fillId="0" borderId="0" xfId="0" applyFont="1"/>
    <xf numFmtId="0" fontId="8" fillId="7" borderId="0" xfId="0" applyFont="1" applyFill="1"/>
    <xf numFmtId="0" fontId="18" fillId="0" borderId="0" xfId="0" applyFont="1" applyAlignment="1">
      <alignment horizontal="left"/>
    </xf>
    <xf numFmtId="0" fontId="19" fillId="0" borderId="0" xfId="0" applyFont="1" applyAlignment="1">
      <alignment horizontal="left" vertical="top"/>
    </xf>
    <xf numFmtId="0" fontId="20" fillId="0" borderId="0" xfId="0" applyFont="1" applyAlignment="1">
      <alignment horizontal="left" vertical="top"/>
    </xf>
    <xf numFmtId="0" fontId="1" fillId="0" borderId="0" xfId="0" applyFont="1" applyAlignment="1">
      <alignment horizontal="left" vertical="top"/>
    </xf>
    <xf numFmtId="0" fontId="20" fillId="7" borderId="0" xfId="0" applyFont="1" applyFill="1" applyAlignment="1">
      <alignment horizontal="left" vertical="top"/>
    </xf>
    <xf numFmtId="0" fontId="5" fillId="0" borderId="0" xfId="0" applyFont="1" applyAlignment="1">
      <alignment horizontal="left" vertical="top"/>
    </xf>
    <xf numFmtId="0" fontId="1" fillId="12" borderId="0" xfId="0" applyFont="1" applyFill="1" applyAlignment="1">
      <alignment horizontal="left" vertical="top"/>
    </xf>
    <xf numFmtId="0" fontId="20" fillId="0" borderId="0" xfId="0" applyFont="1" applyAlignment="1">
      <alignment horizontal="left"/>
    </xf>
    <xf numFmtId="0" fontId="21" fillId="0" borderId="0" xfId="0" applyFont="1" applyAlignment="1">
      <alignment horizontal="left" vertical="top"/>
    </xf>
    <xf numFmtId="0" fontId="20" fillId="0" borderId="2" xfId="0" applyFont="1" applyBorder="1" applyAlignment="1">
      <alignment horizontal="left" vertical="top"/>
    </xf>
    <xf numFmtId="0" fontId="1" fillId="7" borderId="0" xfId="0" applyFont="1" applyFill="1" applyAlignment="1">
      <alignment horizontal="left" vertical="top"/>
    </xf>
    <xf numFmtId="0" fontId="1" fillId="13" borderId="0" xfId="0" applyFont="1" applyFill="1" applyAlignment="1">
      <alignment horizontal="left" vertical="top"/>
    </xf>
    <xf numFmtId="0" fontId="20" fillId="9" borderId="0" xfId="0" applyFont="1" applyFill="1" applyAlignment="1">
      <alignment horizontal="left" vertical="top"/>
    </xf>
    <xf numFmtId="0" fontId="1" fillId="9" borderId="0" xfId="0" applyFont="1" applyFill="1" applyAlignment="1">
      <alignment horizontal="left" vertical="top"/>
    </xf>
    <xf numFmtId="0" fontId="5" fillId="8" borderId="0" xfId="0" applyFont="1" applyFill="1" applyAlignment="1">
      <alignment horizontal="left" vertical="top"/>
    </xf>
    <xf numFmtId="0" fontId="22" fillId="7" borderId="0" xfId="0" applyFont="1" applyFill="1"/>
    <xf numFmtId="0" fontId="18" fillId="11" borderId="0" xfId="0" applyFont="1" applyFill="1" applyAlignment="1">
      <alignment horizontal="left"/>
    </xf>
    <xf numFmtId="0" fontId="1" fillId="0" borderId="2" xfId="0" applyFont="1" applyBorder="1" applyAlignment="1">
      <alignment horizontal="left" vertical="top"/>
    </xf>
    <xf numFmtId="0" fontId="1" fillId="7" borderId="2" xfId="0" applyFont="1" applyFill="1" applyBorder="1" applyAlignment="1">
      <alignment horizontal="left" vertical="top"/>
    </xf>
    <xf numFmtId="0" fontId="10" fillId="14" borderId="0" xfId="0" applyFont="1" applyFill="1"/>
    <xf numFmtId="0" fontId="13" fillId="15" borderId="0" xfId="0" applyFont="1" applyFill="1"/>
    <xf numFmtId="0" fontId="25" fillId="6" borderId="0" xfId="0" applyFont="1" applyFill="1"/>
    <xf numFmtId="0" fontId="26" fillId="0" borderId="0" xfId="2"/>
    <xf numFmtId="0" fontId="27" fillId="0" borderId="0" xfId="0" applyFont="1"/>
    <xf numFmtId="49" fontId="9" fillId="4" borderId="0" xfId="0" applyNumberFormat="1" applyFont="1" applyFill="1" applyAlignment="1">
      <alignment vertical="center"/>
    </xf>
    <xf numFmtId="49" fontId="11" fillId="0" borderId="0" xfId="0" applyNumberFormat="1" applyFont="1" applyAlignment="1">
      <alignment vertical="center"/>
    </xf>
    <xf numFmtId="49" fontId="24" fillId="0" borderId="0" xfId="0" applyNumberFormat="1" applyFont="1" applyAlignment="1">
      <alignment vertical="center"/>
    </xf>
    <xf numFmtId="49" fontId="8" fillId="7" borderId="0" xfId="0" applyNumberFormat="1" applyFont="1" applyFill="1"/>
    <xf numFmtId="49" fontId="8" fillId="0" borderId="0" xfId="0" quotePrefix="1" applyNumberFormat="1" applyFont="1"/>
    <xf numFmtId="49" fontId="11" fillId="0" borderId="0" xfId="0" quotePrefix="1" applyNumberFormat="1" applyFont="1" applyAlignment="1">
      <alignment vertical="center"/>
    </xf>
    <xf numFmtId="49" fontId="23" fillId="0" borderId="0" xfId="0" quotePrefix="1" applyNumberFormat="1" applyFont="1"/>
    <xf numFmtId="49" fontId="13" fillId="0" borderId="0" xfId="0" quotePrefix="1" applyNumberFormat="1" applyFont="1"/>
    <xf numFmtId="49" fontId="8" fillId="0" borderId="0" xfId="0" applyNumberFormat="1" applyFont="1" applyAlignment="1">
      <alignment vertical="center"/>
    </xf>
    <xf numFmtId="49" fontId="13" fillId="0" borderId="0" xfId="0" applyNumberFormat="1" applyFont="1"/>
    <xf numFmtId="49" fontId="8" fillId="0" borderId="0" xfId="0" applyNumberFormat="1" applyFont="1"/>
    <xf numFmtId="0" fontId="2" fillId="0" borderId="0" xfId="0" applyFont="1" applyAlignment="1">
      <alignment vertical="center"/>
    </xf>
    <xf numFmtId="15" fontId="28" fillId="0" borderId="0" xfId="0" applyNumberFormat="1" applyFont="1"/>
    <xf numFmtId="0" fontId="11" fillId="0" borderId="0" xfId="0" applyFont="1"/>
    <xf numFmtId="0" fontId="11" fillId="7" borderId="0" xfId="0" applyFont="1" applyFill="1"/>
    <xf numFmtId="0" fontId="8" fillId="7" borderId="0" xfId="0" applyFont="1" applyFill="1" applyAlignment="1">
      <alignment vertical="center"/>
    </xf>
    <xf numFmtId="0" fontId="24" fillId="0" borderId="0" xfId="0" applyFont="1" applyAlignment="1">
      <alignment vertical="center"/>
    </xf>
    <xf numFmtId="0" fontId="33" fillId="0" borderId="0" xfId="0" applyFont="1"/>
    <xf numFmtId="0" fontId="30" fillId="0" borderId="0" xfId="0" applyFont="1" applyAlignment="1">
      <alignment vertical="center"/>
    </xf>
    <xf numFmtId="0" fontId="30" fillId="0" borderId="0" xfId="0" applyFont="1"/>
  </cellXfs>
  <cellStyles count="3">
    <cellStyle name="Hyperlink" xfId="2" builtinId="8"/>
    <cellStyle name="Normal" xfId="0" builtinId="0"/>
    <cellStyle name="Normal 2" xfId="1" xr:uid="{E7F4B3A1-D101-4933-801E-52D84A9801FC}"/>
  </cellStyles>
  <dxfs count="85">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solid">
          <fgColor rgb="FFF3F3F3"/>
          <bgColor rgb="FFF3F3F3"/>
        </patternFill>
      </fill>
    </dxf>
    <dxf>
      <font>
        <color rgb="FF9C0006"/>
      </font>
      <fill>
        <patternFill>
          <bgColor rgb="FFFFC7CE"/>
        </patternFill>
      </fill>
    </dxf>
    <dxf>
      <fill>
        <patternFill patternType="solid">
          <fgColor rgb="FFD9EAD3"/>
          <bgColor rgb="FFD9EAD3"/>
        </patternFill>
      </fill>
    </dxf>
    <dxf>
      <fill>
        <patternFill patternType="solid">
          <fgColor rgb="FFF3F3F3"/>
          <bgColor rgb="FFF3F3F3"/>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ill>
        <patternFill patternType="solid">
          <fgColor rgb="FFDEEAF6"/>
          <bgColor rgb="FFDEEAF6"/>
        </patternFill>
      </fill>
    </dxf>
    <dxf>
      <fill>
        <patternFill patternType="solid">
          <fgColor rgb="FFFEF2CB"/>
          <bgColor rgb="FFFEF2CB"/>
        </patternFill>
      </fill>
    </dxf>
    <dxf>
      <fill>
        <patternFill patternType="solid">
          <fgColor rgb="FFB4C6E7"/>
          <bgColor rgb="FFB4C6E7"/>
        </patternFill>
      </fill>
    </dxf>
    <dxf>
      <fill>
        <patternFill patternType="solid">
          <fgColor rgb="FFE2EFD9"/>
          <bgColor rgb="FFE2EFD9"/>
        </patternFill>
      </fill>
    </dxf>
    <dxf>
      <fill>
        <patternFill patternType="solid">
          <fgColor rgb="FFFBE4D5"/>
          <bgColor rgb="FFFBE4D5"/>
        </patternFill>
      </fill>
    </dxf>
    <dxf>
      <fill>
        <patternFill patternType="solid">
          <fgColor rgb="FFEDE2F6"/>
          <bgColor rgb="FFEDE2F6"/>
        </patternFill>
      </fill>
    </dxf>
    <dxf>
      <fill>
        <patternFill patternType="solid">
          <fgColor rgb="FFEDE2F6"/>
          <bgColor rgb="FFEDE2F6"/>
        </patternFill>
      </fill>
    </dxf>
    <dxf>
      <fill>
        <patternFill patternType="solid">
          <fgColor rgb="FFFBE4D5"/>
          <bgColor rgb="FFFBE4D5"/>
        </patternFill>
      </fill>
    </dxf>
    <dxf>
      <fill>
        <patternFill patternType="solid">
          <fgColor rgb="FFE2EFD9"/>
          <bgColor rgb="FFE2EFD9"/>
        </patternFill>
      </fill>
    </dxf>
    <dxf>
      <fill>
        <patternFill patternType="solid">
          <fgColor rgb="FFDEEAF6"/>
          <bgColor rgb="FFDEEAF6"/>
        </patternFill>
      </fill>
    </dxf>
    <dxf>
      <fill>
        <patternFill patternType="solid">
          <fgColor rgb="FFE2EFD9"/>
          <bgColor rgb="FFE2EFD9"/>
        </patternFill>
      </fill>
    </dxf>
    <dxf>
      <fill>
        <patternFill patternType="solid">
          <fgColor rgb="FFFEF2CB"/>
          <bgColor rgb="FFFEF2CB"/>
        </patternFill>
      </fill>
    </dxf>
    <dxf>
      <fill>
        <patternFill patternType="solid">
          <fgColor rgb="FFB4C6E7"/>
          <bgColor rgb="FFB4C6E7"/>
        </patternFill>
      </fill>
    </dxf>
    <dxf>
      <fill>
        <patternFill patternType="solid">
          <fgColor rgb="FFF2F2F2"/>
          <bgColor rgb="FFF2F2F2"/>
        </patternFill>
      </fill>
    </dxf>
    <dxf>
      <font>
        <color rgb="FF9C0006"/>
      </font>
      <fill>
        <patternFill patternType="solid">
          <fgColor rgb="FFFFC7CE"/>
          <bgColor rgb="FFFFC7CE"/>
        </patternFill>
      </fill>
    </dxf>
    <dxf>
      <fill>
        <patternFill patternType="solid">
          <fgColor rgb="FFF2F2F2"/>
          <bgColor rgb="FFF2F2F2"/>
        </patternFill>
      </fill>
    </dxf>
    <dxf>
      <font>
        <color rgb="FF9C5700"/>
      </font>
      <fill>
        <patternFill patternType="solid">
          <fgColor rgb="FFFFEB9C"/>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patternType="solid">
          <fgColor rgb="FFFFEB9C"/>
          <bgColor rgb="FFFFEB9C"/>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ont>
        <color rgb="FF9C0006"/>
      </font>
      <fill>
        <patternFill patternType="solid">
          <fgColor rgb="FFFFC7CE"/>
          <bgColor rgb="FFFFC7CE"/>
        </patternFill>
      </fill>
    </dxf>
    <dxf>
      <fill>
        <patternFill patternType="solid">
          <fgColor rgb="FFF2F2F2"/>
          <bgColor rgb="FFF2F2F2"/>
        </patternFill>
      </fill>
    </dxf>
    <dxf>
      <font>
        <color rgb="FF9C5700"/>
      </font>
      <fill>
        <patternFill patternType="solid">
          <fgColor rgb="FFFFEB9C"/>
          <bgColor rgb="FFFFEB9C"/>
        </patternFill>
      </fill>
    </dxf>
    <dxf>
      <font>
        <color rgb="FF9C5700"/>
      </font>
      <fill>
        <patternFill patternType="solid">
          <fgColor rgb="FFFFEB9C"/>
          <bgColor rgb="FFFFEB9C"/>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bgColor rgb="FFFFFF00"/>
        </patternFill>
      </fill>
    </dxf>
    <dxf>
      <fill>
        <patternFill patternType="solid">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539.766134375001" createdVersion="8" refreshedVersion="8" minRefreshableVersion="3" recordCount="261" xr:uid="{A00AFFB1-6748-4F78-9B1F-BA587D39E6CD}">
  <cacheSource type="worksheet">
    <worksheetSource ref="A1:G262" sheet="pro_con_assump"/>
  </cacheSource>
  <cacheFields count="7">
    <cacheField name="id" numFmtId="0">
      <sharedItems/>
    </cacheField>
    <cacheField name="mod" numFmtId="0">
      <sharedItems count="20">
        <s v="mod_divers_rich_alpha"/>
        <s v="mod_divers_rich_beta"/>
        <s v="mod_divers_rich_gamma"/>
        <s v="mod_occupancy"/>
        <s v="mod_scr_secr"/>
        <s v="mod_cr_cmr"/>
        <s v="mod_smr"/>
        <s v="mod_ds"/>
        <s v="mod_rai_poisson"/>
        <s v="mod_tifc"/>
        <s v="mod_rem"/>
        <s v="mod_tte"/>
        <s v="mod_catspim"/>
        <s v="mod_rest"/>
        <s v="mod_sc"/>
        <s v="mod_ste"/>
        <s v="mod_is"/>
        <s v="mod_behaviour"/>
        <s v="mod_2flankspim"/>
        <s v="mod_inventory"/>
      </sharedItems>
    </cacheField>
    <cacheField name="pro_con_assumption_type" numFmtId="0">
      <sharedItems count="3">
        <s v="assump"/>
        <s v="con"/>
        <s v="pro"/>
      </sharedItems>
    </cacheField>
    <cacheField name="num" numFmtId="0">
      <sharedItems containsSemiMixedTypes="0" containsString="0" containsNumber="1" containsInteger="1" minValue="1" maxValue="17"/>
    </cacheField>
    <cacheField name="same_as" numFmtId="0">
      <sharedItems containsBlank="1"/>
    </cacheField>
    <cacheField name="text" numFmtId="0">
      <sharedItems longText="1"/>
    </cacheField>
    <cacheField name="mod_type"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61">
  <r>
    <s v="mod_divers_rich_alpha_assump_01"/>
    <x v="0"/>
    <x v="0"/>
    <n v="1"/>
    <m/>
    <s v="[Camera locations](/09_glossary.md#camera_location) are [randomly placed](/09_glossary.md#sampledesign_random) ({{ ref_intext_wearn_gloverkapfer_2017 }})"/>
    <s v="mod_divers_rich_alpha_assump"/>
  </r>
  <r>
    <s v="mod_divers_rich_beta_assump_01"/>
    <x v="1"/>
    <x v="0"/>
    <n v="1"/>
    <m/>
    <s v="[Camera locations](/09_glossary.md#camera_location) are [randomly placed](/09_glossary.md#sampledesign_random) ({{ ref_intext_wearn_gloverkapfer_2017 }})"/>
    <s v="mod_divers_rich_beta_assump"/>
  </r>
  <r>
    <s v="mod_divers_rich_gamma_assump_01"/>
    <x v="2"/>
    <x v="0"/>
    <n v="1"/>
    <m/>
    <s v="[Camera locations](/09_glossary.md#camera_location) are [randomly placed](/09_glossary.md#sampledesign_random) ({{ ref_intext_wearn_gloverkapfer_2017 }})"/>
    <s v="mod_divers_rich_gamma_assump"/>
  </r>
  <r>
    <s v="mod_occupancy_assump_02"/>
    <x v="3"/>
    <x v="0"/>
    <n v="2"/>
    <m/>
    <s v="[Camera locations](/09_glossary.md#camera_location) are independent ({{ ref_intext_mackenzie_et_al_2006 }})"/>
    <s v="mod_occupancy_assump"/>
  </r>
  <r>
    <s v="mod_divers_rich_alpha_assump_02"/>
    <x v="0"/>
    <x v="0"/>
    <n v="2"/>
    <m/>
    <s v="[Camera locations](/09_glossary.md#camera_location) are independent ({{ ref_intext_wearn_gloverkapfer_2017 }})"/>
    <s v="mod_divers_rich_alpha_assump"/>
  </r>
  <r>
    <s v="mod_divers_rich_gamma_assump_02"/>
    <x v="2"/>
    <x v="0"/>
    <n v="2"/>
    <m/>
    <s v="[Camera locations](/09_glossary.md#camera_location) are independent ({{ ref_intext_wearn_gloverkapfer_2017 }})"/>
    <s v="mod_divers_rich_gamma_assump"/>
  </r>
  <r>
    <s v="mod_scr_secr_assump_13"/>
    <x v="4"/>
    <x v="0"/>
    <n v="13"/>
    <m/>
    <s v="[Camera locations](/09_glossary.md#camera_location) are randomly placed with respect to the distribution and orientation of home ranges ({{ ref_intext_wearn_gloverkapfer_2017 }})"/>
    <s v="mod_scr_secr_assump"/>
  </r>
  <r>
    <s v="mod_cr_cmr_con_11"/>
    <x v="5"/>
    <x v="1"/>
    <n v="11"/>
    <m/>
    <s v="[Density](/09_glossary.md#density) cannot be explicitly estimated because the true area animals occupy is never measured (only approximated) ({{ ref_intext_chandler_royle_2013 }})"/>
    <s v="mod_cr_cmr_con"/>
  </r>
  <r>
    <s v="mod_smr_con_05"/>
    <x v="6"/>
    <x v="1"/>
    <n v="5"/>
    <m/>
    <s v="[Density](/09_glossary.md#density) estimates are likely less precise than with SECR ({{ ref_intext_efford_2004 }}; {{ ref_intext_borchers_efford_2008 }}; {{ ref_intext_royle_young_2008 }}; {{ ref_intext_royle_et_al_2009 }}) or REM, unless a large proportion of the population have marks  ({{ ref_intext_wearn_gloverkapfer_2017 }})"/>
    <s v="mod_smr_con"/>
  </r>
  <r>
    <s v="mod_ds_pro_02"/>
    <x v="7"/>
    <x v="2"/>
    <n v="2"/>
    <m/>
    <s v="[Density](/09_glossary.md#density) estimates are unbiased by animal movement 'since camera-animal distance is measured at a certain instant in time (intervals of duration *t* apart)' ({{ ref_intext_howe_et_al_2017 }}; {{ ref_intext_clarke_et_al_2023 }})"/>
    <s v="mod_ds_pro"/>
  </r>
  <r>
    <s v="mod_scr_secr_pro_04"/>
    <x v="4"/>
    <x v="2"/>
    <n v="4"/>
    <m/>
    <s v="[Density](/09_glossary.md#density) estimates obtained in a single model, fully incorporate spatial information of locations and individuals ({{ ref_intext_wearn_gloverkapfer_2017 }})"/>
    <s v="mod_scr_secr_pro"/>
  </r>
  <r>
    <s v="mod_divers_rich_gamma_assump_03"/>
    <x v="2"/>
    <x v="0"/>
    <n v="3"/>
    <m/>
    <s v="[Detection probability](/09_glossary.md#detection_probability) of different species remains the same ({{ ref_intext_wearn_gloverkapfer_2017 }})"/>
    <s v="mod_divers_rich_gamma_assump"/>
  </r>
  <r>
    <s v="mod_divers_rich_alpha_assump_03"/>
    <x v="0"/>
    <x v="0"/>
    <n v="3"/>
    <m/>
    <s v="[Detection probability](/09_glossary.md#detection_probability) of different species remains the same ({{ ref_intext_wearn_gloverkapfer_2017 }}) ('true' species richness estimation involves attempting to correct for '[imperfect detection](/09_glossary.md#imperfect_detection)' ({{ ref_intext_wearn_gloverkapfer_2017 }})"/>
    <s v="mod_divers_rich_alpha_assump"/>
  </r>
  <r>
    <s v="mod_occupancy_con_01"/>
    <x v="3"/>
    <x v="1"/>
    <n v="1"/>
    <m/>
    <s v="[Occupancy](/09_glossary.md#occupancy) ({{ ref_intext_mackenzie_et_al_2002 }}) only measures distribution; it may be a misleading indicator of changes in abundance ({{ ref_intext_wearn_gloverkapfer_2017 }})"/>
    <s v="mod_occupancy_con"/>
  </r>
  <r>
    <s v="mod_occupancy_assump_01"/>
    <x v="3"/>
    <x v="0"/>
    <n v="1"/>
    <m/>
    <s v="[Occupancy](/09_glossary.md#occupancy) is constant ({{ ref_intext_mackenzie_et_al_2002 }}) (abundance is constant) ({{ ref_intext_mackenzie_et_al_2006 }})"/>
    <s v="mod_occupancy_assump"/>
  </r>
  <r>
    <s v="mod_rai_poisson_pro_02"/>
    <x v="8"/>
    <x v="2"/>
    <n v="2"/>
    <m/>
    <s v="[Relative abundance indices](/09_glossary.md#mods_relative_abundance) often do correlate with abundance ({{ ref_intext_wearn_gloverkapfer_2017 }})"/>
    <s v="mod_rai_poisson_pro"/>
  </r>
  <r>
    <s v="mod_scr_secr_assump_08"/>
    <x v="4"/>
    <x v="0"/>
    <n v="8"/>
    <m/>
    <s v="[Surveys](/09_glossary.md#survey) are independent ({{ ref_intext_wearn_gloverkapfer_2017 }})"/>
    <s v="mod_scr_secr_assump"/>
  </r>
  <r>
    <s v="mod_smr_assump_14"/>
    <x v="6"/>
    <x v="0"/>
    <n v="14"/>
    <m/>
    <s v="[Surveys](/09_glossary.md#survey) are independent ({{ ref_intext_wearn_gloverkapfer_2017 }})"/>
    <s v="mod_smr_assump"/>
  </r>
  <r>
    <s v="mod_scr_secr_con_07"/>
    <x v="4"/>
    <x v="1"/>
    <n v="7"/>
    <m/>
    <s v="½ MMDM (Mean Maximum Distance Moved) will usually lead to an underestimation of home range size and thus overestimation of [density](/09_glossary.md#density) ({{ ref_intext_parmenter_et_al_2003 }}; {{ ref_intext_noss_et_al_2012 }}; {{ ref_intext_wearn_gloverkapfer_2017 }})"/>
    <s v="mod_scr_secr_con"/>
  </r>
  <r>
    <s v="mod_tifc_con_02"/>
    <x v="9"/>
    <x v="1"/>
    <n v="2"/>
    <m/>
    <s v="A high level of measurement error ({{ ref_intext_becker_et_al_2022 }})"/>
    <s v="mod_tifc_con"/>
  </r>
  <r>
    <s v="mod_ds_pro_01"/>
    <x v="7"/>
    <x v="2"/>
    <n v="1"/>
    <m/>
    <s v="A shortcut to controlling for variation in detection distances by only counting individuals within a short distance with an unobstructed view, and well sampled across cameras and species ({{ ref_intext_wearn_gloverkapfer_2017 }})"/>
    <s v="mod_ds_pro"/>
  </r>
  <r>
    <s v="mod_rem_assump_05"/>
    <x v="10"/>
    <x v="0"/>
    <n v="5"/>
    <m/>
    <s v="Accurate counts of independent 'contacts' camera locations ({{ ref_intext_wearn_gloverkapfer_2017 }}; {{ ref_intext_rowcliffe_et_al_2008 }})"/>
    <s v="mod_rem_assump"/>
  </r>
  <r>
    <s v="mod_tte_assump_07"/>
    <x v="11"/>
    <x v="0"/>
    <n v="7"/>
    <m/>
    <s v="Accurate estimate of movement speed ({{ ref_intext_loonam_et_al_2021 }})"/>
    <s v="mod_tte_assump"/>
  </r>
  <r>
    <s v="mod_catspim_assump_06"/>
    <x v="12"/>
    <x v="0"/>
    <n v="6"/>
    <m/>
    <s v="Activity centres are randomly dispersed ({{ ref_intext_chandler_royle_2013 }}; {{ ref_intext_clarke_et_al_2023 }})"/>
    <s v="mod_catspim_assump"/>
  </r>
  <r>
    <s v="mod_cr_cmr_assump_05"/>
    <x v="5"/>
    <x v="0"/>
    <n v="5"/>
    <m/>
    <s v="Activity centres are randomly dispersed ({{ ref_intext_clarke_et_al_2023 }})"/>
    <s v="mod_cr_cmr_assump"/>
  </r>
  <r>
    <s v="mod_catspim_assump_07"/>
    <x v="12"/>
    <x v="0"/>
    <n v="7"/>
    <m/>
    <s v="Activity centres are stationary ({{ ref_intext_chandler_royle_2013 }}; {{ ref_intext_clarke_et_al_2023 }})"/>
    <s v="mod_catspim_assump"/>
  </r>
  <r>
    <s v="mod_cr_cmr_assump_06"/>
    <x v="5"/>
    <x v="0"/>
    <n v="6"/>
    <m/>
    <s v="Activity centres are stationary ({{ ref_intext_clarke_et_al_2023 }})"/>
    <s v="mod_cr_cmr_assump"/>
  </r>
  <r>
    <s v="mod_cr_cmr_assump_03"/>
    <x v="5"/>
    <x v="0"/>
    <n v="3"/>
    <m/>
    <s v="All individuals have at least some probability of being detected ({{ ref_intext_rovero_et_al_2013 }})"/>
    <s v="mod_cr_cmr_assump"/>
  </r>
  <r>
    <s v="mod_smr_con_02"/>
    <x v="6"/>
    <x v="1"/>
    <n v="2"/>
    <m/>
    <s v="All individuals must be identifiable ({{ ref_intext_wearn_gloverkapfer_2017 }})"/>
    <s v="mod_smr_con"/>
  </r>
  <r>
    <s v="mod_catspim_assump_09"/>
    <x v="12"/>
    <x v="0"/>
    <n v="9"/>
    <m/>
    <s v="All possible values of categorical identifiers occur in the population with probabilities that can be estimated ({{ ref_intext_augustine_et_al_2019 }}; {{ ref_intext_sun_et_al_2022 }}; {{ ref_intext_clarke_et_al_2023 }})"/>
    <s v="mod_catspim_assump"/>
  </r>
  <r>
    <s v="mod_divers_rich_alpha_con_02"/>
    <x v="0"/>
    <x v="1"/>
    <n v="2"/>
    <m/>
    <s v="All species have equal weight in calculations, and community evenness is disregarded ({{ ref_intext_wearn_gloverkapfer_2017 }})"/>
    <s v="mod_divers_rich_alpha_con"/>
  </r>
  <r>
    <s v="mod_rem_pro_03"/>
    <x v="10"/>
    <x v="2"/>
    <n v="3"/>
    <m/>
    <s v="Allows community-wide [density](/09_glossary.md#density) estimation ({{ ref_intext_wearn_gloverkapfer_2017 }})"/>
    <s v="mod_rem_pro"/>
  </r>
  <r>
    <s v="mod_smr_con_03"/>
    <x v="6"/>
    <x v="1"/>
    <n v="3"/>
    <m/>
    <s v="Allows for [density](/09_glossary.md#density) estimation for a unmarked population, but the precision of the [density](/09_glossary.md#density) estimates are likely to be very low value ({{ ref_intext_wearn_gloverkapfer_2017 }})"/>
    <s v="mod_smr_con"/>
  </r>
  <r>
    <s v="mod_smr_pro_04"/>
    <x v="6"/>
    <x v="2"/>
    <n v="4"/>
    <m/>
    <s v="Allows researcher to mark a subset of the population (note - precision is dependent on number of marked individuals in a population) ({{ ref_intext_wearn_gloverkapfer_2017 }})"/>
    <s v="mod_smr_pro"/>
  </r>
  <r>
    <s v="mod_smr_pro_03"/>
    <x v="6"/>
    <x v="2"/>
    <n v="3"/>
    <m/>
    <s v="Allows researcher to take advantage of natural markings ({{ ref_intext_wearn_gloverkapfer_2017 }})"/>
    <s v="mod_smr_pro"/>
  </r>
  <r>
    <s v="mod_scr_secr_pro_02"/>
    <x v="4"/>
    <x v="2"/>
    <n v="2"/>
    <m/>
    <s v="Allows researchers to mark a subset of the population / to take advantage of natural markings ({{ ref_intext_wearn_gloverkapfer_2017 }})"/>
    <s v="mod_scr_secr_pro"/>
  </r>
  <r>
    <s v="mod_rest_assump_05"/>
    <x v="13"/>
    <x v="0"/>
    <n v="5"/>
    <m/>
    <s v="Animal movement and behaviour are not affected by cameras ({{ ref_intext_nakashima_et_al_2018 }})"/>
    <s v="mod_rest_assump"/>
  </r>
  <r>
    <s v="mod_ds_assump_05"/>
    <x v="7"/>
    <x v="0"/>
    <n v="5"/>
    <m/>
    <s v="Animal movement and behaviour are unaffected by the cameras ({{ ref_intext_palencia_et_al_2021 }})"/>
    <s v="mod_ds_assump"/>
  </r>
  <r>
    <s v="mod_tte_assump_03"/>
    <x v="11"/>
    <x v="0"/>
    <n v="3"/>
    <m/>
    <s v="Animal movement and behaviour are unaffected by the cameras ({{ ref_intext_palencia_et_al_2021 }})"/>
    <s v="mod_tte_assump"/>
  </r>
  <r>
    <s v="mod_rem_assump_04"/>
    <x v="10"/>
    <x v="0"/>
    <n v="4"/>
    <m/>
    <s v="Animal movement is unaffected by the cameras ({{ ref_intext_wearn_gloverkapfer_2017 }}; {{ ref_intext_rowcliffe_et_al_2008 }})"/>
    <s v="mod_rem_assump"/>
  </r>
  <r>
    <s v="mod_ds_assump_06"/>
    <x v="7"/>
    <x v="0"/>
    <n v="6"/>
    <m/>
    <s v="Animals are detected at initial locations (e.g., they do not change course in response to the camera prior to detection) ({{ ref_intext_palencia_et_al_2021 }})"/>
    <s v="mod_ds_assump"/>
  </r>
  <r>
    <s v="mod_smr_con_01"/>
    <x v="6"/>
    <x v="1"/>
    <n v="1"/>
    <m/>
    <s v="Animals may have to be physically captured and marked if natural marks do not exist on enough individuals ({{ ref_intext_wearn_gloverkapfer_2017 }})"/>
    <s v="mod_smr_con"/>
  </r>
  <r>
    <s v="mod_rem_assump_09"/>
    <x v="10"/>
    <x v="0"/>
    <n v="9"/>
    <m/>
    <s v="Animals moving quickly past a camera are not missed ({{ ref_intext_rowcliffe_et_al_2016 }})"/>
    <s v="mod_rem_assump"/>
  </r>
  <r>
    <s v="mod_sc_assump_05"/>
    <x v="14"/>
    <x v="0"/>
    <n v="5"/>
    <m/>
    <s v="Animals’ activity centres are randomly dispersed ({{ ref_intext_chandler_royle_2013 }}; {{ ref_intext_clarke_et_al_2023 }})"/>
    <s v="mod_sc_assump"/>
  </r>
  <r>
    <s v="mod_smr_assump_17"/>
    <x v="6"/>
    <x v="0"/>
    <n v="17"/>
    <m/>
    <s v="Animals’ activity centres are randomly dispersed ({{ ref_intext_chandler_royle_2013 }}; {{ ref_intext_clarke_et_al_2023 }})"/>
    <s v="mod_smr_assump"/>
  </r>
  <r>
    <s v="mod_sc_assump_06"/>
    <x v="14"/>
    <x v="0"/>
    <n v="6"/>
    <m/>
    <s v="Animals’ activity centres are stationary ({{ ref_intext_chandler_royle_2013 }}; {{ ref_intext_clarke_et_al_2023 }})"/>
    <s v="mod_sc_assump"/>
  </r>
  <r>
    <s v="mod_cr_cmr_con_10"/>
    <x v="5"/>
    <x v="1"/>
    <n v="10"/>
    <m/>
    <s v="Assumes a specific relationship between abundance and detection ({{ ref_intext_wearn_gloverkapfer_2017 }})"/>
    <s v="mod_cr_cmr_con"/>
  </r>
  <r>
    <s v="mod_ste_con_01"/>
    <x v="15"/>
    <x v="1"/>
    <n v="1"/>
    <m/>
    <s v="Assumes that detection probability is 1 ({{ ref_intext_moeller_et_al_2018 }})"/>
    <s v="mod_ste_con"/>
  </r>
  <r>
    <s v="mod_tte_con_02"/>
    <x v="11"/>
    <x v="1"/>
    <n v="2"/>
    <m/>
    <s v="Assumes that detection probability is 1 (or apply extension to account for imperfect detection) ({{ ref_intext_moeller_et_al_2018 }})"/>
    <s v="mod_tte_con"/>
  </r>
  <r>
    <s v="mod_is_con_02"/>
    <x v="16"/>
    <x v="1"/>
    <n v="2"/>
    <m/>
    <s v="Assumes that perfect (detection probability '*p*' = 1) ({{ ref_intext_moeller_et_al_2018 }})"/>
    <s v="mod_is_con"/>
  </r>
  <r>
    <s v="mod_behaviour_assump_01"/>
    <x v="17"/>
    <x v="0"/>
    <n v="1"/>
    <m/>
    <s v="Assumptions vary depending on the behavioural metric ({{ ref_intext_wearn_gloverkapfer_2017 }})"/>
    <s v="mod_behaviour_assump"/>
  </r>
  <r>
    <s v="mod_rest_con_01"/>
    <x v="13"/>
    <x v="1"/>
    <n v="1"/>
    <m/>
    <s v="Attraction or aversion to cameras is exhibited in some species ({{ ref_intext_meek_et_al_2016 }}) and could affect the time within the detection zone and subsequently affect estimates of [density](/09_glossary.md#density) ({{ ref_intext_doran_myers_2018 }})"/>
    <s v="mod_rest_con"/>
  </r>
  <r>
    <s v="mod_scr_secr_pro_08"/>
    <x v="4"/>
    <x v="2"/>
    <n v="8"/>
    <m/>
    <s v="Avoid ad-hoc definitions of study area and edge effects ({{ ref_intext_doran_myers_2018 }})"/>
    <s v="mod_scr_secr_pro"/>
  </r>
  <r>
    <s v="mod_scr_secr_assump_05"/>
    <x v="4"/>
    <x v="0"/>
    <n v="5"/>
    <m/>
    <s v="Behaviour is unaffected by cameras and marking ({{ ref_intext_wearn_gloverkapfer_2017 }})"/>
    <s v="mod_scr_secr_assump"/>
  </r>
  <r>
    <s v="mod_smr_assump_11"/>
    <x v="6"/>
    <x v="0"/>
    <n v="11"/>
    <m/>
    <s v="Behaviour is unaffected by cameras and marking ({{ ref_intext_wearn_gloverkapfer_2017 }})"/>
    <s v="mod_smr_assump"/>
  </r>
  <r>
    <s v="mod_behaviour_con_01"/>
    <x v="17"/>
    <x v="1"/>
    <n v="1"/>
    <m/>
    <s v="Behavioural metrics may not reflect the behavioural state (inferred) ({{ ref_intext_rovero_zimmermann_2016 }})"/>
    <s v="mod_behaviour_con"/>
  </r>
  <r>
    <s v="mod_ds_con_03"/>
    <x v="7"/>
    <x v="1"/>
    <n v="3"/>
    <m/>
    <s v="Best suited to larger animals; the smaller the focal species, the lower remote cameras must be set, which reduces the depth of the viewshed, and thus sampling size and the flexibility of the model' ({{ ref_intext_howe_et_al_2017 }}; {{ ref_intext_clarke_et_al_2023 }})."/>
    <s v="mod_ds_con"/>
  </r>
  <r>
    <s v="mod_ds_con_02"/>
    <x v="7"/>
    <x v="1"/>
    <n v="2"/>
    <m/>
    <s v="Biased by movement speed ({{ ref_intext_palencia_et_al_2021 }})"/>
    <s v="mod_ds_con"/>
  </r>
  <r>
    <s v="mod_behaviour_con_02"/>
    <x v="17"/>
    <x v="1"/>
    <n v="2"/>
    <m/>
    <s v="Biases associated with equipment (i.e., presence of the camera itself may change behaviour studied) ({{ ref_intext_rovero_zimmermann_2016 }})"/>
    <s v="mod_behaviour_con"/>
  </r>
  <r>
    <s v="mod_scr_secr_pro_05"/>
    <x v="4"/>
    <x v="2"/>
    <n v="5"/>
    <m/>
    <s v="Both likelihood-based and Bayesian versions of the model have been implemented in relatively easy-to-use software DENSITY and SPACECAP, respectively, as well as associated R packages) ({{ ref_intext_wearn_gloverkapfer_2017 }})"/>
    <s v="mod_scr_secr_pro"/>
  </r>
  <r>
    <s v="mod_ds_con_05"/>
    <x v="7"/>
    <x v="1"/>
    <n v="5"/>
    <m/>
    <s v="Calculating camera-animal distances can be labour-intensive and time-consuming (However, recently developed techniques (e.g., Johanns et al., 2022) show promise for simplifying and automating the process) ({{ ref_intext_clarke_et_al_2023 }})"/>
    <s v="mod_ds_con"/>
  </r>
  <r>
    <s v="mod_rai_poisson_pro_03"/>
    <x v="8"/>
    <x v="2"/>
    <n v="3"/>
    <m/>
    <s v="Calibration with independent [density](/09_glossary.md#density) estimates is possible ({{ ref_intext_wearn_gloverkapfer_2017 }})"/>
    <s v="mod_rai_poisson_pro"/>
  </r>
  <r>
    <s v="mod_sc_assump_01"/>
    <x v="14"/>
    <x v="0"/>
    <n v="1"/>
    <m/>
    <s v="Camera locations are close enough together that animals are detected at multiple cameras ({{ ref_intext_chandler_royle_2013 }}; {{ ref_intext_clarke_et_al_2023 }})"/>
    <s v="mod_sc_assump"/>
  </r>
  <r>
    <s v="mod_smr_assump_13"/>
    <x v="6"/>
    <x v="0"/>
    <n v="13"/>
    <m/>
    <s v="Camera locations are close enough together that animals are detected at multiple cameras ({{ ref_intext_chandler_royle_2013 }}; {{ ref_intext_clarke_et_al_2023 }})"/>
    <s v="mod_smr_assump"/>
  </r>
  <r>
    <s v="mod_is_assump_03"/>
    <x v="16"/>
    <x v="0"/>
    <n v="3"/>
    <m/>
    <s v="Camera locations are randomly placed ({{ ref_intext_moeller_et_al_2018 }})"/>
    <s v="mod_is_assump"/>
  </r>
  <r>
    <s v="mod_ste_assump_03"/>
    <x v="15"/>
    <x v="0"/>
    <n v="3"/>
    <m/>
    <s v="Camera locations are randomly placed ({{ ref_intext_moeller_et_al_2018 }})"/>
    <s v="mod_ste_assump"/>
  </r>
  <r>
    <s v="mod_tifc_assump_01"/>
    <x v="9"/>
    <x v="0"/>
    <n v="1"/>
    <m/>
    <s v="Camera locations are randomly placed or representative relative to animal movement ({{ ref_intext_becker_et_al_2022 }})"/>
    <s v="mod_tifc_assump"/>
  </r>
  <r>
    <s v="mod_ds_assump_02"/>
    <x v="7"/>
    <x v="0"/>
    <n v="2"/>
    <m/>
    <s v="Camera locations are randomly placed relative to animal movement ({{ ref_intext_palencia_et_al_2021 }})"/>
    <s v="mod_ds_assump"/>
  </r>
  <r>
    <s v="mod_rem_assump_03"/>
    <x v="10"/>
    <x v="0"/>
    <n v="3"/>
    <m/>
    <s v="Camera locations are randomly placed relative to animal movement ({{ ref_intext_wearn_gloverkapfer_2017 }}; {{ ref_intext_rowcliffe_et_al_2008 }})"/>
    <s v="mod_rem_assump"/>
  </r>
  <r>
    <s v="mod_smr_assump_12"/>
    <x v="6"/>
    <x v="0"/>
    <n v="12"/>
    <m/>
    <s v="Camera locations are randomly placed relative to the distribution and orientation of home ranges ({{ ref_intext_wearn_gloverkapfer_2017 }})"/>
    <s v="mod_smr_assump"/>
  </r>
  <r>
    <s v="mod_rest_assump_04"/>
    <x v="13"/>
    <x v="0"/>
    <n v="4"/>
    <m/>
    <s v="Camera locations are randomly placed relative to the spatial distribution of animals ({{ ref_intext_nakashima_et_al_2018 }})"/>
    <s v="mod_rest_assump"/>
  </r>
  <r>
    <s v="mod_rest_assump_03"/>
    <x v="13"/>
    <x v="0"/>
    <n v="3"/>
    <m/>
    <s v="Camera locations are representative of the available habitat ({{ ref_intext_nakashima_et_al_2018 }})"/>
    <s v="mod_rest_assump"/>
  </r>
  <r>
    <s v="mod_tte_assump_04"/>
    <x v="11"/>
    <x v="0"/>
    <n v="4"/>
    <m/>
    <s v="Camera locations placement is random, systematic, or systematic random ({{ ref_intext_moeller_et_al_2018 }})"/>
    <s v="mod_tte_assump"/>
  </r>
  <r>
    <s v="mod_catspim_assump_02"/>
    <x v="12"/>
    <x v="0"/>
    <n v="2"/>
    <m/>
    <s v="Camera must be close enough together that animals are detected at multiple cameras ({{ ref_intext_chandler_royle_2013 }}; {{ ref_intext_clarke_et_al_2023 }})"/>
    <s v="mod_catspim_assump"/>
  </r>
  <r>
    <s v="mod_rem_assump_07"/>
    <x v="10"/>
    <x v="0"/>
    <n v="7"/>
    <m/>
    <s v="Camera’s detection zone can be approximated well using a 2D cone shape, defined by the radius and angle parameters ({{ ref_intext_rowcliffe_et_al_2011 }})"/>
    <s v="mod_rem_assump"/>
  </r>
  <r>
    <s v="mod_scr_secr_con_06"/>
    <x v="4"/>
    <x v="1"/>
    <n v="6"/>
    <m/>
    <s v="Cameras must be close enough that animals are detected at multiple camera locations ({{ ref_intext_wearn_gloverkapfer_2017 }}) (may be challenging to implement at large scales as many cameras are needed)' ({{ ref_intext_chandler_royle_2013 }})"/>
    <s v="mod_scr_secr_con"/>
  </r>
  <r>
    <s v="mod_sc_con_07"/>
    <x v="14"/>
    <x v="1"/>
    <n v="7"/>
    <m/>
    <s v="Cameras must be close enough that animals are detected at multiple camera locations (may be challenging at large scales as many cameras are needed)' ({{ ref_intext_chandler_royle_2013 }}; {{ ref_intext_clarke_et_al_2023 }})"/>
    <s v="mod_sc_con"/>
  </r>
  <r>
    <s v="mod_smr_pro_02"/>
    <x v="6"/>
    <x v="2"/>
    <n v="2"/>
    <m/>
    <s v="Can be applied to a broader range of species than SECR [({{ ref_intext_efford_2004 }}; {{ ref_intext_borchers_efford_2008 }}; {{ ref_intext_royle_young_2008 }}; {{ ref_intext_royle_et_al_2009 }}) ({{ ref_intext_wearn_gloverkapfer_2017 }})"/>
    <s v="mod_smr_pro"/>
  </r>
  <r>
    <s v="mod_ds_pro_03"/>
    <x v="7"/>
    <x v="2"/>
    <n v="3"/>
    <m/>
    <s v="Can be applied to low-[density](/09_glossary.md#density) populations ({{ ref_intext_howe_et_al_2017 }}; {{ ref_intext_clarke_et_al_2023 }})"/>
    <s v="mod_ds_pro"/>
  </r>
  <r>
    <s v="mod_rem_pro_02"/>
    <x v="10"/>
    <x v="2"/>
    <n v="2"/>
    <m/>
    <s v="Can be applied to unmarked species ({{ ref_intext_wearn_gloverkapfer_2017 }})"/>
    <s v="mod_rem_pro"/>
  </r>
  <r>
    <s v="mod_is_pro_01"/>
    <x v="16"/>
    <x v="2"/>
    <n v="1"/>
    <m/>
    <s v="Can be efficient for estimating abundance of common species (with a lot of images) ({{ ref_intext_moeller_et_al_2018 }})"/>
    <s v="mod_is_pro"/>
  </r>
  <r>
    <s v="mod_ste_pro_01"/>
    <x v="15"/>
    <x v="2"/>
    <n v="1"/>
    <m/>
    <s v="Can be efficient for estimating abundance of common species (with a lot of images) ({{ ref_intext_moeller_et_al_2018 }})"/>
    <s v="mod_ste_pro"/>
  </r>
  <r>
    <s v="mod_tte_pro_01"/>
    <x v="11"/>
    <x v="2"/>
    <n v="1"/>
    <m/>
    <s v="Can be efficient for estimating abundance of common species (with a lot of images) ({{ ref_intext_moeller_et_al_2018 }})"/>
    <s v="mod_tte_pro"/>
  </r>
  <r>
    <s v="mod_divers_rich_beta_pro_01"/>
    <x v="1"/>
    <x v="2"/>
    <n v="1"/>
    <m/>
    <s v="Can be used to track changes in community composition ({{ ref_intext_wearn_gloverkapfer_2017 }})"/>
    <s v="mod_divers_rich_beta_pro"/>
  </r>
  <r>
    <s v="mod_2flankspim_pro_04"/>
    <x v="18"/>
    <x v="2"/>
    <n v="4"/>
    <m/>
    <s v="Can be used with single-camera and hybrid sampling designs, and therefore requires fewer cameras (or sample more area) than SCR ({{ ref_intext_augustine_et_al_2018 }}; {{ ref_intext_clarke_et_al_2023 }})"/>
    <s v="mod_2flankspim_pro"/>
  </r>
  <r>
    <s v="mod_behaviour_pro_01"/>
    <x v="17"/>
    <x v="2"/>
    <n v="1"/>
    <m/>
    <s v="Can detect difficult to observe behaviours (i.e., boldness, or mating) ({{ ref_intext_bridges_noss_2011 }})"/>
    <s v="mod_behaviour_pro"/>
  </r>
  <r>
    <s v="mod_behaviour_pro_04"/>
    <x v="17"/>
    <x v="2"/>
    <n v="4"/>
    <m/>
    <s v="Can evaluate interactions between species ({{ ref_intext_rovero_zimmermann_2016 }})"/>
    <s v="mod_behaviour_pro"/>
  </r>
  <r>
    <s v="mod_behaviour_pro_03"/>
    <x v="17"/>
    <x v="2"/>
    <n v="3"/>
    <m/>
    <s v="Can monitor behaviour in response to specific locations (i.e., compost sites, which might be more difficult using GPS collars for example) ({{ ref_intext_rovero_zimmermann_2016 }})"/>
    <s v="mod_behaviour_pro"/>
  </r>
  <r>
    <s v="mod_rem_pro_08"/>
    <x v="10"/>
    <x v="2"/>
    <n v="8"/>
    <m/>
    <s v="Can use camera spacing without regard to population home range size ({{ ref_intext_rowcliffe_et_al_2008 }}; {{ ref_intext_doran_myers_2018 }})"/>
    <s v="mod_rem_pro"/>
  </r>
  <r>
    <s v="mod_cr_cmr_pro_03"/>
    <x v="5"/>
    <x v="2"/>
    <n v="3"/>
    <m/>
    <s v="Can use the robust design with 'open' models to obtain recruitment and survival rate estimates ({{ ref_intext_wearn_gloverkapfer_2017 }})"/>
    <s v="mod_cr_cmr_pro"/>
  </r>
  <r>
    <s v="mod_2flankspim_assump_02"/>
    <x v="18"/>
    <x v="0"/>
    <n v="2"/>
    <m/>
    <s v="Capture processes for left-side, right-side and both-side images are independent ({{ ref_intext_augustine_et_al_2018 }}; {{ ref_intext_clarke_et_al_2023 }})"/>
    <s v="mod_2flankspim_assump"/>
  </r>
  <r>
    <s v="mod_divers_rich_gamma_pro_01"/>
    <x v="2"/>
    <x v="2"/>
    <n v="1"/>
    <m/>
    <s v="Captures evenness and richness (although some indices only reflect evenness) ({{ ref_intext_wearn_gloverkapfer_2017 }})"/>
    <s v="mod_divers_rich_gamma_pro"/>
  </r>
  <r>
    <s v="mod_rem_pro_05"/>
    <x v="10"/>
    <x v="2"/>
    <n v="5"/>
    <m/>
    <s v="Comparable estimates to SECR [({{ ref_intext_efford_2004 }}; {{ ref_intext_borchers_efford_2008 }}; {{ ref_intext_royle_young_2008 }}; {{ ref_intext_royle_et_al_2009 }}) ({{ ref_intext_wearn_gloverkapfer_2017 }})"/>
    <s v="mod_rem_pro"/>
  </r>
  <r>
    <s v="mod_tifc_pro_03"/>
    <x v="9"/>
    <x v="2"/>
    <n v="3"/>
    <m/>
    <s v="Comparable to estimates from SECR ({{ ref_intext_efford_2004 }}; {{ ref_intext_borchers_efford_2008 }}; {{ ref_intext_royle_young_2008 }}; {{ ref_intext_royle_et_al_2009 }}) ({{ warbington_boyce_2020 }})"/>
    <s v="mod_tifc_pro"/>
  </r>
  <r>
    <s v="mod_divers_rich_gamma_con_02"/>
    <x v="2"/>
    <x v="1"/>
    <n v="2"/>
    <m/>
    <s v="Comparing measures across space, time and studies can be very difficult ({{ ref_intext_wearn_gloverkapfer_2017 }})"/>
    <s v="mod_divers_rich_gamma_con"/>
  </r>
  <r>
    <s v="mod_2flankspim_con_01"/>
    <x v="18"/>
    <x v="1"/>
    <n v="1"/>
    <m/>
    <s v="Computationally intensive ({{ ref_intext_augustine_et_al_2018 }}; {{ ref_intext_clarke_et_al_2023 }})"/>
    <s v="mod_2flankspim_con"/>
  </r>
  <r>
    <s v="mod_rem_assump_01"/>
    <x v="10"/>
    <x v="0"/>
    <n v="1"/>
    <m/>
    <s v="Demographic closure ({{ ref_intext_rowcliffe_et_al_2008 }}; {{ ref_intext_doran_myers_2018 }}) (i.e., no births or deaths)"/>
    <s v="mod_rem_assump"/>
  </r>
  <r>
    <s v="mod_catspim_assump_03"/>
    <x v="12"/>
    <x v="0"/>
    <n v="3"/>
    <m/>
    <s v="Demographic closure (i.e., no births or deaths) ({{ ref_intext_chandler_royle_2013 }}; {{ ref_intext_clarke_et_al_2023 }})"/>
    <s v="mod_catspim_assump"/>
  </r>
  <r>
    <s v="mod_sc_assump_02"/>
    <x v="14"/>
    <x v="0"/>
    <n v="2"/>
    <m/>
    <s v="Demographic closure (i.e., no births or deaths) ({{ ref_intext_chandler_royle_2013 }}; {{ ref_intext_clarke_et_al_2023 }})"/>
    <s v="mod_sc_assump"/>
  </r>
  <r>
    <s v="mod_smr_assump_01"/>
    <x v="6"/>
    <x v="0"/>
    <n v="1"/>
    <m/>
    <s v="Demographic closure (i.e., no births or deaths) ({{ ref_intext_chandler_royle_2013 }}; {{ ref_intext_clarke_et_al_2023 }})"/>
    <s v="mod_smr_assump"/>
  </r>
  <r>
    <s v="mod_is_assump_01"/>
    <x v="16"/>
    <x v="0"/>
    <n v="1"/>
    <m/>
    <s v="Demographic closure (i.e., no births or deaths) ({{ ref_intext_moeller_et_al_2018 }})"/>
    <s v="mod_is_assump"/>
  </r>
  <r>
    <s v="mod_ste_assump_01"/>
    <x v="15"/>
    <x v="0"/>
    <n v="1"/>
    <m/>
    <s v="Demographic closure (i.e., no births or deaths) ({{ ref_intext_moeller_et_al_2018 }})"/>
    <s v="mod_ste_assump"/>
  </r>
  <r>
    <s v="mod_tte_assump_01"/>
    <x v="11"/>
    <x v="0"/>
    <n v="1"/>
    <m/>
    <s v="Demographic closure (i.e., no births or deaths) ({{ ref_intext_moeller_et_al_2018 }}; {{ ref_intext_loonam_et_al_2021 }})"/>
    <s v="mod_tte_assump"/>
  </r>
  <r>
    <s v="mod_cr_cmr_assump_01"/>
    <x v="5"/>
    <x v="0"/>
    <n v="1"/>
    <m/>
    <s v="Demographic closure (i.e., no births or deaths) ({{ ref_intext_wearn_gloverkapfer_2017 }})"/>
    <s v="mod_cr_cmr_assump"/>
  </r>
  <r>
    <s v="mod_scr_secr_assump_01"/>
    <x v="4"/>
    <x v="0"/>
    <n v="1"/>
    <m/>
    <s v="Demographic closure (i.e., no births or deaths) ({{ ref_intext_wearn_gloverkapfer_2017 }})"/>
    <s v="mod_scr_secr_assump"/>
  </r>
  <r>
    <s v="mod_ds_assump_04"/>
    <x v="7"/>
    <x v="0"/>
    <n v="4"/>
    <m/>
    <s v="Demographic closure (i.e., no births or deaths) and geographic closure (i.e., no immigration or emigration) (animal [density](/09_glossary.md#density) is constant during the [survey](/09_glossary.md#survey)) ({{ ref_intext_palencia_et_al_2021 }})"/>
    <s v="mod_ds_assump"/>
  </r>
  <r>
    <s v="mod_rest_assump_01"/>
    <x v="13"/>
    <x v="0"/>
    <n v="1"/>
    <m/>
    <s v="Demographic closure (i.e., no births or deaths) and geographic closure (i.e., no immigration or emigration) (animal [density](/09_glossary.md#density) is constant during the [survey](/09_glossary.md#survey)) ({{ ref_intext_rowcliffe_et_al_2008 }})"/>
    <s v="mod_rest_assump"/>
  </r>
  <r>
    <s v="mod_cr_cmr_con_03"/>
    <x v="5"/>
    <x v="1"/>
    <n v="3"/>
    <m/>
    <s v="Dependent on the surveyed area, which is difficult to track and calculate ({{ ref_intext_wearn_gloverkapfer_2017 }})"/>
    <s v="mod_cr_cmr_con"/>
  </r>
  <r>
    <s v="mod_divers_rich_alpha_con_01"/>
    <x v="0"/>
    <x v="1"/>
    <n v="1"/>
    <m/>
    <s v="Dependent on the scale (as captured in the species-area relationship) ({{ ref_intext_wearn_gloverkapfer_2017 }})"/>
    <s v="mod_divers_rich_alpha_con"/>
  </r>
  <r>
    <s v="mod_rest_assump_02"/>
    <x v="13"/>
    <x v="0"/>
    <n v="2"/>
    <m/>
    <s v="Detection is perfect ({{ ref_intext_wearn_gloverkapfer_2017 }}) (detection probability '*p*' = 1) unless otherwise modelled ({{ ref_intext_nakashima_et_al_2018 }})"/>
    <s v="mod_rest_assump"/>
  </r>
  <r>
    <s v="mod_tte_assump_08"/>
    <x v="11"/>
    <x v="0"/>
    <n v="8"/>
    <m/>
    <s v="Detection is perfect (detection probability '*p*' =  1) ({{ ref_intext_moeller_et_al_2018 }})"/>
    <s v="mod_tte_assump"/>
  </r>
  <r>
    <s v="mod_ds_assump_03"/>
    <x v="7"/>
    <x v="0"/>
    <n v="3"/>
    <m/>
    <s v="Detection is perfect (detection probability '*p*' =  1) at focal area */ distance 0 ({{ ref_intext_palencia_et_al_2021 }})"/>
    <s v="mod_ds_assump"/>
  </r>
  <r>
    <s v="mod_is_assump_05"/>
    <x v="16"/>
    <x v="0"/>
    <n v="5"/>
    <m/>
    <s v="Detection is perfect (detection probability '*p*' = 1) ({{ ref_intext_moeller_et_al_2018 }})"/>
    <s v="mod_is_assump"/>
  </r>
  <r>
    <s v="mod_ste_assump_06"/>
    <x v="15"/>
    <x v="0"/>
    <n v="6"/>
    <m/>
    <s v="Detection is perfect (detection probability '*p*' = 1) ({{ ref_intext_moeller_et_al_2018 }})"/>
    <s v="mod_ste_assump"/>
  </r>
  <r>
    <s v="mod_scr_secr_assump_02"/>
    <x v="4"/>
    <x v="0"/>
    <n v="2"/>
    <m/>
    <s v="Detection probability of different individuals is equal ({{ ref_intext_wearn_gloverkapfer_2017 }})"/>
    <s v="mod_scr_secr_assump"/>
  </r>
  <r>
    <s v="mod_rai_poisson_con_03"/>
    <x v="8"/>
    <x v="1"/>
    <n v="3"/>
    <m/>
    <s v="Detection rates from remote cameras cannot be used as an index to compare relative abundance across species ({{ ref_intext_rowcliffe-carbone_2008 }})"/>
    <s v="mod_rai_poisson_con"/>
  </r>
  <r>
    <s v="mod_occupancy_assump_03"/>
    <x v="3"/>
    <x v="0"/>
    <n v="3"/>
    <m/>
    <s v="Detections are [independent](/09_glossary.md#independent_detections) ({{ ref_intext_mackenzie_et_al_2006 }})"/>
    <s v="mod_occupancy_assump"/>
  </r>
  <r>
    <s v="mod_catspim_assump_05"/>
    <x v="12"/>
    <x v="0"/>
    <n v="5"/>
    <m/>
    <s v="Detections are [independent](/09_glossary.md#independent_detections) ({{ ref_intext_chandler_royle_2013 }}; {{ ref_intext_clarke_et_al_2023 }})"/>
    <s v="mod_catspim_assump"/>
  </r>
  <r>
    <s v="mod_sc_assump_04"/>
    <x v="14"/>
    <x v="0"/>
    <n v="4"/>
    <m/>
    <s v="Detections are [independent](/09_glossary.md#independent_detections) ({{ ref_intext_chandler_royle_2013 }}; {{ ref_intext_clarke_et_al_2023 }})"/>
    <s v="mod_sc_assump"/>
  </r>
  <r>
    <s v="mod_smr_assump_07"/>
    <x v="6"/>
    <x v="0"/>
    <n v="7"/>
    <m/>
    <s v="Detections are [independent](/09_glossary.md#independent_detections) ({{ ref_intext_chandler_royle_2013 }}; {{ ref_intext_clarke_et_al_2023 }})"/>
    <s v="mod_smr_assump"/>
  </r>
  <r>
    <s v="mod_is_assump_04"/>
    <x v="16"/>
    <x v="0"/>
    <n v="4"/>
    <m/>
    <s v="Detections are [independent](/09_glossary.md#independent_detections) ({{ ref_intext_moeller_et_al_2018 }})"/>
    <s v="mod_is_assump"/>
  </r>
  <r>
    <s v="mod_ste_assump_04"/>
    <x v="15"/>
    <x v="0"/>
    <n v="4"/>
    <m/>
    <s v="Detections are [independent](/09_glossary.md#independent_detections) ({{ ref_intext_moeller_et_al_2018 }})"/>
    <s v="mod_ste_assump"/>
  </r>
  <r>
    <s v="mod_tte_assump_05"/>
    <x v="11"/>
    <x v="0"/>
    <n v="5"/>
    <m/>
    <s v="Detections are [independent](/09_glossary.md#independent_detections) ({{ ref_intext_moeller_et_al_2018 }})"/>
    <s v="mod_tte_assump"/>
  </r>
  <r>
    <s v="mod_rest_assump_06"/>
    <x v="13"/>
    <x v="0"/>
    <n v="6"/>
    <m/>
    <s v="Detections are [independent](/09_glossary.md#independent_detections) ({{ ref_intext_nakashima_et_al_2018 }})"/>
    <s v="mod_rest_assump"/>
  </r>
  <r>
    <s v="mod_ds_assump_08"/>
    <x v="7"/>
    <x v="0"/>
    <n v="8"/>
    <m/>
    <s v="Detections are [independent](/09_glossary.md#independent_detections) ({{ ref_intext_palencia_et_al_2021 }})"/>
    <s v="mod_ds_assump"/>
  </r>
  <r>
    <s v="mod_scr_secr_assump_04"/>
    <x v="4"/>
    <x v="0"/>
    <n v="4"/>
    <m/>
    <s v="Detections of different individuals are [independent](/09_glossary.md#independent_detections) ({{ ref_intext_wearn_gloverkapfer_2017 }})"/>
    <s v="mod_scr_secr_assump"/>
  </r>
  <r>
    <s v="mod_smr_assump_09"/>
    <x v="6"/>
    <x v="0"/>
    <n v="9"/>
    <m/>
    <s v="Detections of different individuals are [independent](/09_glossary.md#independent_detections) ({{ ref_intext_wearn_gloverkapfer_2017 }})"/>
    <s v="mod_smr_assump"/>
  </r>
  <r>
    <s v="mod_behaviour_con_03"/>
    <x v="17"/>
    <x v="1"/>
    <n v="3"/>
    <m/>
    <s v="Difficult to consider individual variation ({{ ref_intext_rovero_zimmermann_2016 }})"/>
    <s v="mod_behaviour_con"/>
  </r>
  <r>
    <s v="mod_rai_poisson_con_01"/>
    <x v="8"/>
    <x v="1"/>
    <n v="1"/>
    <m/>
    <s v="Difficult to draw inferences (a large number of [assumptions](/09_glossary.md#mods_modelling_assumption)); comparisons across space, time, species, and studies are difficult ({{ ref_intext_wearn_gloverkapfer_2017 }})"/>
    <s v="mod_rai_poisson_con"/>
  </r>
  <r>
    <s v="mod_rem_pro_09"/>
    <x v="10"/>
    <x v="2"/>
    <n v="9"/>
    <m/>
    <s v="Direct estimation of [density](/09_glossary.md#density); avoids ad-hoc definitions of study area ({{ ref_intext_rowcliffe_et_al_2008 }})"/>
    <s v="mod_rem_pro"/>
  </r>
  <r>
    <s v="mod_ds_assump_07"/>
    <x v="7"/>
    <x v="0"/>
    <n v="7"/>
    <m/>
    <s v="Distances are measured exactly (however if the data from different distances will be grouped ('binned') for analysis later, an accuracy of +*/- 1m may suffice) ({{ ref_intext_palencia_et_al_2021 }})"/>
    <s v="mod_ds_assump"/>
  </r>
  <r>
    <s v="mod_scr_secr_assump_14"/>
    <x v="4"/>
    <x v="0"/>
    <n v="14"/>
    <m/>
    <s v="Distribution of home range centres follows a defined distribution (Poisson, or other, e.g., negative binomial) ({{ ref_intext_wearn_gloverkapfer_2017 }})"/>
    <s v="mod_scr_secr_assump"/>
  </r>
  <r>
    <s v="mod_smr_assump_16"/>
    <x v="6"/>
    <x v="0"/>
    <n v="16"/>
    <m/>
    <s v="Distribution of home range centres follows a defined distribution (Poisson, or other, e.g., negative binomial) ({{ ref_intext_wearn_gloverkapfer_2017 }})"/>
    <s v="mod_smr_assump"/>
  </r>
  <r>
    <s v="mod_ds_con_04"/>
    <x v="7"/>
    <x v="1"/>
    <n v="4"/>
    <m/>
    <s v="Does not permit inference about spatial variation in abundance (unless using hierarchical distance which can model spatial variation as a function of covariates) ({{ ref_intext_gilbert_et_al_2021 }}; {{ ref_intext_clarke_et_al_2023 }})"/>
    <s v="mod_ds_con"/>
  </r>
  <r>
    <s v="mod_ste_pro_02"/>
    <x v="15"/>
    <x v="2"/>
    <n v="2"/>
    <m/>
    <s v="Does not require estimate of movement rate ({{ ref_intext_moeller_et_al_2018 }})"/>
    <s v="mod_ste_pro"/>
  </r>
  <r>
    <s v="mod_sc_pro_01"/>
    <x v="14"/>
    <x v="2"/>
    <n v="1"/>
    <m/>
    <s v="Does not require individual identification ({{ ref_intext_clarke_et_al_2023 }})"/>
    <s v="mod_sc_pro"/>
  </r>
  <r>
    <s v="mod_ds_pro_04"/>
    <x v="7"/>
    <x v="2"/>
    <n v="4"/>
    <m/>
    <s v="Does not require individual identification ({{ ref_intext_howe_et_al_2017 }})"/>
    <s v="mod_ds_pro"/>
  </r>
  <r>
    <s v="mod_occupancy_pro_01"/>
    <x v="3"/>
    <x v="2"/>
    <n v="1"/>
    <m/>
    <s v="Does not require individual identification ({{ ref_intext_mackenzie_et_al_2006 }})"/>
    <s v="mod_occupancy_pro"/>
  </r>
  <r>
    <s v="mod_tifc_pro_01"/>
    <x v="9"/>
    <x v="2"/>
    <n v="1"/>
    <m/>
    <s v="Does not require individual identification ({{ ref_intext_warbington_boyce_2020 }})"/>
    <s v="mod_tifc_pro"/>
  </r>
  <r>
    <s v="mod_rem_pro_07"/>
    <x v="10"/>
    <x v="2"/>
    <n v="7"/>
    <m/>
    <s v="Does not require marked animals or identification of individuals ({{ ref_intext_rowcliffe_et_al_2008 }}; {{ ref_intext_doran_myers_2018 }})"/>
    <s v="mod_rem_pro"/>
  </r>
  <r>
    <s v="mod_catspim_assump_08"/>
    <x v="12"/>
    <x v="0"/>
    <n v="8"/>
    <m/>
    <s v="Each categorical identifier (e.g., male*/female, collared**/not collared, etc) has fixed number of possibilities ({{ ref_intext_sun_et_al_2022 }})"/>
    <s v="mod_catspim_assump"/>
  </r>
  <r>
    <s v="mod_cr_cmr_pro_02"/>
    <x v="5"/>
    <x v="2"/>
    <n v="2"/>
    <m/>
    <s v="Easy-to-use software exists to implement (e.g., CAPTURE){{ ref_intext_wearn_gloverkapfer_2017 }})"/>
    <s v="mod_cr_cmr_pro"/>
  </r>
  <r>
    <s v="mod_scr_secr_pro_03"/>
    <x v="4"/>
    <x v="2"/>
    <n v="3"/>
    <m/>
    <s v="Estimates are fully comparable across space, time, species and studies ({{ ref_intext_wearn_gloverkapfer_2017 }})"/>
    <s v="mod_scr_secr_pro"/>
  </r>
  <r>
    <s v="mod_smr_pro_01"/>
    <x v="6"/>
    <x v="2"/>
    <n v="1"/>
    <m/>
    <s v="Estimates are fully comparable to SECR ({{ ref_intext_efford_2004 }}; {{ ref_intext_borchers_efford_2008 }}; {{ ref_intext_royle_young_2008 }}; {{ ref_intext_royle_et_al_2009 }}) of marked species ({{ ref_intext_wearn_gloverkapfer_2017 }})"/>
    <s v="mod_smr_pro"/>
  </r>
  <r>
    <s v="mod_catspim_assump_10"/>
    <x v="12"/>
    <x v="0"/>
    <n v="10"/>
    <m/>
    <s v="Every individual is assigned 'full categorical identity' (i.e., 'set of traits given all categorical identifiers and possibilities') ({{ ref_intext_augustine_et_al_2019 }}; {{ ref_intext_clarke_et_al_2023 }})"/>
    <s v="mod_catspim_assump"/>
  </r>
  <r>
    <s v="mod_smr_assump_05"/>
    <x v="6"/>
    <x v="0"/>
    <n v="5"/>
    <m/>
    <s v="Failure to identify marked individuals is random ({{ ref_intext_whittington_et_al_2018 }}; {{ ref_intext_clarke_et_al_2023 }})"/>
    <s v="mod_smr_assump"/>
  </r>
  <r>
    <s v="mod_scr_secr_pro_06"/>
    <x v="4"/>
    <x v="2"/>
    <n v="6"/>
    <m/>
    <s v="Flexibility in study design (e.g., 'holes' in the trapping grid) ({{ ref_intext_wearn_gloverkapfer_2017 }})"/>
    <s v="mod_scr_secr_pro"/>
  </r>
  <r>
    <s v="mod_is_pro_02"/>
    <x v="16"/>
    <x v="2"/>
    <n v="2"/>
    <m/>
    <s v="Flexible assumption of animals’ distribution ({{ ref_intext_moeller_et_al_2018 }})"/>
    <s v="mod_is_pro"/>
  </r>
  <r>
    <s v="mod_rem_pro_01"/>
    <x v="10"/>
    <x v="2"/>
    <n v="1"/>
    <m/>
    <s v="Flexible study design (e.g., 'holes' in grids allowed, camera spacing less important) ({{ ref_intext_wearn_gloverkapfer_2017 }})"/>
    <s v="mod_rem_pro"/>
  </r>
  <r>
    <s v="mod_scr_secr_assump_09"/>
    <x v="4"/>
    <x v="0"/>
    <n v="9"/>
    <m/>
    <s v="For conventional models, geographic closure (i.e., no immigration or emigration) ({{ ref_intext_wearn_gloverkapfer_2017 }})"/>
    <s v="mod_scr_secr_assump"/>
  </r>
  <r>
    <s v="mod_behaviour_assump_02"/>
    <x v="17"/>
    <x v="0"/>
    <n v="2"/>
    <m/>
    <s v="For studies of activity patterns and temporal interactions of species: activity level is the only factor determining detection rates; animals are active when camera detection rate reaches its maximum in daily cycle ({{ ref_intext_royle_et_al_2014 }}; {{ ref_intext_rovero_zimmermann_2016 }})"/>
    <s v="mod_behaviour_assump"/>
  </r>
  <r>
    <s v="mod_divers_rich_alpha_pro_01"/>
    <x v="0"/>
    <x v="2"/>
    <n v="1"/>
    <m/>
    <s v="Fundamental to ecological theory and often a key metric used in management ({{ ref_intext_wearn_gloverkapfer_2017 }})"/>
    <s v="mod_divers_rich_alpha_pro"/>
  </r>
  <r>
    <s v="mod_rem_assump_02"/>
    <x v="10"/>
    <x v="0"/>
    <n v="2"/>
    <m/>
    <s v="Geographic closure ({{ ref_intext_rowcliffe_et_al_2008 }}; {{ ref_intext_doran_myers_2018 }}) (i.e., no immigration or emigration) ({{ ref_intext_wearn_gloverkapfer_2017 }})"/>
    <s v="mod_rem_assump"/>
  </r>
  <r>
    <s v="mod_catspim_assump_04"/>
    <x v="12"/>
    <x v="0"/>
    <n v="4"/>
    <m/>
    <s v="Geographic closure (i.e., no immigration or emigration) ({{ ref_intext_chandler_royle_2013 }}; {{ ref_intext_clarke_et_al_2023 }})"/>
    <s v="mod_catspim_assump"/>
  </r>
  <r>
    <s v="mod_sc_assump_03"/>
    <x v="14"/>
    <x v="0"/>
    <n v="3"/>
    <m/>
    <s v="Geographic closure (i.e., no immigration or emigration) ({{ ref_intext_chandler_royle_2013 }}; {{ ref_intext_clarke_et_al_2023 }})"/>
    <s v="mod_sc_assump"/>
  </r>
  <r>
    <s v="mod_smr_assump_02"/>
    <x v="6"/>
    <x v="0"/>
    <n v="2"/>
    <m/>
    <s v="Geographic closure (i.e., no immigration or emigration) ({{ ref_intext_chandler_royle_2013 }}; {{ ref_intext_clarke_et_al_2023 }})"/>
    <s v="mod_smr_assump"/>
  </r>
  <r>
    <s v="mod_is_assump_02"/>
    <x v="16"/>
    <x v="0"/>
    <n v="2"/>
    <m/>
    <s v="Geographic closure (i.e., no immigration or emigration) ({{ ref_intext_moeller_et_al_2018 }})"/>
    <s v="mod_is_assump"/>
  </r>
  <r>
    <s v="mod_ste_assump_02"/>
    <x v="15"/>
    <x v="0"/>
    <n v="2"/>
    <m/>
    <s v="Geographic closure (i.e., no immigration or emigration) ({{ ref_intext_moeller_et_al_2018 }})"/>
    <s v="mod_ste_assump"/>
  </r>
  <r>
    <s v="mod_cr_cmr_assump_02"/>
    <x v="5"/>
    <x v="0"/>
    <n v="2"/>
    <m/>
    <s v="Geographic closure (i.e., no immigration or emigration) ({{ ref_intext_wearn_gloverkapfer_2017 }})"/>
    <s v="mod_cr_cmr_assump"/>
  </r>
  <r>
    <s v="mod_tte_assump_02"/>
    <x v="11"/>
    <x v="0"/>
    <n v="2"/>
    <m/>
    <s v="Geographic closure (i.e., no immigration or emigration) at the level of the sampling frame (area of interest); this assumption does not apply at the plot-level (area sampled by the camera) ({{ ref_intext_moeller_et_al_2018 }}; {{ ref_intext_loonam_et_al_2021 }})"/>
    <s v="mod_tte_assump"/>
  </r>
  <r>
    <s v="mod_cr_cmr_con_08"/>
    <x v="5"/>
    <x v="1"/>
    <n v="6"/>
    <m/>
    <s v="Geographic closure at the plot level, which is often unrealistic ({{ ref_intext_wearn_gloverkapfer_2017 }}) has also been used to estimate abundance of species that lack natural markers but that have phenotypic and*/or environment-induced characteristics ({{ ref_intext_noss_et_al_2003 }}; {{ ref_intext_kelly_et_al_2008 }}; {{ ref_intext_rovero_et_al_2013 }})"/>
    <s v="mod_cr_cmr_con"/>
  </r>
  <r>
    <s v="mod_scr_secr_assump_11"/>
    <x v="4"/>
    <x v="0"/>
    <n v="11"/>
    <m/>
    <s v="Home ranges are stable ({{ ref_intext_wearn_gloverkapfer_2017 }})"/>
    <s v="mod_scr_secr_assump"/>
  </r>
  <r>
    <s v="mod_smr_assump_15"/>
    <x v="6"/>
    <x v="0"/>
    <n v="15"/>
    <m/>
    <s v="Home ranges are stable ({{ ref_intext_wearn_gloverkapfer_2017 }})"/>
    <s v="mod_smr_assump"/>
  </r>
  <r>
    <s v="mod_rem_assump_08"/>
    <x v="10"/>
    <x v="0"/>
    <n v="8"/>
    <m/>
    <s v="If activity and speed are to be estimated from camera data, two additional assumptions: All animals are active during the peak daily activity ({{ ref_intext_rowcliffe_et_al_2014 }})"/>
    <s v="mod_rem_assump"/>
  </r>
  <r>
    <s v="mod_sc_con_05"/>
    <x v="14"/>
    <x v="1"/>
    <n v="5"/>
    <m/>
    <s v="Ill-suited to populations that exhibit group-travelling behaviour' ({{ ref_intext_sun_et_al_2022 }}; {{ ref_intext_clarke_et_al_2023 }})"/>
    <s v="mod_sc_con"/>
  </r>
  <r>
    <s v="mod_divers_rich_beta_pro_03"/>
    <x v="1"/>
    <x v="2"/>
    <n v="3"/>
    <m/>
    <s v="Important for detecting changes in the fundamental processes ({{ ref_intext_wearn_gloverkapfer_2017 }})"/>
    <s v="mod_divers_rich_beta_pro"/>
  </r>
  <r>
    <s v="mod_2flankspim_pro_02"/>
    <x v="18"/>
    <x v="2"/>
    <n v="2"/>
    <m/>
    <s v="Improved precision of [density](/09_glossary.md#density) estimates relative to SCR ({{ ref_intext_augustine_et_al_2018 }}; {{ ref_intext_davis_et_al_2021 }}; {{ ref_intext_clarke_et_al_2023 }})"/>
    <s v="mod_2flankspim_pro"/>
  </r>
  <r>
    <s v="mod_2flankspim_con_02"/>
    <x v="18"/>
    <x v="1"/>
    <n v="2"/>
    <m/>
    <s v="Increased precision is less pronounced in high-[density](/09_glossary.md#density) populations ({{ ref_intext_augustine_et_al_2018 }}; {{ ref_intext_clarke_et_al_2023 }})"/>
    <s v="mod_2flankspim_con"/>
  </r>
  <r>
    <s v="mod_scr_secr_assump_07"/>
    <x v="4"/>
    <x v="0"/>
    <n v="7"/>
    <m/>
    <s v="Individuals are not misidentified ({{ ref_intext_wearn_gloverkapfer_2017 }})"/>
    <s v="mod_scr_secr_assump"/>
  </r>
  <r>
    <s v="mod_smr_assump_04"/>
    <x v="6"/>
    <x v="0"/>
    <n v="4"/>
    <m/>
    <s v="Individuals are not misidentified ({{ ref_intext_wearn_gloverkapfer_2017 }})"/>
    <s v="mod_smr_assump"/>
  </r>
  <r>
    <s v="mod_scr_secr_assump_06"/>
    <x v="4"/>
    <x v="0"/>
    <n v="6"/>
    <m/>
    <s v="Individuals do not lose marks ({{ ref_intext_wearn_gloverkapfer_2017 }})"/>
    <s v="mod_scr_secr_assump"/>
  </r>
  <r>
    <s v="mod_smr_assump_03"/>
    <x v="6"/>
    <x v="0"/>
    <n v="3"/>
    <m/>
    <s v="Individuals do not lose marks ({{ ref_intext_wearn_gloverkapfer_2017 }}) (for maximum precision), but SMR ({{ ref_intext_chandler_royle_2013 }}; {{ ref_intext_sollmann_et_al_2013a }}; {{ ref_intext_sollmann_et_al_2013b }})) does allow for inclusion of marked but unidentified resighting detections ({{ ref_intext_sollmann_et_al_2013b }}; {{ ref_intext_rich_et_al_2014 }})"/>
    <s v="mod_smr_assump"/>
  </r>
  <r>
    <s v="mod_smr_assump_08"/>
    <x v="6"/>
    <x v="0"/>
    <n v="8"/>
    <m/>
    <s v="Individuals have equal detection probability at a given distance from the centre of their home range ({{ ref_intext_wearn_gloverkapfer_2017 }})"/>
    <s v="mod_smr_assump"/>
  </r>
  <r>
    <s v="mod_catspim_assump_11"/>
    <x v="12"/>
    <x v="0"/>
    <n v="11"/>
    <m/>
    <s v="Individuals' identifying traits do not change during the [survey](/09_glossary.md#survey) (e.g., antlers present*/absent) ({{ ref_intext_augustine_et_al_2019 }})"/>
    <s v="mod_catspim_assump"/>
  </r>
  <r>
    <s v="mod_divers_rich_alpha_con_03"/>
    <x v="0"/>
    <x v="1"/>
    <n v="3"/>
    <m/>
    <s v="Insensitive to changes in abundance, community structure and community composition ({{ ref_intext_wearn_gloverkapfer_2017 }})"/>
    <s v="mod_divers_rich_alpha_con"/>
  </r>
  <r>
    <s v="mod_divers_rich_gamma_con_03"/>
    <x v="2"/>
    <x v="1"/>
    <n v="3"/>
    <m/>
    <s v="Insensitive to changes in community composition ({{ ref_intext_wearn_gloverkapfer_2017 }}) (however, this may be conditional on study design)"/>
    <s v="mod_divers_rich_gamma_con"/>
  </r>
  <r>
    <s v="mod_occupancy_con_02"/>
    <x v="3"/>
    <x v="1"/>
    <n v="2"/>
    <m/>
    <s v="Interpretation*/communication of results may not be straightforward (if the scale of movement is much larger than the [camera spacing](/09_glossary.md#camera_spacing) the results should be interpreted as 'probability of use' rather than [occupancy](/09_glossary.md#occupancy)) ({{ ref_intext_wearn_gloverkapfer_2017 }})"/>
    <s v="mod_occupancy_con"/>
  </r>
  <r>
    <s v="mod_divers_rich_beta_con_02"/>
    <x v="1"/>
    <x v="1"/>
    <n v="2"/>
    <m/>
    <s v="Interpretation/communication not always straightforward ({{ ref_intext_wearn_gloverkapfer_2017 }})"/>
    <s v="mod_divers_rich_beta_con"/>
  </r>
  <r>
    <s v="mod_behaviour_pro_02"/>
    <x v="17"/>
    <x v="2"/>
    <n v="2"/>
    <m/>
    <s v="Long-term data on behavioural changes that would be difficult to obtain otherwise (i.e., time-limited human observers, or costly GPS collars) ({{ ref_intext_bridges_noss_2011 }})"/>
    <s v="mod_behaviour_pro"/>
  </r>
  <r>
    <s v="mod_ds_con_08"/>
    <x v="7"/>
    <x v="1"/>
    <n v="8"/>
    <m/>
    <s v="Low population [density](/09_glossary.md#density) and reactivity to cameras may be major sources of bias' ({{ ref_intext_bessone_et_al_2020 }}; {{ ref_intext_clarke_et_al_2023 }})"/>
    <s v="mod_ds_con"/>
  </r>
  <r>
    <s v="mod_tifc_pro_02"/>
    <x v="9"/>
    <x v="2"/>
    <n v="2"/>
    <m/>
    <s v="Makes no assumption about home range ({{ ref_intext_warbington_boyce_2020 }})"/>
    <s v="mod_tifc_pro"/>
  </r>
  <r>
    <s v="mod_rai_poisson_assump_01"/>
    <x v="8"/>
    <x v="0"/>
    <n v="1"/>
    <m/>
    <s v="Many [assumption](/09_glossary.md#mods_modelling_assumption)s exist (since used for many approaches) ({{ ref_intext_wearn_gloverkapfer_2017 }})"/>
    <s v="mod_rai_poisson_assump"/>
  </r>
  <r>
    <s v="mod_divers_rich_gamma_con_01"/>
    <x v="2"/>
    <x v="1"/>
    <n v="1"/>
    <m/>
    <s v="Many indices exist, and it can be difficult to choose the most appropriate ({{ ref_intext_wearn_gloverkapfer_2017 }})"/>
    <s v="mod_divers_rich_gamma_con"/>
  </r>
  <r>
    <s v="mod_2flankspim_pro_03"/>
    <x v="18"/>
    <x v="2"/>
    <n v="3"/>
    <m/>
    <s v="Many study designs can be used (paired sample stations, single camera locations, and hybrids of both paired- and single camera locations ({{ ref_intext_augustine_et_al_2018 }}; {{ ref_intext_davis_et_al_2021 }}; {{ ref_intext_clarke_et_al_2023 }})"/>
    <s v="mod_2flankspim_pro"/>
  </r>
  <r>
    <s v="mod_smr_assump_06"/>
    <x v="6"/>
    <x v="0"/>
    <n v="6"/>
    <m/>
    <s v="Marked animals are a random sample of the population with home ranges located inside the state space ({{ ref_intext_sollmann_et_al_2013a }}; {{ ref_intext_rich_et_al_2014 }})"/>
    <s v="mod_smr_assump"/>
  </r>
  <r>
    <s v="mod_rest_con_03"/>
    <x v="13"/>
    <x v="1"/>
    <n v="3"/>
    <m/>
    <s v="Mathematically challenging ({{ ref_intext_cusack_et_al_2015 }})"/>
    <s v="mod_rest_con"/>
  </r>
  <r>
    <s v="mod_inventory_pro_01"/>
    <x v="19"/>
    <x v="2"/>
    <n v="1"/>
    <m/>
    <s v="Maximum flexibility for study design (e.g., [camera days per camera location](/09_glossary.md#camera_days_per_camera_location) or use of [lure](/09_glossary.md#baitlure_lure) ({{ ref_intext_rovero_et_al_2013 }})) ({{ ref_intext_wearn_gloverkapfer_2017 }})"/>
    <s v="mod_inventory_pro"/>
  </r>
  <r>
    <s v="mod_2flankspim_pro_05"/>
    <x v="18"/>
    <x v="2"/>
    <n v="5"/>
    <m/>
    <s v="May be more robust to non-independence than SC ({{ ref_intext_augustine_et_al_2018 }}; {{ ref_intext_clarke_et_al_2023 }})"/>
    <s v="mod_2flankspim_pro"/>
  </r>
  <r>
    <s v="mod_cr_cmr_pro_01"/>
    <x v="5"/>
    <x v="2"/>
    <n v="1"/>
    <m/>
    <s v="May be used as a relative abundance index that controls for imperfect detection ({{ ref_intext_wearn_gloverkapfer_2017 }})"/>
    <s v="mod_cr_cmr_pro"/>
  </r>
  <r>
    <s v="mod_scr_secr_con_05"/>
    <x v="4"/>
    <x v="1"/>
    <n v="5"/>
    <m/>
    <s v="May not be precise enough for long-term monitoring ({{ ref_intext_green_et_al_2020 }})"/>
    <s v="mod_scr_secr_con"/>
  </r>
  <r>
    <s v="mod_catspim_con_02"/>
    <x v="12"/>
    <x v="1"/>
    <n v="2"/>
    <m/>
    <s v="May produce be less reliable*/accurate estimates for high-[density](/09_glossary.md#density) populations ({{ ref_intext_sun_et_al_2022 }}; {{ ref_intext_clarke_et_al_2023 }})"/>
    <s v="mod_catspim_con"/>
  </r>
  <r>
    <s v="mod_catspim_pro_01"/>
    <x v="12"/>
    <x v="2"/>
    <n v="1"/>
    <m/>
    <s v="May produce more precise and less biased [density](/09_glossary.md#density) estimates than SC with less information ({{ ref_intext_sun_et_al_2022 }}; {{ ref_intext_clarke_et_al_2023 }})"/>
    <s v="mod_catspim_pro"/>
  </r>
  <r>
    <s v="mod_ds_con_01"/>
    <x v="7"/>
    <x v="1"/>
    <n v="1"/>
    <m/>
    <s v="May require discarding a portion of the dataset (when the best fitting model truncates the dataset) ({{ ref_intext_wearn_gloverkapfer_2017 }})"/>
    <s v="mod_ds_con"/>
  </r>
  <r>
    <s v="mod_divers_rich_alpha_pro_03"/>
    <x v="0"/>
    <x v="2"/>
    <n v="3"/>
    <m/>
    <s v="Models exist to estimate asymptotic species richness, including unseen species (simple versions of these models - 'EstimateS' and the 'vegan' R-packages) ({{ ref_intext_wearn_gloverkapfer_2017 }})"/>
    <s v="mod_divers_rich_alpha_pro"/>
  </r>
  <r>
    <s v="mod_divers_rich_gamma_pro_02"/>
    <x v="2"/>
    <x v="2"/>
    <n v="2"/>
    <m/>
    <s v="Most indices are easy to calculate and widely implemented in software packages (e.g., 'EstimateS' and 'vegan' in R) ({{ ref_intext_wearn_gloverkapfer_2017 }})"/>
    <s v="mod_divers_rich_gamma_pro"/>
  </r>
  <r>
    <s v="mod_scr_secr_assump_12"/>
    <x v="4"/>
    <x v="0"/>
    <n v="12"/>
    <m/>
    <s v="Movement is unaffected by cameras ({{ ref_intext_wearn_gloverkapfer_2017 }})"/>
    <s v="mod_scr_secr_assump"/>
  </r>
  <r>
    <s v="mod_smr_assump_10"/>
    <x v="6"/>
    <x v="0"/>
    <n v="10"/>
    <m/>
    <s v="Movement is unaffected by cameras ({{ ref_intext_wearn_gloverkapfer_2017 }})"/>
    <s v="mod_smr_assump"/>
  </r>
  <r>
    <s v="mod_tifc_assump_02"/>
    <x v="9"/>
    <x v="0"/>
    <n v="2"/>
    <m/>
    <s v="Movement is unaffected by the cameras ({{ ref_intext_becker_et_al_2022 }})"/>
    <s v="mod_tifc_assump"/>
  </r>
  <r>
    <s v="mod_scr_secr_con_04"/>
    <x v="4"/>
    <x v="1"/>
    <n v="4"/>
    <m/>
    <s v="Multiple cameras per station may be required to identify individuals; difficult to implement at large spatial scales as it requires a high [density](/09_glossary.md#density) of cameras ({{ ref_intext_morin_et_al_2022 }})"/>
    <s v="mod_scr_secr_con"/>
  </r>
  <r>
    <s v="mod_occupancy_pro_05"/>
    <x v="3"/>
    <x v="2"/>
    <n v="5"/>
    <m/>
    <s v="Multi-species [occupancy models](/09_glossary.md#mods_occupancy) ({{ ref_intext_mackenzie_et_al_2002 }}) allow the inclusion of interactions among species while controlling for [imperfect detection](/09_glossary.md#imperfect_detection) ({{ ref_intext_wearn_gloverkapfer_2017 }})"/>
    <s v="mod_occupancy_pro"/>
  </r>
  <r>
    <s v="mod_rem_con_03"/>
    <x v="10"/>
    <x v="1"/>
    <n v="3"/>
    <m/>
    <s v="No dedicated, simple software ({{ ref_intext_wearn_gloverkapfer_2017 }})"/>
    <s v="mod_rem_con"/>
  </r>
  <r>
    <s v="mod_inventory_assump_01"/>
    <x v="19"/>
    <x v="0"/>
    <n v="1"/>
    <m/>
    <s v="No formal [assumptions](/09_glossary.md#mods_modelling_assumption) ({{ ref_intext_wearn_gloverkapfer_2017 }})"/>
    <s v="mod_inventory_assump"/>
  </r>
  <r>
    <s v="mod_divers_rich_beta_con_01"/>
    <x v="1"/>
    <x v="1"/>
    <n v="1"/>
    <m/>
    <s v="No single best measure for all purposes ({{ ref_intext_wearn_gloverkapfer_2017 }})"/>
    <s v="mod_divers_rich_beta_con"/>
  </r>
  <r>
    <s v="mod_sc_con_04"/>
    <x v="14"/>
    <x v="1"/>
    <n v="4"/>
    <m/>
    <s v="Not appropriate for high-[density](/09_glossary.md#density) populations with evenly spaced activity centres (camera[-specific] counts will be too similar and impair activity centre inference)' ({{ ref_intext_clarke_et_al_2023 }})"/>
    <s v="mod_sc_con"/>
  </r>
  <r>
    <s v="mod_sc_con_03"/>
    <x v="14"/>
    <x v="1"/>
    <n v="3"/>
    <m/>
    <s v="Not appropriate for low [density](/09_glossary.md#density) or elusive species when recaptures too few to confidently infer the number and location of activity centres' ({{ ref_intext_clarke_et_al_2023 }}; {{ ref_intext_burgar_et_al_2018 }})"/>
    <s v="mod_sc_con"/>
  </r>
  <r>
    <s v="mod_inventory_con_01"/>
    <x v="19"/>
    <x v="1"/>
    <n v="1"/>
    <m/>
    <s v="Not reliable estimates for inference ('considered as unfinished, working drafts') ({{ ref_intext_wearn_gloverkapfer_2017 }})"/>
    <s v="mod_inventory_con"/>
  </r>
  <r>
    <s v="mod_occupancy_pro_02"/>
    <x v="3"/>
    <x v="2"/>
    <n v="2"/>
    <m/>
    <s v="Only requires detection*/non-detection data for each site ({{ ref_intext_wearn_gloverkapfer_2017 }})"/>
    <s v="mod_occupancy_pro"/>
  </r>
  <r>
    <s v="mod_occupancy_pro_04"/>
    <x v="3"/>
    <x v="2"/>
    <n v="4"/>
    <m/>
    <s v="Open models exist that allow for the estimation of site colonization and extinction rates ({{ ref_intext_mackenzie_et_al_2006 }}; {{ ref_intext_wearn_gloverkapfer_2017 }})"/>
    <s v="mod_occupancy_pro"/>
  </r>
  <r>
    <s v="mod_scr_secr_pro_07"/>
    <x v="4"/>
    <x v="2"/>
    <n v="7"/>
    <m/>
    <s v="Open SECR ({{ ref_intext_efford_2004 }}; {{ ref_intext_borchers_efford_2008 }}; {{ ref_intext_royle_young_2008 }}; {{ ref_intext_royle_et_al_2009 }}) models exist that allow for estimation of recruitment and survival rates ({{ ref_intext_wearn_gloverkapfer_2017 }})"/>
    <s v="mod_scr_secr_pro"/>
  </r>
  <r>
    <s v="mod_scr_secr_assump_03"/>
    <x v="4"/>
    <x v="0"/>
    <n v="3"/>
    <m/>
    <s v="or, for SECR, individuals have equal detection probability at a given distance from the centre of their home range ({{ ref_intext_wearn_gloverkapfer_2017 }})"/>
    <s v="mod_scr_secr_assump"/>
  </r>
  <r>
    <s v="mod_rem_pro_04"/>
    <x v="10"/>
    <x v="2"/>
    <n v="4"/>
    <m/>
    <s v="Outputs also include informative parameter estimates (i.e., animal speed and activity levels, and detection zone parameters) ({{ ref_intext_wearn_gloverkapfer_2017 }})"/>
    <s v="mod_rem_pro"/>
  </r>
  <r>
    <s v="mod_divers_rich_beta_pro_02"/>
    <x v="1"/>
    <x v="2"/>
    <n v="2"/>
    <m/>
    <s v="Plays a critical role in effective conservation prioritization (e.g., designing reserve networks) ({{ ref_intext_wearn_gloverkapfer_2017 }})"/>
    <s v="mod_divers_rich_beta_pro"/>
  </r>
  <r>
    <s v="mod_rem_con_05"/>
    <x v="10"/>
    <x v="1"/>
    <n v="5"/>
    <m/>
    <s v="Possible sources of error include inaccurate measurement of detection zone and movement rate ({{ ref_intext_rowcliffe_et_al_2013 }}; {{ ref_intext_cusack_et_al_2015 }})"/>
    <s v="mod_rem_con"/>
  </r>
  <r>
    <s v="mod_sc_con_02"/>
    <x v="14"/>
    <x v="1"/>
    <n v="2"/>
    <m/>
    <s v="Precision decreases with an increasing number of individuals detected at a camera' ({{ ref_intext_morin_et_al_2022 }}) (as overlap of individuals’ home ranges increases) ({{ ref_intext_augustine_et_al_2019 }}; {{ ref_intext_clarke_et_al_2023 }})"/>
    <s v="mod_sc_con"/>
  </r>
  <r>
    <s v="mod_scr_secr_pro_01"/>
    <x v="4"/>
    <x v="2"/>
    <n v="1"/>
    <m/>
    <s v="Produces direct estimates of [density](/09_glossary.md#density) or population size for explicit spatial regions ({{ ref_intext_chandler_royle_2013 }})"/>
    <s v="mod_scr_secr_pro"/>
  </r>
  <r>
    <s v="mod_sc_con_01"/>
    <x v="14"/>
    <x v="1"/>
    <n v="1"/>
    <m/>
    <s v="Produces imprecise estimates even under ideal circumstances unless supplemented with auxiliary data (e.g., telemetry) ({{ ref_intext_doran_myers_2018 }}; {{ ref_intext_chandler_royle_2013 }}; {{ ref_intext_sollmann_et_al_2013a }}; {{ ref_intext_sollmann_et_al_2013b }})"/>
    <s v="mod_sc_con"/>
  </r>
  <r>
    <s v="mod_rest_pro_01"/>
    <x v="13"/>
    <x v="2"/>
    <n v="1"/>
    <m/>
    <s v="Provides unbiased estimates of animal [density](/09_glossary.md#density), even when animal movement speed varies, and animals travel in pairs ({{ ref_intext_nakashima_et_al_2018 }})"/>
    <s v="mod_rest_pro"/>
  </r>
  <r>
    <s v="mod_ds_assump_01"/>
    <x v="7"/>
    <x v="0"/>
    <n v="1"/>
    <m/>
    <s v="Random or systematic random placements (consistent with the assumption that points are placed independently of animal locations) ({{ ref_intext_howe_et_al_2017 }})"/>
    <s v="mod_ds_assump"/>
  </r>
  <r>
    <s v="mod_rem_con_04"/>
    <x v="10"/>
    <x v="1"/>
    <n v="4"/>
    <m/>
    <s v="Random relative to animal movement, grid preferred, avoid multiple captures of same individual, area coverage important for abundance estimation ({{ ref_intext_rovero_et_al_2013 }})"/>
    <s v="mod_rem_con"/>
  </r>
  <r>
    <s v="mod_divers_rich_beta_assump_02"/>
    <x v="1"/>
    <x v="0"/>
    <n v="2"/>
    <m/>
    <s v="Randomness and independence ({{ ref_intext_wearn_gloverkapfer_2017 }})"/>
    <s v="mod_divers_rich_beta_assump"/>
  </r>
  <r>
    <s v="mod_is_con_03"/>
    <x v="16"/>
    <x v="1"/>
    <n v="3"/>
    <m/>
    <s v="Reduced precision ({{ ref_intext_moeller_et_al_2018 }})"/>
    <s v="mod_is_con"/>
  </r>
  <r>
    <s v="mod_occupancy_pro_03"/>
    <x v="3"/>
    <x v="2"/>
    <n v="3"/>
    <m/>
    <s v="Relatively easy-to-use software exists for fitting models (PRESENCE, MARK, and the 'unmarked' R package) ({{ ref_intext_wearn_gloverkapfer_2017 }})"/>
    <s v="mod_occupancy_pro"/>
  </r>
  <r>
    <s v="mod_cr_cmr_con_07"/>
    <x v="5"/>
    <x v="1"/>
    <n v="5"/>
    <m/>
    <s v="Relatively stringent requirements for study design (e.g., no 'holes' in the trapping grid) ({{ ref_intext_wearn_gloverkapfer_2017 }})"/>
    <s v="mod_cr_cmr_con"/>
  </r>
  <r>
    <s v="mod_tifc_assump_03"/>
    <x v="9"/>
    <x v="0"/>
    <n v="3"/>
    <m/>
    <s v="Reliable detection of animals in part of the camera’s FOV (at least) ({{ ref_intext_becker_et_al_2022 }})"/>
    <s v="mod_tifc_assump"/>
  </r>
  <r>
    <s v="mod_smr_con_04"/>
    <x v="6"/>
    <x v="1"/>
    <n v="4"/>
    <m/>
    <s v="Remains poorly tested with camera data, although it offers promise ({{ ref_intext_wearn_gloverkapfer_2017 }})"/>
    <s v="mod_smr_con"/>
  </r>
  <r>
    <s v="mod_ds_con_06"/>
    <x v="7"/>
    <x v="1"/>
    <n v="6"/>
    <m/>
    <s v="Requires a good understanding of the focal populations’ activity patterns; [density](/09_glossary.md#density) estimates can be biased (e.g., under-estimated) when regular periods of inactivity are not accounted for (using detection times to infer periods of activity may help overcome this limitation)' ({{ ref_intext_howe_et_al_2017 }}; {{ ref_intext_palencia_et_al_2021 }}; {{ ref_intext_clarke_et_al_2023 }})"/>
    <s v="mod_ds_con"/>
  </r>
  <r>
    <s v="mod_cr_cmr_con_06"/>
    <x v="5"/>
    <x v="1"/>
    <n v="4"/>
    <m/>
    <s v="Requires a minimum number of captures and recaptures ({{ ref_intext_wearn_gloverkapfer_2017 }})"/>
    <s v="mod_cr_cmr_con"/>
  </r>
  <r>
    <s v="mod_is_con_01"/>
    <x v="16"/>
    <x v="1"/>
    <n v="1"/>
    <m/>
    <s v="Requires accurate counts of animals ({{ ref_intext_moeller_et_al_2018 }})"/>
    <s v="mod_is_con"/>
  </r>
  <r>
    <s v="mod_rest_con_02"/>
    <x v="13"/>
    <x v="1"/>
    <n v="2"/>
    <m/>
    <s v="Requires accurate measurements of the area of the camera detection zone, which has been a challenge in previous studies ({{ ref_intext_rowcliffe_et_al_2011 }}; {{ ref_intext_cusack_et_al_2015 }}; {{ ref_intext_anile-devillard_2016 }}; {{ ref_intext_doran_myers_2018 }}; {{ ref_intext_nakashima_et_al_2018 }})"/>
    <s v="mod_rest_con"/>
  </r>
  <r>
    <s v="mod_tifc_con_01"/>
    <x v="9"/>
    <x v="1"/>
    <n v="1"/>
    <m/>
    <s v="Requires careful calculation of the effective area of detection ({{ ref_intext_warbington_boyce_2020 }})"/>
    <s v="mod_tifc_con"/>
  </r>
  <r>
    <s v="mod_rem_con_02"/>
    <x v="10"/>
    <x v="1"/>
    <n v="2"/>
    <m/>
    <s v="Requires independent estimates of animal speed or measurement of animal speed within videos ({{ ref_intext_wearn_gloverkapfer_2017 }})"/>
    <s v="mod_rem_con"/>
  </r>
  <r>
    <s v="mod_tte_con_01"/>
    <x v="11"/>
    <x v="1"/>
    <n v="1"/>
    <m/>
    <s v="Requires independent estimates of movement rate (difficult to obtain without telemetry data) ({{ ref_intext_moeller_et_al_2018 }})"/>
    <s v="mod_tte_con"/>
  </r>
  <r>
    <s v="mod_rem_con_01"/>
    <x v="10"/>
    <x v="1"/>
    <n v="1"/>
    <m/>
    <s v="Requires relatively stringent study design, particularly (e.g., random sampling and use of bait or lure) ({{ ref_intext_wearn_gloverkapfer_2017 }})"/>
    <s v="mod_rem_con"/>
  </r>
  <r>
    <s v="mod_smr_con_06"/>
    <x v="6"/>
    <x v="1"/>
    <n v="6"/>
    <m/>
    <s v="Requires sampling points to be close enough that individuals encounter multiple cameras ({{ ref_intext_wearn_gloverkapfer_2017 }})"/>
    <s v="mod_smr_con"/>
  </r>
  <r>
    <s v="mod_rai_poisson_con_02"/>
    <x v="8"/>
    <x v="1"/>
    <n v="2"/>
    <m/>
    <s v="Requires stringent study design (e.g., random sampling, standardized methods) ({{ ref_intext_wearn_gloverkapfer_2017 }})"/>
    <s v="mod_rai_poisson_con"/>
  </r>
  <r>
    <s v="mod_scr_secr_con_02"/>
    <x v="4"/>
    <x v="1"/>
    <n v="2"/>
    <m/>
    <s v="Requires that a minimum number of individuals are trapped (each recaptured multiple times ideally) ({{ ref_intext_wearn_gloverkapfer_2017 }})"/>
    <s v="mod_scr_secr_con"/>
  </r>
  <r>
    <s v="mod_scr_secr_con_03"/>
    <x v="4"/>
    <x v="1"/>
    <n v="3"/>
    <m/>
    <s v="Requires that each individual is captured at a number of camera locations ({{ ref_intext_wearn_gloverkapfer_2017 }})"/>
    <s v="mod_scr_secr_con"/>
  </r>
  <r>
    <s v="mod_cr_cmr_con_01"/>
    <x v="5"/>
    <x v="1"/>
    <n v="1"/>
    <m/>
    <s v="Requires that individuals are distinguishable ({{ ref_intext_wearn_gloverkapfer_2017 }}). However, CR (Sollmann, 2018; {{ ref_intext_rovero_et_al_2013 }}; {{ ref_intext_karanth_nichols_1998 }}) has also been used to estimate abundance of species that lack natural markers but that have phenotypic and*/or environment-induced characteristics ({{ ref_intext_noss_et_al_2003 }}; {{ ref_intext_kelly_et_al_2008 }}; {{ ref_intext_rovero_et_al_2013 }})"/>
    <s v="mod_cr_cmr_con"/>
  </r>
  <r>
    <s v="mod_scr_secr_con_01"/>
    <x v="4"/>
    <x v="1"/>
    <n v="1"/>
    <m/>
    <s v="Requires that individuals are identifiable ({{ ref_intext_wearn_gloverkapfer_2017 }})"/>
    <s v="mod_scr_secr_con"/>
  </r>
  <r>
    <s v="mod_catspim_assump_01"/>
    <x v="12"/>
    <x v="0"/>
    <n v="1"/>
    <s v="mod_sc"/>
    <s v="Same as SC ({{ ref_intext_augustine_et_al_2019 }}; {{ ref_intext_sun_et_al_2022 }}; {{ ref_intext_clarke_et_al_2023 }})"/>
    <s v="mod_catspim_assump"/>
  </r>
  <r>
    <s v="mod_2flankspim_assump_01"/>
    <x v="18"/>
    <x v="0"/>
    <n v="1"/>
    <s v="mod_scr_secr"/>
    <s v="Same as SCR ({{ ref_intext_augustine_et_al_2018 }}; {{ ref_intext_clarke_et_al_2023 }})"/>
    <s v="mod_2flankspim_assump"/>
  </r>
  <r>
    <s v="mod_2flankspim_pro_01"/>
    <x v="18"/>
    <x v="2"/>
    <n v="1"/>
    <s v="mod_scr_secr"/>
    <s v="Same as SCR ({{ ref_intext_augustine_et_al_2018 }}; {{ ref_intext_clarke_et_al_2023 }})"/>
    <s v="mod_2flankspim_pro"/>
  </r>
  <r>
    <s v="mod_cr_cmr_assump_04"/>
    <x v="5"/>
    <x v="0"/>
    <n v="4"/>
    <m/>
    <s v="Sampled area encompasses the full extent of individuals’ movements ({{ ref_intext_karanth_nichols_1998 }}; {{ ref_intext_rovero_et_al_2013 }})"/>
    <s v="mod_cr_cmr_assump"/>
  </r>
  <r>
    <s v="mod_divers_rich_beta_assump_03"/>
    <x v="1"/>
    <x v="0"/>
    <n v="3"/>
    <m/>
    <s v="Samples are assumed to have been taken at random from the broader population of sites ({{ ref_intext_wearn_gloverkapfer_2017 }})"/>
    <s v="mod_divers_rich_beta_assump"/>
  </r>
  <r>
    <s v="mod_divers_rich_alpha_assump_04"/>
    <x v="0"/>
    <x v="0"/>
    <n v="4"/>
    <m/>
    <s v="Sampling effort is comparable between [camera locations](/09_glossary.md#camera_location) ({{ ref_intext_royle_nichols_2003 }})"/>
    <s v="mod_divers_rich_alpha_assump"/>
  </r>
  <r>
    <s v="mod_divers_rich_beta_con_03"/>
    <x v="1"/>
    <x v="1"/>
    <n v="3"/>
    <m/>
    <s v="Scale-dependent (i.e., influenced by the size of the communities that are being included) ({{ ref_intext_wearn_gloverkapfer_2017 }})"/>
    <s v="mod_divers_rich_beta_con"/>
  </r>
  <r>
    <s v="mod_scr_secr_pro_09"/>
    <x v="4"/>
    <x v="2"/>
    <n v="9"/>
    <m/>
    <s v="SECR ({{ ref_intext_efford_2004 }}; {{ ref_intext_borchers_efford_2008 }}; {{ ref_intext_royle_young_2008 }}; {{ ref_intext_royle_et_al_2009 }}) accounts for variation in individual [detection probability](/9_glossary#detection_probability); can produce spatial variation in [density](/09_glossary.md#density); SECR ({{ ref_intext_efford_2004 }}; {{ ref_intext_borchers_efford_2008 }}; {{ ref_intext_royle_young_2008 }}; {{ ref_intext_royle_et_al_2009 }}) more sensitive to detect moderate-to-major populations changes (+/-20-80%) ({{ ref_intext_royle_young_2008 }}; {{ ref_intext_royle_et_al_2009 }})"/>
    <s v="mod_scr_secr_pro"/>
  </r>
  <r>
    <s v="mod_catspim_con_01"/>
    <x v="12"/>
    <x v="1"/>
    <n v="1"/>
    <m/>
    <s v="Sensitive to non-independent movement (e.g., group-travel); can cause over-dispersion and bias estimates ({{ ref_intext_sun_et_al_2022 }}; {{ ref_intext_clarke_et_al_2023 }}); may limit application to solitary species only ({{ ref_intext_sun_et_al_2022 }}; {{ ref_intext_clarke_et_al_2023 }})"/>
    <s v="mod_catspim_con"/>
  </r>
  <r>
    <s v="mod_divers_rich_alpha_pro_02"/>
    <x v="0"/>
    <x v="2"/>
    <n v="2"/>
    <m/>
    <s v="Simple to analyze, interpret and communicate ({{ ref_intext_wearn_gloverkapfer_2017 }})"/>
    <s v="mod_divers_rich_alpha_pro"/>
  </r>
  <r>
    <s v="mod_rai_poisson_pro_01"/>
    <x v="8"/>
    <x v="2"/>
    <n v="1"/>
    <m/>
    <s v="Simple to calculate and technically possible (even with small sample sizes when robust methods might fail) ({{ ref_intext_wearn_gloverkapfer_2017 }})"/>
    <s v="mod_rai_poisson_pro"/>
  </r>
  <r>
    <s v="mod_ds_assump_09"/>
    <x v="7"/>
    <x v="0"/>
    <n v="9"/>
    <m/>
    <s v="Snapshot moments selected independently of animal locations ({{ ref_intext_palencia_et_al_2021 }})"/>
    <s v="mod_ds_assump"/>
  </r>
  <r>
    <s v="mod_tte_assump_06"/>
    <x v="11"/>
    <x v="0"/>
    <n v="6"/>
    <m/>
    <s v="Spatial counts of animals (or counts in equal subsets of the landscape) are Poisson-distributed ({{ ref_intext_loonam_et_al_2021 }})"/>
    <s v="mod_tte_assump"/>
  </r>
  <r>
    <s v="mod_ste_assump_05"/>
    <x v="15"/>
    <x v="0"/>
    <n v="5"/>
    <m/>
    <s v="Spatial counts of animals in a small area (or counts in equal subsets of the landscape) are Poisson-distributed ({{ ref_intext_loonam_et_al_2021 }})"/>
    <s v="mod_ste_assump"/>
  </r>
  <r>
    <s v="mod_scr_secr_assump_10"/>
    <x v="4"/>
    <x v="0"/>
    <n v="10"/>
    <m/>
    <s v="Spatially explicit models have further assumptions about animal movement ({{ ref_intext_wearn_gloverkapfer_2017 }}; {{ ref_intext_rowcliffe_et_al_2008 }}; {{ ref_intext_royle_et_al_2009 }}; {{ ref_intext_obrien_et_al_2011 }}); these include:"/>
    <s v="mod_scr_secr_assump"/>
  </r>
  <r>
    <s v="mod_occupancy_assump_05"/>
    <x v="3"/>
    <x v="0"/>
    <n v="5"/>
    <m/>
    <s v="Species are not misidentified ({{ ref_intext_mackenzie_et_al_2006 }})"/>
    <s v="mod_occupancy_assump"/>
  </r>
  <r>
    <s v="mod_sc_con_06"/>
    <x v="14"/>
    <x v="1"/>
    <n v="6"/>
    <m/>
    <s v="Study design (camera arrangement) can dramatically affect the accuracy and precision of [density](/09_glossary.md#density) estimates' ({{ ref_intext_clarke_et_al_2023 }}; {{Sollmann, 2018}})"/>
    <s v="mod_sc_con"/>
  </r>
  <r>
    <s v="mod_ds_con_07"/>
    <x v="7"/>
    <x v="1"/>
    <n v="7"/>
    <m/>
    <s v="Tends to underestimate [density](/09_glossary.md#density) ({{ ref_intext_howe_et_al_2017 }}; {{ ref_intext_twining_et_al_2022 }}; {{ ref_intext_clarke_et_al_2023 }})"/>
    <s v="mod_ds_con"/>
  </r>
  <r>
    <s v="mod_rest_assump_07"/>
    <x v="13"/>
    <x v="0"/>
    <n v="7"/>
    <m/>
    <s v="The observed distribution of staying time in the focal area fits the distribution of movement ({{ ref_intext_nakashima_et_al_2018 }})"/>
    <s v="mod_rest_assump"/>
  </r>
  <r>
    <s v="mod_rest_assump_08"/>
    <x v="13"/>
    <x v="0"/>
    <n v="8"/>
    <m/>
    <s v="The observed staying time must follow a given parametric distribution ({{ ref_intext_nakashima_et_al_2018 }})"/>
    <s v="mod_rest_assump"/>
  </r>
  <r>
    <s v="mod_occupancy_assump_04"/>
    <x v="3"/>
    <x v="0"/>
    <n v="4"/>
    <m/>
    <s v="The probability of [occupancy](/09_glossary.md#occupancy) and detection are constant across all [camera locations](/09_glossary.md#camera_location) within a stratum or can be modelled using covariates ({{ ref_intext_mackenzie_et_al_2006 }})"/>
    <s v="mod_occupancy_assump"/>
  </r>
  <r>
    <s v="mod_catspim_con_03"/>
    <x v="12"/>
    <x v="1"/>
    <n v="3"/>
    <m/>
    <s v="Too few categorical identifiers*/ possibilities can result in mis-assignments and overestimating [density](/09_glossary.md#density) ({{ ref_intext_augustine_et_al_2019 }}; {{ ref_intext_parmenter_et_al_2003 }}; {{ ref_intext_clarke_et_al_2023 }})"/>
    <s v="mod_catspim_con"/>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F4AC283-D712-4913-AB35-CD12EC47D48E}" name="PivotTable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
  <location ref="A8:D29" firstHeaderRow="1" firstDataRow="2" firstDataCol="1"/>
  <pivotFields count="7">
    <pivotField showAll="0"/>
    <pivotField axis="axisRow" showAll="0">
      <items count="21">
        <item x="18"/>
        <item x="17"/>
        <item x="12"/>
        <item x="5"/>
        <item x="0"/>
        <item x="1"/>
        <item x="2"/>
        <item x="7"/>
        <item x="19"/>
        <item x="16"/>
        <item x="3"/>
        <item x="8"/>
        <item x="10"/>
        <item x="13"/>
        <item x="14"/>
        <item x="4"/>
        <item x="6"/>
        <item x="15"/>
        <item x="9"/>
        <item x="11"/>
        <item t="default"/>
      </items>
    </pivotField>
    <pivotField axis="axisCol" showAll="0">
      <items count="4">
        <item x="0"/>
        <item x="1"/>
        <item x="2"/>
        <item t="default"/>
      </items>
    </pivotField>
    <pivotField showAll="0"/>
    <pivotField showAll="0"/>
    <pivotField showAll="0"/>
    <pivotField dataField="1" showAll="0"/>
  </pivotFields>
  <rowFields count="1">
    <field x="1"/>
  </rowFields>
  <rowItems count="20">
    <i>
      <x/>
    </i>
    <i>
      <x v="1"/>
    </i>
    <i>
      <x v="2"/>
    </i>
    <i>
      <x v="3"/>
    </i>
    <i>
      <x v="4"/>
    </i>
    <i>
      <x v="5"/>
    </i>
    <i>
      <x v="6"/>
    </i>
    <i>
      <x v="7"/>
    </i>
    <i>
      <x v="8"/>
    </i>
    <i>
      <x v="9"/>
    </i>
    <i>
      <x v="10"/>
    </i>
    <i>
      <x v="11"/>
    </i>
    <i>
      <x v="12"/>
    </i>
    <i>
      <x v="13"/>
    </i>
    <i>
      <x v="14"/>
    </i>
    <i>
      <x v="15"/>
    </i>
    <i>
      <x v="16"/>
    </i>
    <i>
      <x v="17"/>
    </i>
    <i>
      <x v="18"/>
    </i>
    <i>
      <x v="19"/>
    </i>
  </rowItems>
  <colFields count="1">
    <field x="2"/>
  </colFields>
  <colItems count="3">
    <i>
      <x/>
    </i>
    <i>
      <x v="1"/>
    </i>
    <i>
      <x v="2"/>
    </i>
  </colItems>
  <dataFields count="1">
    <dataField name="Count of mod_type" fld="6" subtotal="count" baseField="0" baseItem="0"/>
  </dataFields>
  <formats count="2">
    <format dxfId="84">
      <pivotArea collapsedLevelsAreSubtotals="1" fieldPosition="0">
        <references count="1">
          <reference field="1" count="1">
            <x v="3"/>
          </reference>
        </references>
      </pivotArea>
    </format>
    <format dxfId="83">
      <pivotArea dataOnly="0" labelOnly="1" fieldPosition="0">
        <references count="1">
          <reference field="1" count="1">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pivotTable" Target="../pivotTables/pivotTable1.xm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www.youtube.com/embed/ztNQvAabgtU?si=9rY7DVbBWN_ByPvf"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www.youtube.com/embed/ztNQvAabgtU?si=9rY7DVbBWN_ByPvf"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en.wikipedia.org/wiki/List_of_XML_and_HTML_character_entity_references"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A5493D-8562-4F0A-A345-599C32F828BE}">
  <dimension ref="A1:D3"/>
  <sheetViews>
    <sheetView workbookViewId="0">
      <selection activeCell="B4" sqref="B4"/>
    </sheetView>
  </sheetViews>
  <sheetFormatPr defaultRowHeight="14.25"/>
  <cols>
    <col min="1" max="1" width="14.625" customWidth="1"/>
    <col min="2" max="2" width="45" customWidth="1"/>
    <col min="3" max="3" width="32.375" customWidth="1"/>
    <col min="4" max="4" width="32" customWidth="1"/>
  </cols>
  <sheetData>
    <row r="1" spans="1:4">
      <c r="A1" t="s">
        <v>3008</v>
      </c>
      <c r="B1" t="s">
        <v>3007</v>
      </c>
      <c r="C1" t="s">
        <v>3006</v>
      </c>
    </row>
    <row r="2" spans="1:4">
      <c r="A2" t="s">
        <v>1318</v>
      </c>
      <c r="B2" t="s">
        <v>1320</v>
      </c>
      <c r="C2" t="s">
        <v>3009</v>
      </c>
      <c r="D2" t="s">
        <v>3011</v>
      </c>
    </row>
    <row r="3" spans="1:4">
      <c r="D3" t="s">
        <v>3010</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69E490-EA31-4E29-9CD4-C3A3B0B8CA1B}">
  <dimension ref="A1:H11"/>
  <sheetViews>
    <sheetView workbookViewId="0">
      <selection activeCell="D20" sqref="D20"/>
    </sheetView>
  </sheetViews>
  <sheetFormatPr defaultRowHeight="14.25"/>
  <cols>
    <col min="1" max="2" width="14.375" customWidth="1"/>
    <col min="3" max="3" width="19.125" customWidth="1"/>
    <col min="4" max="4" width="30.125" customWidth="1"/>
    <col min="5" max="5" width="58" customWidth="1"/>
    <col min="6" max="6" width="23.375" customWidth="1"/>
    <col min="7" max="7" width="32.125" customWidth="1"/>
    <col min="8" max="8" width="63" customWidth="1"/>
  </cols>
  <sheetData>
    <row r="1" spans="1:8">
      <c r="A1" t="s">
        <v>854</v>
      </c>
      <c r="B1" t="s">
        <v>380</v>
      </c>
      <c r="C1" t="s">
        <v>826</v>
      </c>
      <c r="D1" t="s">
        <v>852</v>
      </c>
      <c r="E1" t="s">
        <v>863</v>
      </c>
      <c r="F1" t="s">
        <v>864</v>
      </c>
      <c r="G1" t="s">
        <v>857</v>
      </c>
      <c r="H1" t="s">
        <v>380</v>
      </c>
    </row>
    <row r="2" spans="1:8" ht="15">
      <c r="A2" s="2" t="s">
        <v>853</v>
      </c>
      <c r="B2" s="2"/>
      <c r="C2" s="2" t="s">
        <v>1372</v>
      </c>
      <c r="D2" t="s">
        <v>2055</v>
      </c>
      <c r="E2" s="1" t="s">
        <v>862</v>
      </c>
      <c r="F2" t="s">
        <v>855</v>
      </c>
      <c r="G2" t="s">
        <v>856</v>
      </c>
      <c r="H2" t="str">
        <f>"    "&amp;A2&amp;"_"&amp;""&amp;D2&amp;": "&amp;""""&amp;"**{{ ref_intext_"&amp;""&amp;D2&amp;"  }}"&amp;" - "&amp;F2&amp;"**: "&amp;G2&amp;""""</f>
        <v xml:space="preserve">    figure_caption_clarke_et_al_2023_fig1: "**{{ ref_intext_clarke_et_al_2023_fig1  }} - Figure 1**: Examples of naturally (A) and artificially (B) marked animals. A) This jaguar’s unique pattern of spots can be used to distinguish it from other individuals in its population. © Chris Beirne, Wildlife Coexistence Lab and Osa Conservation. B) This mountain goat was collared and marked prior to camera trapping. Its numbered tag clearly identifies which individual it is. © Mitchell Fennell, Wildlife Coexistence Lab."</v>
      </c>
    </row>
    <row r="3" spans="1:8" ht="15">
      <c r="A3" s="2" t="s">
        <v>853</v>
      </c>
      <c r="B3" s="2"/>
      <c r="C3" s="2" t="s">
        <v>1372</v>
      </c>
      <c r="D3" t="s">
        <v>2056</v>
      </c>
      <c r="E3" s="1" t="s">
        <v>2233</v>
      </c>
      <c r="F3" t="s">
        <v>865</v>
      </c>
      <c r="G3" t="s">
        <v>2234</v>
      </c>
      <c r="H3" t="str">
        <f t="shared" ref="H3:H11" si="0">"    "&amp;A3&amp;"_"&amp;""&amp;D3&amp;": "&amp;""""&amp;"**{{ ref_intext_"&amp;""&amp;D3&amp;"  }}"&amp;" - "&amp;F3&amp;"**: "&amp;G3&amp;""""</f>
        <v xml:space="preserve">    figure_caption_clarke_et_al_2023_fig2: "**{{ ref_intext_clarke_et_al_2023_fig2  }} - Figure 2**: Part of the challenge of unmarked [density](/09_glossary.md#density) estimation is distinguishing between many detections of a single individual (top) and detections of many different individuals (bottom) at a given camera station. Top panel: the same black deer passes in front of the camera at three different points in time. Bottom panel: three different deer – grey, brown and orange – pass in front of the camera at each timestamp. Unmarked models do not differentiate between the top and bottom scenarios directly (i.e., by individually identifying the deer), but use secondary information or model assumptions to tease them apart."</v>
      </c>
    </row>
    <row r="4" spans="1:8" ht="15">
      <c r="A4" s="2" t="s">
        <v>853</v>
      </c>
      <c r="B4" s="2"/>
      <c r="C4" s="2" t="s">
        <v>1372</v>
      </c>
      <c r="D4" t="s">
        <v>2057</v>
      </c>
      <c r="E4" s="1" t="s">
        <v>858</v>
      </c>
      <c r="F4" t="s">
        <v>866</v>
      </c>
      <c r="G4" t="s">
        <v>875</v>
      </c>
      <c r="H4" t="str">
        <f t="shared" si="0"/>
        <v xml:space="preserve">    figure_caption_clarke_et_al_2023_fig3: "**{{ ref_intext_clarke_et_al_2023_fig3  }} - Figure 3**: Adapted from Royle (2020). A detection history matrix for an example population. For each individual (1 through n) during each sampling occasion (1 through K), a value of 1 is assigned if that individual was detected at a camera trap and a value of 0 is assigned if it was not detected at a camera trap. Note that we do not detect individuals n + 1, n + 2...N (0s for every sampling occasion), but they are still present and able to be detected."</v>
      </c>
    </row>
    <row r="5" spans="1:8" ht="15">
      <c r="A5" s="2" t="s">
        <v>853</v>
      </c>
      <c r="B5" s="2"/>
      <c r="C5" s="2" t="s">
        <v>1372</v>
      </c>
      <c r="D5" t="s">
        <v>2058</v>
      </c>
      <c r="E5" s="1" t="s">
        <v>859</v>
      </c>
      <c r="F5" t="s">
        <v>867</v>
      </c>
      <c r="G5" t="s">
        <v>874</v>
      </c>
      <c r="H5" t="str">
        <f t="shared" si="0"/>
        <v xml:space="preserve">    figure_caption_clarke_et_al_2023_fig6: "**{{ ref_intext_clarke_et_al_2023_fig6  }} - Figure 6**: An example detection function. The probability of detecting an animal decreases with increasing distance from the observer."</v>
      </c>
    </row>
    <row r="6" spans="1:8" ht="15">
      <c r="A6" s="2" t="s">
        <v>853</v>
      </c>
      <c r="B6" s="2"/>
      <c r="C6" s="2" t="s">
        <v>1372</v>
      </c>
      <c r="D6" t="s">
        <v>2059</v>
      </c>
      <c r="E6" s="1" t="s">
        <v>860</v>
      </c>
      <c r="F6" t="s">
        <v>868</v>
      </c>
      <c r="G6" t="s">
        <v>873</v>
      </c>
      <c r="H6" t="str">
        <f t="shared" si="0"/>
        <v xml:space="preserve">    figure_caption_clarke_et_al_2023_fig7: "**{{ ref_intext_clarke_et_al_2023_fig7  }} - Figure 7**: Measuring r and θ by field trial. The perimeter of the detection zone is determined by approaching the camera from different angles and at different speeds, and noting where the camera’s sensor (red flash) detects motion (red dots)."</v>
      </c>
    </row>
    <row r="7" spans="1:8" ht="15">
      <c r="A7" s="2"/>
      <c r="B7" s="2"/>
      <c r="C7" s="2"/>
      <c r="E7" s="1"/>
    </row>
    <row r="8" spans="1:8" ht="15">
      <c r="A8" s="2"/>
      <c r="B8" s="2"/>
      <c r="C8" s="2"/>
      <c r="E8" s="1"/>
    </row>
    <row r="9" spans="1:8" ht="15">
      <c r="A9" s="2" t="s">
        <v>853</v>
      </c>
      <c r="B9" s="2"/>
      <c r="C9" s="2" t="s">
        <v>1372</v>
      </c>
      <c r="D9" t="s">
        <v>2060</v>
      </c>
      <c r="E9" s="1" t="s">
        <v>861</v>
      </c>
      <c r="F9" t="s">
        <v>869</v>
      </c>
      <c r="G9" t="s">
        <v>872</v>
      </c>
      <c r="H9" t="str">
        <f t="shared" si="0"/>
        <v xml:space="preserve">    figure_caption_clarke_et_al_2023_fig13: "**{{ ref_intext_clarke_et_al_2023_fig13  }} - Figure 13**: The effective sampling area of a camera station extends beyond its viewshed to encompass the area used by the “population” it samples. Effective sampling area is thus a function of animal movement (and study duration; Gilbert et al. 2021)."</v>
      </c>
    </row>
    <row r="10" spans="1:8" ht="15">
      <c r="A10" s="2" t="s">
        <v>853</v>
      </c>
      <c r="B10" s="2"/>
      <c r="C10" s="2" t="s">
        <v>1372</v>
      </c>
      <c r="D10" t="s">
        <v>2061</v>
      </c>
      <c r="E10" s="1" t="s">
        <v>2235</v>
      </c>
      <c r="F10" t="s">
        <v>870</v>
      </c>
      <c r="G10" t="s">
        <v>2236</v>
      </c>
      <c r="H10" t="str">
        <f t="shared" si="0"/>
        <v xml:space="preserve">    figure_caption_clarke_et_al_2023_fig14: "**{{ ref_intext_clarke_et_al_2023_fig14  }} - Figure 14**: Comparative illustration of site-structured [density](/09_glossary.md#density) models. On the left: camera-based models typically measure abundance N using data from all cameras (grey crosses) in a network, and divide N by the area of the sampling frame A to obtain a [density](/09_glossary.md#density) estimate. On the right: site-structured models estimate [density](/09_glossary.md#density) for every camera station, using site-specific abundance and effective sampling area. These [density](/09_glossary.md#density) estimates are then extrapolated to the entire sampling frame. The subscript i refers to camera location *i*."</v>
      </c>
    </row>
    <row r="11" spans="1:8" ht="15">
      <c r="A11" s="2" t="s">
        <v>853</v>
      </c>
      <c r="B11" s="2"/>
      <c r="C11" s="2" t="s">
        <v>1372</v>
      </c>
      <c r="D11" t="s">
        <v>2062</v>
      </c>
      <c r="E11" s="1" t="s">
        <v>2237</v>
      </c>
      <c r="F11" t="s">
        <v>871</v>
      </c>
      <c r="G11" t="s">
        <v>2238</v>
      </c>
      <c r="H11" t="str">
        <f t="shared" si="0"/>
        <v xml:space="preserve">    figure_caption_clarke_et_al_2023_fig15: "**{{ ref_intext_clarke_et_al_2023_fig15  }} - Figure 15**: Adapted from Gilbert et al. (2021) and Sun (unpublished). Decision tree for selecting camera trap [density](/09_glossary.md#density) models. The models in the yellow rectangle are for marked and partially-marked populations; the remaining models are for unmarked populations. Note, the models in this decision tree are not necessarily ordered from strongest to weakest, but rather are organized by key features."</v>
      </c>
    </row>
  </sheetData>
  <phoneticPr fontId="3" type="noConversion"/>
  <pageMargins left="0.7" right="0.7" top="0.75" bottom="0.75" header="0.3" footer="0.3"/>
  <pageSetup orientation="portrait" horizontalDpi="0"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BF2974-2D75-4883-8921-EB4D204480E8}">
  <dimension ref="A1:I264"/>
  <sheetViews>
    <sheetView workbookViewId="0">
      <selection activeCell="E9" sqref="E9"/>
    </sheetView>
  </sheetViews>
  <sheetFormatPr defaultRowHeight="14.25"/>
  <cols>
    <col min="1" max="1" width="23.25" customWidth="1"/>
    <col min="2" max="2" width="18.125" customWidth="1"/>
    <col min="6" max="6" width="122.875" customWidth="1"/>
    <col min="9" max="9" width="68.875" customWidth="1"/>
  </cols>
  <sheetData>
    <row r="1" spans="1:9" ht="15">
      <c r="A1" s="58" t="s">
        <v>381</v>
      </c>
      <c r="B1" s="58" t="s">
        <v>887</v>
      </c>
      <c r="C1" s="58" t="s">
        <v>2168</v>
      </c>
      <c r="D1" s="58" t="s">
        <v>889</v>
      </c>
      <c r="E1" s="58" t="s">
        <v>1161</v>
      </c>
      <c r="F1" s="58" t="s">
        <v>890</v>
      </c>
      <c r="G1" s="58" t="s">
        <v>895</v>
      </c>
      <c r="H1" s="58" t="s">
        <v>1147</v>
      </c>
      <c r="I1" s="58" t="s">
        <v>380</v>
      </c>
    </row>
    <row r="2" spans="1:9">
      <c r="A2" t="s">
        <v>914</v>
      </c>
      <c r="B2" t="s">
        <v>350</v>
      </c>
      <c r="C2" t="s">
        <v>886</v>
      </c>
      <c r="D2">
        <v>1</v>
      </c>
      <c r="E2" t="s">
        <v>357</v>
      </c>
      <c r="F2" t="s">
        <v>2063</v>
      </c>
      <c r="G2" t="str">
        <f t="shared" ref="G2:G65" si="0">B2&amp;"_"&amp;C2</f>
        <v>mod_2flankspim_assump</v>
      </c>
      <c r="H2" t="s">
        <v>894</v>
      </c>
      <c r="I2" t="str">
        <f t="shared" ref="I2:I65" si="1">"    "&amp;A2&amp;": "&amp;""""&amp;F2&amp;""""</f>
        <v xml:space="preserve">    mod_2flankspim_assump_01: "Same as SCR ({{ ref_intext_augustine_et_al_2018 }}; {{ ref_intext_clarke_et_al_2023 }})"</v>
      </c>
    </row>
    <row r="3" spans="1:9">
      <c r="A3" t="s">
        <v>915</v>
      </c>
      <c r="B3" t="s">
        <v>350</v>
      </c>
      <c r="C3" t="s">
        <v>886</v>
      </c>
      <c r="D3">
        <v>2</v>
      </c>
      <c r="F3" t="s">
        <v>2064</v>
      </c>
      <c r="G3" t="str">
        <f t="shared" si="0"/>
        <v>mod_2flankspim_assump</v>
      </c>
      <c r="H3" t="s">
        <v>894</v>
      </c>
      <c r="I3" t="str">
        <f t="shared" si="1"/>
        <v xml:space="preserve">    mod_2flankspim_assump_02: "Capture processes for left-side, right-side and both-side images are independent ({{ ref_intext_augustine_et_al_2018 }}; {{ ref_intext_clarke_et_al_2023 }})"</v>
      </c>
    </row>
    <row r="4" spans="1:9">
      <c r="A4" t="s">
        <v>916</v>
      </c>
      <c r="B4" t="s">
        <v>350</v>
      </c>
      <c r="C4" t="s">
        <v>881</v>
      </c>
      <c r="D4">
        <v>1</v>
      </c>
      <c r="F4" t="s">
        <v>2065</v>
      </c>
      <c r="G4" t="str">
        <f t="shared" si="0"/>
        <v>mod_2flankspim_con</v>
      </c>
      <c r="H4" t="s">
        <v>894</v>
      </c>
      <c r="I4" t="str">
        <f t="shared" si="1"/>
        <v xml:space="preserve">    mod_2flankspim_con_01: "Computationally intensive ({{ ref_intext_augustine_et_al_2018 }}; {{ ref_intext_clarke_et_al_2023 }})"</v>
      </c>
    </row>
    <row r="5" spans="1:9">
      <c r="A5" t="s">
        <v>917</v>
      </c>
      <c r="B5" t="s">
        <v>350</v>
      </c>
      <c r="C5" t="s">
        <v>881</v>
      </c>
      <c r="D5">
        <v>2</v>
      </c>
      <c r="F5" t="s">
        <v>3076</v>
      </c>
      <c r="G5" t="str">
        <f t="shared" si="0"/>
        <v>mod_2flankspim_con</v>
      </c>
      <c r="H5" t="s">
        <v>894</v>
      </c>
      <c r="I5" t="str">
        <f t="shared" si="1"/>
        <v xml:space="preserve">    mod_2flankspim_con_02: "Increased precision is less pronounced in high-[density](/09_gloss_ref/09_glossary.md#density) populations ({{ ref_intext_augustine_et_al_2018 }}; {{ ref_intext_clarke_et_al_2023 }})"</v>
      </c>
    </row>
    <row r="6" spans="1:9">
      <c r="A6" t="s">
        <v>918</v>
      </c>
      <c r="B6" t="s">
        <v>350</v>
      </c>
      <c r="C6" t="s">
        <v>888</v>
      </c>
      <c r="D6">
        <v>1</v>
      </c>
      <c r="E6" t="s">
        <v>357</v>
      </c>
      <c r="F6" t="s">
        <v>2063</v>
      </c>
      <c r="G6" t="str">
        <f t="shared" si="0"/>
        <v>mod_2flankspim_pro</v>
      </c>
      <c r="H6" t="s">
        <v>894</v>
      </c>
      <c r="I6" t="str">
        <f t="shared" si="1"/>
        <v xml:space="preserve">    mod_2flankspim_pro_01: "Same as SCR ({{ ref_intext_augustine_et_al_2018 }}; {{ ref_intext_clarke_et_al_2023 }})"</v>
      </c>
    </row>
    <row r="7" spans="1:9">
      <c r="A7" t="s">
        <v>1162</v>
      </c>
      <c r="B7" t="s">
        <v>350</v>
      </c>
      <c r="C7" t="s">
        <v>888</v>
      </c>
      <c r="D7">
        <v>2</v>
      </c>
      <c r="F7" t="s">
        <v>3077</v>
      </c>
      <c r="G7" t="str">
        <f t="shared" si="0"/>
        <v>mod_2flankspim_pro</v>
      </c>
      <c r="H7" t="s">
        <v>894</v>
      </c>
      <c r="I7" t="str">
        <f t="shared" si="1"/>
        <v xml:space="preserve">    mod_2flankspim_pro_02: "Improved precision of [density](/09_gloss_ref/09_glossary.md#density) estimates relative to SCR ({{ ref_intext_augustine_et_al_2018 }}; {{ ref_intext_davis_et_al_2021 }}; {{ ref_intext_clarke_et_al_2023 }})"</v>
      </c>
    </row>
    <row r="8" spans="1:9">
      <c r="A8" t="s">
        <v>1163</v>
      </c>
      <c r="B8" t="s">
        <v>350</v>
      </c>
      <c r="C8" t="s">
        <v>888</v>
      </c>
      <c r="D8">
        <v>3</v>
      </c>
      <c r="F8" t="s">
        <v>2066</v>
      </c>
      <c r="G8" t="str">
        <f t="shared" si="0"/>
        <v>mod_2flankspim_pro</v>
      </c>
      <c r="H8" t="s">
        <v>894</v>
      </c>
      <c r="I8" t="str">
        <f t="shared" si="1"/>
        <v xml:space="preserve">    mod_2flankspim_pro_03: "Many study designs can be used (paired sample stations, single camera locations, and hybrids of both paired- and single camera locations ({{ ref_intext_augustine_et_al_2018 }}; {{ ref_intext_davis_et_al_2021 }}; {{ ref_intext_clarke_et_al_2023 }})"</v>
      </c>
    </row>
    <row r="9" spans="1:9">
      <c r="A9" t="s">
        <v>1164</v>
      </c>
      <c r="B9" t="s">
        <v>350</v>
      </c>
      <c r="C9" t="s">
        <v>888</v>
      </c>
      <c r="D9">
        <v>4</v>
      </c>
      <c r="F9" t="s">
        <v>2067</v>
      </c>
      <c r="G9" t="str">
        <f t="shared" si="0"/>
        <v>mod_2flankspim_pro</v>
      </c>
      <c r="H9" t="s">
        <v>894</v>
      </c>
      <c r="I9" t="str">
        <f t="shared" si="1"/>
        <v xml:space="preserve">    mod_2flankspim_pro_04: "Can be used with single-camera and hybrid sampling designs, and therefore requires fewer cameras (or sample more area) than SCR ({{ ref_intext_augustine_et_al_2018 }}; {{ ref_intext_clarke_et_al_2023 }})"</v>
      </c>
    </row>
    <row r="10" spans="1:9">
      <c r="A10" t="s">
        <v>1165</v>
      </c>
      <c r="B10" t="s">
        <v>350</v>
      </c>
      <c r="C10" t="s">
        <v>888</v>
      </c>
      <c r="D10">
        <v>5</v>
      </c>
      <c r="F10" t="s">
        <v>2068</v>
      </c>
      <c r="G10" t="str">
        <f t="shared" si="0"/>
        <v>mod_2flankspim_pro</v>
      </c>
      <c r="H10" t="s">
        <v>894</v>
      </c>
      <c r="I10" t="str">
        <f t="shared" si="1"/>
        <v xml:space="preserve">    mod_2flankspim_pro_05: "May be more robust to non-independence than SC ({{ ref_intext_augustine_et_al_2018 }}; {{ ref_intext_clarke_et_al_2023 }})"</v>
      </c>
    </row>
    <row r="11" spans="1:9">
      <c r="A11" t="s">
        <v>919</v>
      </c>
      <c r="B11" t="s">
        <v>360</v>
      </c>
      <c r="C11" t="s">
        <v>886</v>
      </c>
      <c r="D11">
        <v>1</v>
      </c>
      <c r="F11" t="s">
        <v>1992</v>
      </c>
      <c r="G11" t="str">
        <f t="shared" si="0"/>
        <v>mod_behaviour_assump</v>
      </c>
      <c r="H11" t="s">
        <v>894</v>
      </c>
      <c r="I11" t="str">
        <f t="shared" si="1"/>
        <v xml:space="preserve">    mod_behaviour_assump_01: "Assumptions vary depending on the behavioural metric ({{ ref_intext_wearn_gloverkapfer_2017 }})"</v>
      </c>
    </row>
    <row r="12" spans="1:9">
      <c r="A12" t="s">
        <v>976</v>
      </c>
      <c r="B12" t="s">
        <v>360</v>
      </c>
      <c r="C12" t="s">
        <v>886</v>
      </c>
      <c r="D12">
        <v>2</v>
      </c>
      <c r="F12" t="s">
        <v>2069</v>
      </c>
      <c r="G12" t="str">
        <f t="shared" si="0"/>
        <v>mod_behaviour_assump</v>
      </c>
      <c r="H12" t="s">
        <v>894</v>
      </c>
      <c r="I12" t="str">
        <f t="shared" si="1"/>
        <v xml:space="preserve">    mod_behaviour_assump_02: "For studies of activity patterns and temporal interactions of species: activity level is the only factor determining detection rates; animals are active when camera detection rate reaches its maximum in daily cycle ({{ ref_intext_royle_et_al_2014 }}; {{ ref_intext_rovero_zimmermann_2016 }})"</v>
      </c>
    </row>
    <row r="13" spans="1:9">
      <c r="A13" t="s">
        <v>920</v>
      </c>
      <c r="B13" t="s">
        <v>360</v>
      </c>
      <c r="C13" t="s">
        <v>881</v>
      </c>
      <c r="D13">
        <v>1</v>
      </c>
      <c r="F13" t="s">
        <v>1987</v>
      </c>
      <c r="G13" t="str">
        <f t="shared" si="0"/>
        <v>mod_behaviour_con</v>
      </c>
      <c r="H13" t="s">
        <v>894</v>
      </c>
      <c r="I13" t="str">
        <f t="shared" si="1"/>
        <v xml:space="preserve">    mod_behaviour_con_01: "Behavioural metrics may not reflect the behavioural state (inferred) ({{ ref_intext_rovero_zimmermann_2016 }})"</v>
      </c>
    </row>
    <row r="14" spans="1:9">
      <c r="A14" t="s">
        <v>977</v>
      </c>
      <c r="B14" t="s">
        <v>360</v>
      </c>
      <c r="C14" t="s">
        <v>881</v>
      </c>
      <c r="D14">
        <v>2</v>
      </c>
      <c r="F14" t="s">
        <v>1988</v>
      </c>
      <c r="G14" t="str">
        <f t="shared" si="0"/>
        <v>mod_behaviour_con</v>
      </c>
      <c r="H14" t="s">
        <v>894</v>
      </c>
      <c r="I14" t="str">
        <f t="shared" si="1"/>
        <v xml:space="preserve">    mod_behaviour_con_02: "Biases associated with equipment (i.e., presence of the camera itself may change behaviour studied) ({{ ref_intext_rovero_zimmermann_2016 }})"</v>
      </c>
    </row>
    <row r="15" spans="1:9">
      <c r="A15" t="s">
        <v>1086</v>
      </c>
      <c r="B15" t="s">
        <v>360</v>
      </c>
      <c r="C15" t="s">
        <v>881</v>
      </c>
      <c r="D15">
        <v>3</v>
      </c>
      <c r="F15" t="s">
        <v>1989</v>
      </c>
      <c r="G15" t="str">
        <f t="shared" si="0"/>
        <v>mod_behaviour_con</v>
      </c>
      <c r="H15" t="s">
        <v>894</v>
      </c>
      <c r="I15" t="str">
        <f t="shared" si="1"/>
        <v xml:space="preserve">    mod_behaviour_con_03: "Difficult to consider individual variation ({{ ref_intext_rovero_zimmermann_2016 }})"</v>
      </c>
    </row>
    <row r="16" spans="1:9">
      <c r="A16" t="s">
        <v>921</v>
      </c>
      <c r="B16" t="s">
        <v>360</v>
      </c>
      <c r="C16" t="s">
        <v>888</v>
      </c>
      <c r="D16">
        <v>1</v>
      </c>
      <c r="F16" t="s">
        <v>2159</v>
      </c>
      <c r="G16" t="str">
        <f t="shared" si="0"/>
        <v>mod_behaviour_pro</v>
      </c>
      <c r="H16" t="s">
        <v>894</v>
      </c>
      <c r="I16" t="str">
        <f t="shared" si="1"/>
        <v xml:space="preserve">    mod_behaviour_pro_01: "Can detect difficult to observe behaviours (i.e., boldness, or mating) ({{ ref_intext_bridges_noss_2011 }})"</v>
      </c>
    </row>
    <row r="17" spans="1:9">
      <c r="A17" t="s">
        <v>978</v>
      </c>
      <c r="B17" t="s">
        <v>360</v>
      </c>
      <c r="C17" t="s">
        <v>888</v>
      </c>
      <c r="D17">
        <v>2</v>
      </c>
      <c r="F17" t="s">
        <v>2160</v>
      </c>
      <c r="G17" t="str">
        <f t="shared" si="0"/>
        <v>mod_behaviour_pro</v>
      </c>
      <c r="H17" t="s">
        <v>894</v>
      </c>
      <c r="I17" t="str">
        <f t="shared" si="1"/>
        <v xml:space="preserve">    mod_behaviour_pro_02: "Long-term data on behavioural changes that would be difficult to obtain otherwise (i.e., time-limited human observers, or costly GPS collars) ({{ ref_intext_bridges_noss_2011 }})"</v>
      </c>
    </row>
    <row r="18" spans="1:9">
      <c r="A18" t="s">
        <v>1120</v>
      </c>
      <c r="B18" t="s">
        <v>360</v>
      </c>
      <c r="C18" t="s">
        <v>888</v>
      </c>
      <c r="D18">
        <v>3</v>
      </c>
      <c r="F18" t="s">
        <v>1990</v>
      </c>
      <c r="G18" t="str">
        <f t="shared" si="0"/>
        <v>mod_behaviour_pro</v>
      </c>
      <c r="H18" t="s">
        <v>894</v>
      </c>
      <c r="I18" t="str">
        <f t="shared" si="1"/>
        <v xml:space="preserve">    mod_behaviour_pro_03: "Can monitor behaviour in response to specific locations (i.e., compost sites, which might be more difficult using GPS collars for example) ({{ ref_intext_rovero_zimmermann_2016 }})"</v>
      </c>
    </row>
    <row r="19" spans="1:9">
      <c r="A19" t="s">
        <v>1131</v>
      </c>
      <c r="B19" t="s">
        <v>360</v>
      </c>
      <c r="C19" t="s">
        <v>888</v>
      </c>
      <c r="D19">
        <v>4</v>
      </c>
      <c r="F19" t="s">
        <v>1991</v>
      </c>
      <c r="G19" t="str">
        <f t="shared" si="0"/>
        <v>mod_behaviour_pro</v>
      </c>
      <c r="H19" t="s">
        <v>894</v>
      </c>
      <c r="I19" t="str">
        <f t="shared" si="1"/>
        <v xml:space="preserve">    mod_behaviour_pro_04: "Can evaluate interactions between species ({{ ref_intext_rovero_zimmermann_2016 }})"</v>
      </c>
    </row>
    <row r="20" spans="1:9">
      <c r="A20" t="s">
        <v>922</v>
      </c>
      <c r="B20" t="s">
        <v>351</v>
      </c>
      <c r="C20" t="s">
        <v>886</v>
      </c>
      <c r="D20">
        <v>1</v>
      </c>
      <c r="E20" t="s">
        <v>352</v>
      </c>
      <c r="F20" t="s">
        <v>2070</v>
      </c>
      <c r="G20" t="str">
        <f t="shared" si="0"/>
        <v>mod_catspim_assump</v>
      </c>
      <c r="H20" t="s">
        <v>894</v>
      </c>
      <c r="I20" t="str">
        <f t="shared" si="1"/>
        <v xml:space="preserve">    mod_catspim_assump_01: "Same as SC ({{ ref_intext_augustine_et_al_2019 }}; {{ ref_intext_sun_et_al_2022 }}; {{ ref_intext_clarke_et_al_2023 }})"</v>
      </c>
    </row>
    <row r="21" spans="1:9">
      <c r="A21" t="s">
        <v>979</v>
      </c>
      <c r="B21" t="s">
        <v>351</v>
      </c>
      <c r="C21" t="s">
        <v>886</v>
      </c>
      <c r="D21">
        <v>2</v>
      </c>
      <c r="F21" t="s">
        <v>2140</v>
      </c>
      <c r="G21" t="str">
        <f t="shared" si="0"/>
        <v>mod_catspim_assump</v>
      </c>
      <c r="H21" t="s">
        <v>893</v>
      </c>
      <c r="I21" t="str">
        <f t="shared" si="1"/>
        <v xml:space="preserve">    mod_catspim_assump_02: "Camera must be close enough together that animals are detected at multiple cameras ({{ ref_intext_chandler_royle_2013 }}; {{ ref_intext_clarke_et_al_2023 }})"</v>
      </c>
    </row>
    <row r="22" spans="1:9">
      <c r="A22" t="s">
        <v>1166</v>
      </c>
      <c r="B22" t="s">
        <v>351</v>
      </c>
      <c r="C22" t="s">
        <v>886</v>
      </c>
      <c r="D22">
        <v>3</v>
      </c>
      <c r="F22" t="s">
        <v>2141</v>
      </c>
      <c r="G22" t="str">
        <f t="shared" si="0"/>
        <v>mod_catspim_assump</v>
      </c>
      <c r="H22" t="s">
        <v>893</v>
      </c>
      <c r="I22" t="str">
        <f t="shared" si="1"/>
        <v xml:space="preserve">    mod_catspim_assump_03: "Demographic closure (i.e., no births or deaths) ({{ ref_intext_chandler_royle_2013 }}; {{ ref_intext_clarke_et_al_2023 }})"</v>
      </c>
    </row>
    <row r="23" spans="1:9">
      <c r="A23" t="s">
        <v>1167</v>
      </c>
      <c r="B23" t="s">
        <v>351</v>
      </c>
      <c r="C23" t="s">
        <v>886</v>
      </c>
      <c r="D23">
        <v>4</v>
      </c>
      <c r="F23" t="s">
        <v>2142</v>
      </c>
      <c r="G23" t="str">
        <f t="shared" si="0"/>
        <v>mod_catspim_assump</v>
      </c>
      <c r="H23" t="s">
        <v>893</v>
      </c>
      <c r="I23" t="str">
        <f t="shared" si="1"/>
        <v xml:space="preserve">    mod_catspim_assump_04: "Geographic closure (i.e., no immigration or emigration) ({{ ref_intext_chandler_royle_2013 }}; {{ ref_intext_clarke_et_al_2023 }})"</v>
      </c>
    </row>
    <row r="24" spans="1:9">
      <c r="A24" t="s">
        <v>1168</v>
      </c>
      <c r="B24" t="s">
        <v>351</v>
      </c>
      <c r="C24" t="s">
        <v>886</v>
      </c>
      <c r="D24">
        <v>5</v>
      </c>
      <c r="F24" t="s">
        <v>3078</v>
      </c>
      <c r="G24" t="str">
        <f t="shared" si="0"/>
        <v>mod_catspim_assump</v>
      </c>
      <c r="H24" t="s">
        <v>893</v>
      </c>
      <c r="I24" t="str">
        <f t="shared" si="1"/>
        <v xml:space="preserve">    mod_catspim_assump_05: "Detections are [independent](/09_gloss_ref/09_glossary.md#independent_detections) ({{ ref_intext_chandler_royle_2013 }}; {{ ref_intext_clarke_et_al_2023 }})"</v>
      </c>
    </row>
    <row r="25" spans="1:9">
      <c r="A25" t="s">
        <v>1169</v>
      </c>
      <c r="B25" t="s">
        <v>351</v>
      </c>
      <c r="C25" t="s">
        <v>886</v>
      </c>
      <c r="D25">
        <v>6</v>
      </c>
      <c r="F25" t="s">
        <v>2143</v>
      </c>
      <c r="G25" t="str">
        <f t="shared" si="0"/>
        <v>mod_catspim_assump</v>
      </c>
      <c r="H25" t="s">
        <v>894</v>
      </c>
      <c r="I25" t="str">
        <f t="shared" si="1"/>
        <v xml:space="preserve">    mod_catspim_assump_06: "Activity centres are randomly dispersed ({{ ref_intext_chandler_royle_2013 }}; {{ ref_intext_clarke_et_al_2023 }})"</v>
      </c>
    </row>
    <row r="26" spans="1:9">
      <c r="A26" t="s">
        <v>1170</v>
      </c>
      <c r="B26" t="s">
        <v>351</v>
      </c>
      <c r="C26" t="s">
        <v>886</v>
      </c>
      <c r="D26">
        <v>7</v>
      </c>
      <c r="F26" t="s">
        <v>2144</v>
      </c>
      <c r="G26" t="str">
        <f t="shared" si="0"/>
        <v>mod_catspim_assump</v>
      </c>
      <c r="H26" t="s">
        <v>894</v>
      </c>
      <c r="I26" t="str">
        <f t="shared" si="1"/>
        <v xml:space="preserve">    mod_catspim_assump_07: "Activity centres are stationary ({{ ref_intext_chandler_royle_2013 }}; {{ ref_intext_clarke_et_al_2023 }})"</v>
      </c>
    </row>
    <row r="27" spans="1:9">
      <c r="A27" t="s">
        <v>1171</v>
      </c>
      <c r="B27" t="s">
        <v>351</v>
      </c>
      <c r="C27" t="s">
        <v>886</v>
      </c>
      <c r="D27">
        <v>8</v>
      </c>
      <c r="F27" t="s">
        <v>2071</v>
      </c>
      <c r="G27" t="str">
        <f t="shared" si="0"/>
        <v>mod_catspim_assump</v>
      </c>
      <c r="H27" t="s">
        <v>894</v>
      </c>
      <c r="I27" t="str">
        <f t="shared" si="1"/>
        <v xml:space="preserve">    mod_catspim_assump_08: "Each categorical identifier (e.g., male*/female, collared**/not collared, etc) has fixed number of possibilities ({{ ref_intext_sun_et_al_2022 }})"</v>
      </c>
    </row>
    <row r="28" spans="1:9">
      <c r="A28" t="s">
        <v>1172</v>
      </c>
      <c r="B28" t="s">
        <v>351</v>
      </c>
      <c r="C28" t="s">
        <v>886</v>
      </c>
      <c r="D28">
        <v>9</v>
      </c>
      <c r="F28" t="s">
        <v>2072</v>
      </c>
      <c r="G28" t="str">
        <f t="shared" si="0"/>
        <v>mod_catspim_assump</v>
      </c>
      <c r="H28" t="s">
        <v>894</v>
      </c>
      <c r="I28" t="str">
        <f t="shared" si="1"/>
        <v xml:space="preserve">    mod_catspim_assump_09: "All possible values of categorical identifiers occur in the population with probabilities that can be estimated ({{ ref_intext_augustine_et_al_2019 }}; {{ ref_intext_sun_et_al_2022 }}; {{ ref_intext_clarke_et_al_2023 }})"</v>
      </c>
    </row>
    <row r="29" spans="1:9">
      <c r="A29" t="s">
        <v>1173</v>
      </c>
      <c r="B29" t="s">
        <v>351</v>
      </c>
      <c r="C29" t="s">
        <v>886</v>
      </c>
      <c r="D29">
        <v>10</v>
      </c>
      <c r="F29" t="s">
        <v>2073</v>
      </c>
      <c r="G29" t="str">
        <f t="shared" si="0"/>
        <v>mod_catspim_assump</v>
      </c>
      <c r="H29" t="s">
        <v>894</v>
      </c>
      <c r="I29" t="str">
        <f t="shared" si="1"/>
        <v xml:space="preserve">    mod_catspim_assump_10: "Every individual is assigned 'full categorical identity' (i.e., 'set of traits given all categorical identifiers and possibilities') ({{ ref_intext_augustine_et_al_2019 }}; {{ ref_intext_clarke_et_al_2023 }})"</v>
      </c>
    </row>
    <row r="30" spans="1:9">
      <c r="A30" t="s">
        <v>1174</v>
      </c>
      <c r="B30" t="s">
        <v>351</v>
      </c>
      <c r="C30" t="s">
        <v>886</v>
      </c>
      <c r="D30">
        <v>11</v>
      </c>
      <c r="F30" t="s">
        <v>3079</v>
      </c>
      <c r="G30" t="str">
        <f t="shared" si="0"/>
        <v>mod_catspim_assump</v>
      </c>
      <c r="H30" t="s">
        <v>894</v>
      </c>
      <c r="I30" t="str">
        <f t="shared" si="1"/>
        <v xml:space="preserve">    mod_catspim_assump_11: "Individuals' identifying traits do not change during the [survey](/09_gloss_ref/09_glossary.md#survey) (e.g., antlers present*/absent) ({{ ref_intext_augustine_et_al_2019 }})"</v>
      </c>
    </row>
    <row r="31" spans="1:9">
      <c r="A31" t="s">
        <v>923</v>
      </c>
      <c r="B31" t="s">
        <v>351</v>
      </c>
      <c r="C31" t="s">
        <v>881</v>
      </c>
      <c r="D31">
        <v>1</v>
      </c>
      <c r="F31" t="s">
        <v>2074</v>
      </c>
      <c r="G31" t="str">
        <f t="shared" si="0"/>
        <v>mod_catspim_con</v>
      </c>
      <c r="H31" t="s">
        <v>894</v>
      </c>
      <c r="I31" t="str">
        <f t="shared" si="1"/>
        <v xml:space="preserve">    mod_catspim_con_01: "Sensitive to non-independent movement (e.g., group-travel); can cause over-dispersion and bias estimates ({{ ref_intext_sun_et_al_2022 }}; {{ ref_intext_clarke_et_al_2023 }}); may limit application to solitary species only ({{ ref_intext_sun_et_al_2022 }}; {{ ref_intext_clarke_et_al_2023 }})"</v>
      </c>
    </row>
    <row r="32" spans="1:9">
      <c r="A32" t="s">
        <v>980</v>
      </c>
      <c r="B32" t="s">
        <v>351</v>
      </c>
      <c r="C32" t="s">
        <v>881</v>
      </c>
      <c r="D32">
        <v>2</v>
      </c>
      <c r="F32" t="s">
        <v>3080</v>
      </c>
      <c r="G32" t="str">
        <f t="shared" si="0"/>
        <v>mod_catspim_con</v>
      </c>
      <c r="H32" t="s">
        <v>894</v>
      </c>
      <c r="I32" t="str">
        <f t="shared" si="1"/>
        <v xml:space="preserve">    mod_catspim_con_02: "May produce be less reliable*/accurate estimates for high-[density](/09_gloss_ref/09_glossary.md#density) populations ({{ ref_intext_sun_et_al_2022 }}; {{ ref_intext_clarke_et_al_2023 }})"</v>
      </c>
    </row>
    <row r="33" spans="1:9">
      <c r="A33" t="s">
        <v>1175</v>
      </c>
      <c r="B33" t="s">
        <v>351</v>
      </c>
      <c r="C33" t="s">
        <v>881</v>
      </c>
      <c r="D33">
        <v>3</v>
      </c>
      <c r="F33" t="s">
        <v>3081</v>
      </c>
      <c r="G33" t="str">
        <f t="shared" si="0"/>
        <v>mod_catspim_con</v>
      </c>
      <c r="H33" t="s">
        <v>894</v>
      </c>
      <c r="I33" t="str">
        <f t="shared" si="1"/>
        <v xml:space="preserve">    mod_catspim_con_03: "Too few categorical identifiers*/ possibilities can result in mis-assignments and overestimating [density](/09_gloss_ref/09_glossary.md#density) ({{ ref_intext_augustine_et_al_2019 }}; {{ ref_intext_parmenter_et_al_2003 }}; {{ ref_intext_clarke_et_al_2023 }})"</v>
      </c>
    </row>
    <row r="34" spans="1:9">
      <c r="A34" t="s">
        <v>924</v>
      </c>
      <c r="B34" t="s">
        <v>351</v>
      </c>
      <c r="C34" t="s">
        <v>888</v>
      </c>
      <c r="D34">
        <v>1</v>
      </c>
      <c r="F34" t="s">
        <v>3082</v>
      </c>
      <c r="G34" t="str">
        <f t="shared" si="0"/>
        <v>mod_catspim_pro</v>
      </c>
      <c r="H34" t="s">
        <v>894</v>
      </c>
      <c r="I34" t="str">
        <f t="shared" si="1"/>
        <v xml:space="preserve">    mod_catspim_pro_01: "May produce more precise and less biased [density](/09_gloss_ref/09_glossary.md#density) estimates than SC with less information ({{ ref_intext_sun_et_al_2022 }}; {{ ref_intext_clarke_et_al_2023 }})"</v>
      </c>
    </row>
    <row r="35" spans="1:9">
      <c r="A35" t="s">
        <v>925</v>
      </c>
      <c r="B35" t="s">
        <v>358</v>
      </c>
      <c r="C35" t="s">
        <v>886</v>
      </c>
      <c r="D35">
        <v>1</v>
      </c>
      <c r="F35" t="s">
        <v>1993</v>
      </c>
      <c r="G35" t="str">
        <f t="shared" si="0"/>
        <v>mod_cr_cmr_assump</v>
      </c>
      <c r="H35" t="s">
        <v>894</v>
      </c>
      <c r="I35" t="str">
        <f t="shared" si="1"/>
        <v xml:space="preserve">    mod_cr_cmr_assump_01: "Demographic closure (i.e., no births or deaths) ({{ ref_intext_wearn_gloverkapfer_2017 }})"</v>
      </c>
    </row>
    <row r="36" spans="1:9">
      <c r="A36" t="s">
        <v>981</v>
      </c>
      <c r="B36" t="s">
        <v>358</v>
      </c>
      <c r="C36" t="s">
        <v>886</v>
      </c>
      <c r="D36">
        <v>2</v>
      </c>
      <c r="F36" t="s">
        <v>1994</v>
      </c>
      <c r="G36" t="str">
        <f t="shared" si="0"/>
        <v>mod_cr_cmr_assump</v>
      </c>
      <c r="H36" t="s">
        <v>894</v>
      </c>
      <c r="I36" t="str">
        <f t="shared" si="1"/>
        <v xml:space="preserve">    mod_cr_cmr_assump_02: "Geographic closure (i.e., no immigration or emigration) ({{ ref_intext_wearn_gloverkapfer_2017 }})"</v>
      </c>
    </row>
    <row r="37" spans="1:9">
      <c r="A37" t="s">
        <v>1024</v>
      </c>
      <c r="B37" t="s">
        <v>358</v>
      </c>
      <c r="C37" t="s">
        <v>886</v>
      </c>
      <c r="D37">
        <v>3</v>
      </c>
      <c r="F37" t="s">
        <v>2075</v>
      </c>
      <c r="G37" t="str">
        <f t="shared" si="0"/>
        <v>mod_cr_cmr_assump</v>
      </c>
      <c r="H37" t="s">
        <v>894</v>
      </c>
      <c r="I37" t="str">
        <f t="shared" si="1"/>
        <v xml:space="preserve">    mod_cr_cmr_assump_03: "All individuals have at least some probability of being detected ({{ ref_intext_rovero_et_al_2013 }})"</v>
      </c>
    </row>
    <row r="38" spans="1:9">
      <c r="A38" t="s">
        <v>1039</v>
      </c>
      <c r="B38" t="s">
        <v>358</v>
      </c>
      <c r="C38" t="s">
        <v>886</v>
      </c>
      <c r="D38">
        <v>4</v>
      </c>
      <c r="F38" t="s">
        <v>2151</v>
      </c>
      <c r="G38" t="str">
        <f t="shared" si="0"/>
        <v>mod_cr_cmr_assump</v>
      </c>
      <c r="H38" t="s">
        <v>894</v>
      </c>
      <c r="I38" t="str">
        <f t="shared" si="1"/>
        <v xml:space="preserve">    mod_cr_cmr_assump_04: "Sampled area encompasses the full extent of individuals’ movements ({{ ref_intext_karanth_nichols_1998 }}; {{ ref_intext_rovero_et_al_2013 }})"</v>
      </c>
    </row>
    <row r="39" spans="1:9">
      <c r="A39" t="s">
        <v>1050</v>
      </c>
      <c r="B39" t="s">
        <v>358</v>
      </c>
      <c r="C39" t="s">
        <v>886</v>
      </c>
      <c r="D39">
        <v>5</v>
      </c>
      <c r="F39" t="s">
        <v>2076</v>
      </c>
      <c r="G39" t="str">
        <f t="shared" si="0"/>
        <v>mod_cr_cmr_assump</v>
      </c>
      <c r="H39" t="s">
        <v>894</v>
      </c>
      <c r="I39" t="str">
        <f t="shared" si="1"/>
        <v xml:space="preserve">    mod_cr_cmr_assump_05: "Activity centres are randomly dispersed ({{ ref_intext_clarke_et_al_2023 }})"</v>
      </c>
    </row>
    <row r="40" spans="1:9">
      <c r="A40" t="s">
        <v>1061</v>
      </c>
      <c r="B40" t="s">
        <v>358</v>
      </c>
      <c r="C40" t="s">
        <v>886</v>
      </c>
      <c r="D40">
        <v>6</v>
      </c>
      <c r="F40" t="s">
        <v>2077</v>
      </c>
      <c r="G40" t="str">
        <f t="shared" si="0"/>
        <v>mod_cr_cmr_assump</v>
      </c>
      <c r="H40" t="s">
        <v>894</v>
      </c>
      <c r="I40" t="str">
        <f t="shared" si="1"/>
        <v xml:space="preserve">    mod_cr_cmr_assump_06: "Activity centres are stationary ({{ ref_intext_clarke_et_al_2023 }})"</v>
      </c>
    </row>
    <row r="41" spans="1:9">
      <c r="A41" t="s">
        <v>926</v>
      </c>
      <c r="B41" t="s">
        <v>358</v>
      </c>
      <c r="C41" t="s">
        <v>881</v>
      </c>
      <c r="D41">
        <v>1</v>
      </c>
      <c r="F41" t="s">
        <v>2202</v>
      </c>
      <c r="G41" t="str">
        <f t="shared" si="0"/>
        <v>mod_cr_cmr_con</v>
      </c>
      <c r="H41" t="s">
        <v>894</v>
      </c>
      <c r="I41" t="str">
        <f t="shared" si="1"/>
        <v xml:space="preserve">    mod_cr_cmr_con_01: "Requires that individuals are distinguishable ({{ ref_intext_wearn_gloverkapfer_2017 }}). However, CR (Sollmann, 2018; {{ ref_intext_rovero_et_al_2013 }}; {{ ref_intext_karanth_nichols_1998 }}) has also been used to estimate abundance of species that lack natural markers but that have phenotypic and*/or environment-induced characteristics ({{ ref_intext_noss_et_al_2003 }}; {{ ref_intext_kelly_et_al_2008 }}; {{ ref_intext_rovero_et_al_2013 }})"</v>
      </c>
    </row>
    <row r="42" spans="1:9">
      <c r="A42" t="s">
        <v>982</v>
      </c>
      <c r="B42" t="s">
        <v>358</v>
      </c>
      <c r="C42" t="s">
        <v>881</v>
      </c>
      <c r="D42">
        <v>2</v>
      </c>
      <c r="F42" t="s">
        <v>3083</v>
      </c>
      <c r="G42" t="str">
        <f t="shared" si="0"/>
        <v>mod_cr_cmr_con</v>
      </c>
      <c r="H42" t="s">
        <v>894</v>
      </c>
      <c r="I42" t="str">
        <f t="shared" si="1"/>
        <v xml:space="preserve">    mod_cr_cmr_con_02: "When the sample size is large enough to reliably estimate [density](/09_gloss_ref/09_glossary.md#density) with CR, ({{ ref_intext_karanth_1995 }}; {{ ref_intext_karanth_nichols_1998 }}) individuals are unlikely to have a unique marker ({{ ref_intext_noss_et_al_2003 }}; {{ ref_intext_kelly_et_al_2008 }}; {{ ref_intext_rovero_et_al_2013 }})"</v>
      </c>
    </row>
    <row r="43" spans="1:9">
      <c r="A43" t="s">
        <v>1087</v>
      </c>
      <c r="B43" t="s">
        <v>358</v>
      </c>
      <c r="C43" t="s">
        <v>881</v>
      </c>
      <c r="D43">
        <v>3</v>
      </c>
      <c r="F43" t="s">
        <v>3002</v>
      </c>
      <c r="G43" t="str">
        <f t="shared" si="0"/>
        <v>mod_cr_cmr_con</v>
      </c>
      <c r="H43" t="s">
        <v>894</v>
      </c>
      <c r="I43" t="str">
        <f t="shared" si="1"/>
        <v xml:space="preserve">    mod_cr_cmr_con_03: "Dependent on the surveyed area, which is difficult to track and calculate ({{ ref_intext_wearn_gloverkapfer_2017 }})"</v>
      </c>
    </row>
    <row r="44" spans="1:9">
      <c r="A44" t="s">
        <v>1099</v>
      </c>
      <c r="B44" t="s">
        <v>358</v>
      </c>
      <c r="C44" t="s">
        <v>881</v>
      </c>
      <c r="D44">
        <v>4</v>
      </c>
      <c r="F44" t="s">
        <v>1995</v>
      </c>
      <c r="G44" t="str">
        <f t="shared" si="0"/>
        <v>mod_cr_cmr_con</v>
      </c>
      <c r="H44" t="s">
        <v>894</v>
      </c>
      <c r="I44" t="str">
        <f t="shared" si="1"/>
        <v xml:space="preserve">    mod_cr_cmr_con_06: "Requires a minimum number of captures and recaptures ({{ ref_intext_wearn_gloverkapfer_2017 }})"</v>
      </c>
    </row>
    <row r="45" spans="1:9">
      <c r="A45" t="s">
        <v>1105</v>
      </c>
      <c r="B45" t="s">
        <v>358</v>
      </c>
      <c r="C45" t="s">
        <v>881</v>
      </c>
      <c r="D45">
        <v>5</v>
      </c>
      <c r="F45" t="s">
        <v>1996</v>
      </c>
      <c r="G45" t="str">
        <f t="shared" si="0"/>
        <v>mod_cr_cmr_con</v>
      </c>
      <c r="H45" t="s">
        <v>894</v>
      </c>
      <c r="I45" t="str">
        <f t="shared" si="1"/>
        <v xml:space="preserve">    mod_cr_cmr_con_07: "Relatively stringent requirements for study design (e.g., no 'holes' in the trapping grid) ({{ ref_intext_wearn_gloverkapfer_2017 }})"</v>
      </c>
    </row>
    <row r="46" spans="1:9">
      <c r="A46" t="s">
        <v>1111</v>
      </c>
      <c r="B46" t="s">
        <v>358</v>
      </c>
      <c r="C46" t="s">
        <v>881</v>
      </c>
      <c r="D46">
        <v>6</v>
      </c>
      <c r="F46" t="s">
        <v>2078</v>
      </c>
      <c r="G46" t="str">
        <f t="shared" si="0"/>
        <v>mod_cr_cmr_con</v>
      </c>
      <c r="H46" t="s">
        <v>894</v>
      </c>
      <c r="I46" t="str">
        <f t="shared" si="1"/>
        <v xml:space="preserve">    mod_cr_cmr_con_08: "Geographic closure at the plot level, which is often unrealistic ({{ ref_intext_wearn_gloverkapfer_2017 }}) has also been used to estimate abundance of species that lack natural markers but that have phenotypic and*/or environment-induced characteristics ({{ ref_intext_noss_et_al_2003 }}; {{ ref_intext_kelly_et_al_2008 }}; {{ ref_intext_rovero_et_al_2013 }})"</v>
      </c>
    </row>
    <row r="47" spans="1:9">
      <c r="A47" t="s">
        <v>912</v>
      </c>
      <c r="B47" t="s">
        <v>358</v>
      </c>
      <c r="C47" t="s">
        <v>881</v>
      </c>
      <c r="D47">
        <v>10</v>
      </c>
      <c r="F47" t="s">
        <v>1997</v>
      </c>
      <c r="G47" t="str">
        <f t="shared" si="0"/>
        <v>mod_cr_cmr_con</v>
      </c>
      <c r="H47" t="s">
        <v>894</v>
      </c>
      <c r="I47" t="str">
        <f t="shared" si="1"/>
        <v xml:space="preserve">    mod_cr_cmr_con_10: "Assumes a specific relationship between abundance and detection ({{ ref_intext_wearn_gloverkapfer_2017 }})"</v>
      </c>
    </row>
    <row r="48" spans="1:9">
      <c r="A48" t="s">
        <v>913</v>
      </c>
      <c r="B48" t="s">
        <v>358</v>
      </c>
      <c r="C48" t="s">
        <v>881</v>
      </c>
      <c r="D48">
        <v>11</v>
      </c>
      <c r="F48" t="s">
        <v>3084</v>
      </c>
      <c r="G48" t="str">
        <f t="shared" si="0"/>
        <v>mod_cr_cmr_con</v>
      </c>
      <c r="H48" t="s">
        <v>894</v>
      </c>
      <c r="I48" t="str">
        <f t="shared" si="1"/>
        <v xml:space="preserve">    mod_cr_cmr_con_11: "[Density](/09_gloss_ref/09_glossary.md#density) cannot be explicitly estimated because the true area animals occupy is never measured (only approximated) ({{ ref_intext_chandler_royle_2013 }})"</v>
      </c>
    </row>
    <row r="49" spans="1:9">
      <c r="A49" t="s">
        <v>927</v>
      </c>
      <c r="B49" t="s">
        <v>358</v>
      </c>
      <c r="C49" t="s">
        <v>888</v>
      </c>
      <c r="D49">
        <v>1</v>
      </c>
      <c r="F49" t="s">
        <v>1998</v>
      </c>
      <c r="G49" t="str">
        <f t="shared" si="0"/>
        <v>mod_cr_cmr_pro</v>
      </c>
      <c r="H49" t="s">
        <v>894</v>
      </c>
      <c r="I49" t="str">
        <f t="shared" si="1"/>
        <v xml:space="preserve">    mod_cr_cmr_pro_01: "May be used as a relative abundance index that controls for imperfect detection ({{ ref_intext_wearn_gloverkapfer_2017 }})"</v>
      </c>
    </row>
    <row r="50" spans="1:9">
      <c r="A50" t="s">
        <v>983</v>
      </c>
      <c r="B50" t="s">
        <v>358</v>
      </c>
      <c r="C50" t="s">
        <v>888</v>
      </c>
      <c r="D50">
        <v>2</v>
      </c>
      <c r="F50" t="s">
        <v>1999</v>
      </c>
      <c r="G50" t="str">
        <f t="shared" si="0"/>
        <v>mod_cr_cmr_pro</v>
      </c>
      <c r="H50" t="s">
        <v>894</v>
      </c>
      <c r="I50" t="str">
        <f t="shared" si="1"/>
        <v xml:space="preserve">    mod_cr_cmr_pro_02: "Easy-to-use software exists to implement (e.g., CAPTURE){{ ref_intext_wearn_gloverkapfer_2017 }})"</v>
      </c>
    </row>
    <row r="51" spans="1:9">
      <c r="A51" t="s">
        <v>1121</v>
      </c>
      <c r="B51" t="s">
        <v>358</v>
      </c>
      <c r="C51" t="s">
        <v>888</v>
      </c>
      <c r="D51">
        <v>3</v>
      </c>
      <c r="F51" t="s">
        <v>2000</v>
      </c>
      <c r="G51" t="str">
        <f t="shared" si="0"/>
        <v>mod_cr_cmr_pro</v>
      </c>
      <c r="H51" t="s">
        <v>894</v>
      </c>
      <c r="I51" t="str">
        <f t="shared" si="1"/>
        <v xml:space="preserve">    mod_cr_cmr_pro_03: "Can use the robust design with 'open' models to obtain recruitment and survival rate estimates ({{ ref_intext_wearn_gloverkapfer_2017 }})"</v>
      </c>
    </row>
    <row r="52" spans="1:9">
      <c r="A52" t="s">
        <v>928</v>
      </c>
      <c r="B52" t="s">
        <v>884</v>
      </c>
      <c r="C52" t="s">
        <v>886</v>
      </c>
      <c r="D52">
        <v>1</v>
      </c>
      <c r="F52" t="s">
        <v>3085</v>
      </c>
      <c r="G52" t="str">
        <f t="shared" si="0"/>
        <v>mod_divers_rich_alpha_assump</v>
      </c>
      <c r="H52" t="s">
        <v>894</v>
      </c>
      <c r="I52" t="str">
        <f t="shared" si="1"/>
        <v xml:space="preserve">    mod_divers_rich_alpha_assump_01: "[Camera locations](/09_gloss_ref/09_glossary.md#camera_location) are [randomly placed](/09_gloss_ref/09_glossary.md#sampledesign_random) ({{ ref_intext_wearn_gloverkapfer_2017 }})"</v>
      </c>
    </row>
    <row r="53" spans="1:9">
      <c r="A53" t="s">
        <v>984</v>
      </c>
      <c r="B53" t="s">
        <v>884</v>
      </c>
      <c r="C53" t="s">
        <v>886</v>
      </c>
      <c r="D53">
        <v>2</v>
      </c>
      <c r="F53" t="s">
        <v>3086</v>
      </c>
      <c r="G53" t="str">
        <f t="shared" si="0"/>
        <v>mod_divers_rich_alpha_assump</v>
      </c>
      <c r="H53" t="s">
        <v>894</v>
      </c>
      <c r="I53" t="str">
        <f t="shared" si="1"/>
        <v xml:space="preserve">    mod_divers_rich_alpha_assump_02: "[Camera locations](/09_gloss_ref/09_glossary.md#camera_location) are independent ({{ ref_intext_wearn_gloverkapfer_2017 }})"</v>
      </c>
    </row>
    <row r="54" spans="1:9">
      <c r="A54" t="s">
        <v>1025</v>
      </c>
      <c r="B54" t="s">
        <v>884</v>
      </c>
      <c r="C54" t="s">
        <v>886</v>
      </c>
      <c r="D54">
        <v>3</v>
      </c>
      <c r="F54" t="s">
        <v>3087</v>
      </c>
      <c r="G54" t="str">
        <f t="shared" si="0"/>
        <v>mod_divers_rich_alpha_assump</v>
      </c>
      <c r="H54" t="s">
        <v>894</v>
      </c>
      <c r="I54" t="str">
        <f t="shared" si="1"/>
        <v xml:space="preserve">    mod_divers_rich_alpha_assump_03: "[Detection probability](/09_gloss_ref/09_glossary.md#detection_probability) of different species remains the same ({{ ref_intext_wearn_gloverkapfer_2017 }}) ('true' species richness estimation involves attempting to correct for '[imperfect detection](/09_gloss_ref/09_glossary.md#imperfect_detection)' ({{ ref_intext_wearn_gloverkapfer_2017 }})"</v>
      </c>
    </row>
    <row r="55" spans="1:9">
      <c r="A55" t="s">
        <v>1420</v>
      </c>
      <c r="B55" t="s">
        <v>884</v>
      </c>
      <c r="C55" t="s">
        <v>886</v>
      </c>
      <c r="D55">
        <v>4</v>
      </c>
      <c r="F55" t="s">
        <v>3088</v>
      </c>
      <c r="G55" t="str">
        <f t="shared" si="0"/>
        <v>mod_divers_rich_alpha_assump</v>
      </c>
      <c r="H55" t="s">
        <v>894</v>
      </c>
      <c r="I55" t="str">
        <f t="shared" si="1"/>
        <v xml:space="preserve">    mod_divers_rich_alpha_assump_04: "Sampling effort is comparable between [camera locations](/09_gloss_ref/09_glossary.md#camera_location) ({{ ref_intext_royle_nichols_2003 }})"</v>
      </c>
    </row>
    <row r="56" spans="1:9">
      <c r="A56" t="s">
        <v>929</v>
      </c>
      <c r="B56" t="s">
        <v>884</v>
      </c>
      <c r="C56" t="s">
        <v>881</v>
      </c>
      <c r="D56">
        <v>1</v>
      </c>
      <c r="F56" t="s">
        <v>2005</v>
      </c>
      <c r="G56" t="str">
        <f t="shared" si="0"/>
        <v>mod_divers_rich_alpha_con</v>
      </c>
      <c r="H56" t="s">
        <v>894</v>
      </c>
      <c r="I56" t="str">
        <f t="shared" si="1"/>
        <v xml:space="preserve">    mod_divers_rich_alpha_con_01: "Dependent on the scale (as captured in the species-area relationship) ({{ ref_intext_wearn_gloverkapfer_2017 }})"</v>
      </c>
    </row>
    <row r="57" spans="1:9">
      <c r="A57" t="s">
        <v>985</v>
      </c>
      <c r="B57" t="s">
        <v>884</v>
      </c>
      <c r="C57" t="s">
        <v>881</v>
      </c>
      <c r="D57">
        <v>2</v>
      </c>
      <c r="F57" t="s">
        <v>2001</v>
      </c>
      <c r="G57" t="str">
        <f t="shared" si="0"/>
        <v>mod_divers_rich_alpha_con</v>
      </c>
      <c r="H57" t="s">
        <v>894</v>
      </c>
      <c r="I57" t="str">
        <f t="shared" si="1"/>
        <v xml:space="preserve">    mod_divers_rich_alpha_con_02: "All species have equal weight in calculations, and community evenness is disregarded ({{ ref_intext_wearn_gloverkapfer_2017 }})"</v>
      </c>
    </row>
    <row r="58" spans="1:9">
      <c r="A58" t="s">
        <v>1088</v>
      </c>
      <c r="B58" t="s">
        <v>884</v>
      </c>
      <c r="C58" t="s">
        <v>881</v>
      </c>
      <c r="D58">
        <v>3</v>
      </c>
      <c r="F58" t="s">
        <v>2008</v>
      </c>
      <c r="G58" t="str">
        <f t="shared" si="0"/>
        <v>mod_divers_rich_alpha_con</v>
      </c>
      <c r="H58" t="s">
        <v>894</v>
      </c>
      <c r="I58" t="str">
        <f t="shared" si="1"/>
        <v xml:space="preserve">    mod_divers_rich_alpha_con_03: "Insensitive to changes in abundance, community structure and community composition ({{ ref_intext_wearn_gloverkapfer_2017 }})"</v>
      </c>
    </row>
    <row r="59" spans="1:9">
      <c r="A59" t="s">
        <v>930</v>
      </c>
      <c r="B59" t="s">
        <v>884</v>
      </c>
      <c r="C59" t="s">
        <v>888</v>
      </c>
      <c r="D59">
        <v>1</v>
      </c>
      <c r="F59" t="s">
        <v>2006</v>
      </c>
      <c r="G59" t="str">
        <f t="shared" si="0"/>
        <v>mod_divers_rich_alpha_pro</v>
      </c>
      <c r="H59" t="s">
        <v>894</v>
      </c>
      <c r="I59" t="str">
        <f t="shared" si="1"/>
        <v xml:space="preserve">    mod_divers_rich_alpha_pro_01: "Fundamental to ecological theory and often a key metric used in management ({{ ref_intext_wearn_gloverkapfer_2017 }})"</v>
      </c>
    </row>
    <row r="60" spans="1:9">
      <c r="A60" t="s">
        <v>986</v>
      </c>
      <c r="B60" t="s">
        <v>884</v>
      </c>
      <c r="C60" t="s">
        <v>888</v>
      </c>
      <c r="D60">
        <v>2</v>
      </c>
      <c r="F60" t="s">
        <v>2019</v>
      </c>
      <c r="G60" t="str">
        <f t="shared" si="0"/>
        <v>mod_divers_rich_alpha_pro</v>
      </c>
      <c r="H60" t="s">
        <v>894</v>
      </c>
      <c r="I60" t="str">
        <f t="shared" si="1"/>
        <v xml:space="preserve">    mod_divers_rich_alpha_pro_02: "Simple to analyze, interpret and communicate ({{ ref_intext_wearn_gloverkapfer_2017 }})"</v>
      </c>
    </row>
    <row r="61" spans="1:9">
      <c r="A61" t="s">
        <v>1122</v>
      </c>
      <c r="B61" t="s">
        <v>884</v>
      </c>
      <c r="C61" t="s">
        <v>888</v>
      </c>
      <c r="D61">
        <v>3</v>
      </c>
      <c r="F61" t="s">
        <v>2012</v>
      </c>
      <c r="G61" t="str">
        <f t="shared" si="0"/>
        <v>mod_divers_rich_alpha_pro</v>
      </c>
      <c r="H61" t="s">
        <v>894</v>
      </c>
      <c r="I61" t="str">
        <f t="shared" si="1"/>
        <v xml:space="preserve">    mod_divers_rich_alpha_pro_03: "Models exist to estimate asymptotic species richness, including unseen species (simple versions of these models - 'EstimateS' and the 'vegan' R-packages) ({{ ref_intext_wearn_gloverkapfer_2017 }})"</v>
      </c>
    </row>
    <row r="62" spans="1:9">
      <c r="A62" t="s">
        <v>931</v>
      </c>
      <c r="B62" t="s">
        <v>883</v>
      </c>
      <c r="C62" t="s">
        <v>886</v>
      </c>
      <c r="D62">
        <v>1</v>
      </c>
      <c r="F62" t="s">
        <v>3085</v>
      </c>
      <c r="G62" t="str">
        <f t="shared" si="0"/>
        <v>mod_divers_rich_beta_assump</v>
      </c>
      <c r="H62" t="s">
        <v>894</v>
      </c>
      <c r="I62" t="str">
        <f t="shared" si="1"/>
        <v xml:space="preserve">    mod_divers_rich_beta_assump_01: "[Camera locations](/09_gloss_ref/09_glossary.md#camera_location) are [randomly placed](/09_gloss_ref/09_glossary.md#sampledesign_random) ({{ ref_intext_wearn_gloverkapfer_2017 }})"</v>
      </c>
    </row>
    <row r="63" spans="1:9">
      <c r="A63" t="s">
        <v>987</v>
      </c>
      <c r="B63" t="s">
        <v>883</v>
      </c>
      <c r="C63" t="s">
        <v>886</v>
      </c>
      <c r="D63">
        <v>2</v>
      </c>
      <c r="F63" t="s">
        <v>2016</v>
      </c>
      <c r="G63" t="str">
        <f t="shared" si="0"/>
        <v>mod_divers_rich_beta_assump</v>
      </c>
      <c r="H63" t="s">
        <v>894</v>
      </c>
      <c r="I63" t="str">
        <f t="shared" si="1"/>
        <v xml:space="preserve">    mod_divers_rich_beta_assump_02: "Randomness and independence ({{ ref_intext_wearn_gloverkapfer_2017 }})"</v>
      </c>
    </row>
    <row r="64" spans="1:9">
      <c r="A64" t="s">
        <v>1026</v>
      </c>
      <c r="B64" t="s">
        <v>883</v>
      </c>
      <c r="C64" t="s">
        <v>886</v>
      </c>
      <c r="D64">
        <v>3</v>
      </c>
      <c r="F64" t="s">
        <v>2017</v>
      </c>
      <c r="G64" t="str">
        <f t="shared" si="0"/>
        <v>mod_divers_rich_beta_assump</v>
      </c>
      <c r="H64" t="s">
        <v>894</v>
      </c>
      <c r="I64" t="str">
        <f t="shared" si="1"/>
        <v xml:space="preserve">    mod_divers_rich_beta_assump_03: "Samples are assumed to have been taken at random from the broader population of sites ({{ ref_intext_wearn_gloverkapfer_2017 }})"</v>
      </c>
    </row>
    <row r="65" spans="1:9">
      <c r="A65" t="s">
        <v>932</v>
      </c>
      <c r="B65" t="s">
        <v>883</v>
      </c>
      <c r="C65" t="s">
        <v>881</v>
      </c>
      <c r="D65">
        <v>1</v>
      </c>
      <c r="F65" t="s">
        <v>2014</v>
      </c>
      <c r="G65" t="str">
        <f t="shared" si="0"/>
        <v>mod_divers_rich_beta_con</v>
      </c>
      <c r="H65" t="s">
        <v>894</v>
      </c>
      <c r="I65" t="str">
        <f t="shared" si="1"/>
        <v xml:space="preserve">    mod_divers_rich_beta_con_01: "No single best measure for all purposes ({{ ref_intext_wearn_gloverkapfer_2017 }})"</v>
      </c>
    </row>
    <row r="66" spans="1:9">
      <c r="A66" t="s">
        <v>988</v>
      </c>
      <c r="B66" t="s">
        <v>883</v>
      </c>
      <c r="C66" t="s">
        <v>881</v>
      </c>
      <c r="D66">
        <v>2</v>
      </c>
      <c r="F66" t="s">
        <v>2010</v>
      </c>
      <c r="G66" t="str">
        <f t="shared" ref="G66:G129" si="2">B66&amp;"_"&amp;C66</f>
        <v>mod_divers_rich_beta_con</v>
      </c>
      <c r="H66" t="s">
        <v>894</v>
      </c>
      <c r="I66" t="str">
        <f t="shared" ref="I66:I129" si="3">"    "&amp;A66&amp;": "&amp;""""&amp;F66&amp;""""</f>
        <v xml:space="preserve">    mod_divers_rich_beta_con_02: "Interpretation/communication not always straightforward ({{ ref_intext_wearn_gloverkapfer_2017 }})"</v>
      </c>
    </row>
    <row r="67" spans="1:9">
      <c r="A67" t="s">
        <v>1089</v>
      </c>
      <c r="B67" t="s">
        <v>883</v>
      </c>
      <c r="C67" t="s">
        <v>881</v>
      </c>
      <c r="D67">
        <v>3</v>
      </c>
      <c r="F67" t="s">
        <v>2018</v>
      </c>
      <c r="G67" t="str">
        <f t="shared" si="2"/>
        <v>mod_divers_rich_beta_con</v>
      </c>
      <c r="H67" t="s">
        <v>894</v>
      </c>
      <c r="I67" t="str">
        <f t="shared" si="3"/>
        <v xml:space="preserve">    mod_divers_rich_beta_con_03: "Scale-dependent (i.e., influenced by the size of the communities that are being included) ({{ ref_intext_wearn_gloverkapfer_2017 }})"</v>
      </c>
    </row>
    <row r="68" spans="1:9">
      <c r="A68" t="s">
        <v>933</v>
      </c>
      <c r="B68" t="s">
        <v>883</v>
      </c>
      <c r="C68" t="s">
        <v>888</v>
      </c>
      <c r="D68">
        <v>1</v>
      </c>
      <c r="F68" t="s">
        <v>2002</v>
      </c>
      <c r="G68" t="str">
        <f t="shared" si="2"/>
        <v>mod_divers_rich_beta_pro</v>
      </c>
      <c r="H68" t="s">
        <v>894</v>
      </c>
      <c r="I68" t="str">
        <f t="shared" si="3"/>
        <v xml:space="preserve">    mod_divers_rich_beta_pro_01: "Can be used to track changes in community composition ({{ ref_intext_wearn_gloverkapfer_2017 }})"</v>
      </c>
    </row>
    <row r="69" spans="1:9">
      <c r="A69" t="s">
        <v>989</v>
      </c>
      <c r="B69" t="s">
        <v>883</v>
      </c>
      <c r="C69" t="s">
        <v>888</v>
      </c>
      <c r="D69">
        <v>2</v>
      </c>
      <c r="F69" t="s">
        <v>2015</v>
      </c>
      <c r="G69" t="str">
        <f t="shared" si="2"/>
        <v>mod_divers_rich_beta_pro</v>
      </c>
      <c r="H69" t="s">
        <v>894</v>
      </c>
      <c r="I69" t="str">
        <f t="shared" si="3"/>
        <v xml:space="preserve">    mod_divers_rich_beta_pro_02: "Plays a critical role in effective conservation prioritization (e.g., designing reserve networks) ({{ ref_intext_wearn_gloverkapfer_2017 }})"</v>
      </c>
    </row>
    <row r="70" spans="1:9">
      <c r="A70" t="s">
        <v>1123</v>
      </c>
      <c r="B70" t="s">
        <v>883</v>
      </c>
      <c r="C70" t="s">
        <v>888</v>
      </c>
      <c r="D70">
        <v>3</v>
      </c>
      <c r="F70" t="s">
        <v>2007</v>
      </c>
      <c r="G70" t="str">
        <f t="shared" si="2"/>
        <v>mod_divers_rich_beta_pro</v>
      </c>
      <c r="H70" t="s">
        <v>894</v>
      </c>
      <c r="I70" t="str">
        <f t="shared" si="3"/>
        <v xml:space="preserve">    mod_divers_rich_beta_pro_03: "Important for detecting changes in the fundamental processes ({{ ref_intext_wearn_gloverkapfer_2017 }})"</v>
      </c>
    </row>
    <row r="71" spans="1:9">
      <c r="A71" t="s">
        <v>934</v>
      </c>
      <c r="B71" t="s">
        <v>885</v>
      </c>
      <c r="C71" t="s">
        <v>886</v>
      </c>
      <c r="D71">
        <v>1</v>
      </c>
      <c r="F71" t="s">
        <v>3085</v>
      </c>
      <c r="G71" t="str">
        <f t="shared" si="2"/>
        <v>mod_divers_rich_gamma_assump</v>
      </c>
      <c r="H71" t="s">
        <v>894</v>
      </c>
      <c r="I71" t="str">
        <f t="shared" si="3"/>
        <v xml:space="preserve">    mod_divers_rich_gamma_assump_01: "[Camera locations](/09_gloss_ref/09_glossary.md#camera_location) are [randomly placed](/09_gloss_ref/09_glossary.md#sampledesign_random) ({{ ref_intext_wearn_gloverkapfer_2017 }})"</v>
      </c>
    </row>
    <row r="72" spans="1:9">
      <c r="A72" t="s">
        <v>990</v>
      </c>
      <c r="B72" t="s">
        <v>885</v>
      </c>
      <c r="C72" t="s">
        <v>886</v>
      </c>
      <c r="D72">
        <v>2</v>
      </c>
      <c r="F72" t="s">
        <v>3086</v>
      </c>
      <c r="G72" t="str">
        <f t="shared" si="2"/>
        <v>mod_divers_rich_gamma_assump</v>
      </c>
      <c r="H72" t="s">
        <v>894</v>
      </c>
      <c r="I72" t="str">
        <f t="shared" si="3"/>
        <v xml:space="preserve">    mod_divers_rich_gamma_assump_02: "[Camera locations](/09_gloss_ref/09_glossary.md#camera_location) are independent ({{ ref_intext_wearn_gloverkapfer_2017 }})"</v>
      </c>
    </row>
    <row r="73" spans="1:9">
      <c r="A73" t="s">
        <v>1027</v>
      </c>
      <c r="B73" t="s">
        <v>885</v>
      </c>
      <c r="C73" t="s">
        <v>886</v>
      </c>
      <c r="D73">
        <v>3</v>
      </c>
      <c r="F73" t="s">
        <v>3089</v>
      </c>
      <c r="G73" t="str">
        <f t="shared" si="2"/>
        <v>mod_divers_rich_gamma_assump</v>
      </c>
      <c r="H73" t="s">
        <v>894</v>
      </c>
      <c r="I73" t="str">
        <f t="shared" si="3"/>
        <v xml:space="preserve">    mod_divers_rich_gamma_assump_03: "[Detection probability](/09_gloss_ref/09_glossary.md#detection_probability) of different species remains the same ({{ ref_intext_wearn_gloverkapfer_2017 }})"</v>
      </c>
    </row>
    <row r="74" spans="1:9">
      <c r="A74" t="s">
        <v>935</v>
      </c>
      <c r="B74" t="s">
        <v>885</v>
      </c>
      <c r="C74" t="s">
        <v>881</v>
      </c>
      <c r="D74">
        <v>1</v>
      </c>
      <c r="F74" t="s">
        <v>2011</v>
      </c>
      <c r="G74" t="str">
        <f t="shared" si="2"/>
        <v>mod_divers_rich_gamma_con</v>
      </c>
      <c r="H74" t="s">
        <v>894</v>
      </c>
      <c r="I74" t="str">
        <f t="shared" si="3"/>
        <v xml:space="preserve">    mod_divers_rich_gamma_con_01: "Many indices exist, and it can be difficult to choose the most appropriate ({{ ref_intext_wearn_gloverkapfer_2017 }})"</v>
      </c>
    </row>
    <row r="75" spans="1:9">
      <c r="A75" t="s">
        <v>991</v>
      </c>
      <c r="B75" t="s">
        <v>885</v>
      </c>
      <c r="C75" t="s">
        <v>881</v>
      </c>
      <c r="D75">
        <v>2</v>
      </c>
      <c r="F75" t="s">
        <v>2004</v>
      </c>
      <c r="G75" t="str">
        <f t="shared" si="2"/>
        <v>mod_divers_rich_gamma_con</v>
      </c>
      <c r="H75" t="s">
        <v>894</v>
      </c>
      <c r="I75" t="str">
        <f t="shared" si="3"/>
        <v xml:space="preserve">    mod_divers_rich_gamma_con_02: "Comparing measures across space, time and studies can be very difficult ({{ ref_intext_wearn_gloverkapfer_2017 }})"</v>
      </c>
    </row>
    <row r="76" spans="1:9">
      <c r="A76" t="s">
        <v>1090</v>
      </c>
      <c r="B76" t="s">
        <v>885</v>
      </c>
      <c r="C76" t="s">
        <v>881</v>
      </c>
      <c r="D76">
        <v>3</v>
      </c>
      <c r="F76" t="s">
        <v>2009</v>
      </c>
      <c r="G76" t="str">
        <f t="shared" si="2"/>
        <v>mod_divers_rich_gamma_con</v>
      </c>
      <c r="H76" t="s">
        <v>894</v>
      </c>
      <c r="I76" t="str">
        <f t="shared" si="3"/>
        <v xml:space="preserve">    mod_divers_rich_gamma_con_03: "Insensitive to changes in community composition ({{ ref_intext_wearn_gloverkapfer_2017 }}) (however, this may be conditional on study design)"</v>
      </c>
    </row>
    <row r="77" spans="1:9">
      <c r="A77" t="s">
        <v>936</v>
      </c>
      <c r="B77" t="s">
        <v>885</v>
      </c>
      <c r="C77" t="s">
        <v>888</v>
      </c>
      <c r="D77">
        <v>1</v>
      </c>
      <c r="F77" t="s">
        <v>2003</v>
      </c>
      <c r="G77" t="str">
        <f t="shared" si="2"/>
        <v>mod_divers_rich_gamma_pro</v>
      </c>
      <c r="H77" t="s">
        <v>894</v>
      </c>
      <c r="I77" t="str">
        <f t="shared" si="3"/>
        <v xml:space="preserve">    mod_divers_rich_gamma_pro_01: "Captures evenness and richness (although some indices only reflect evenness) ({{ ref_intext_wearn_gloverkapfer_2017 }})"</v>
      </c>
    </row>
    <row r="78" spans="1:9">
      <c r="A78" t="s">
        <v>992</v>
      </c>
      <c r="B78" t="s">
        <v>885</v>
      </c>
      <c r="C78" t="s">
        <v>888</v>
      </c>
      <c r="D78">
        <v>2</v>
      </c>
      <c r="F78" t="s">
        <v>2013</v>
      </c>
      <c r="G78" t="str">
        <f t="shared" si="2"/>
        <v>mod_divers_rich_gamma_pro</v>
      </c>
      <c r="H78" t="s">
        <v>894</v>
      </c>
      <c r="I78" t="str">
        <f t="shared" si="3"/>
        <v xml:space="preserve">    mod_divers_rich_gamma_pro_02: "Most indices are easy to calculate and widely implemented in software packages (e.g., 'EstimateS' and 'vegan' in R) ({{ ref_intext_wearn_gloverkapfer_2017 }})"</v>
      </c>
    </row>
    <row r="79" spans="1:9">
      <c r="A79" t="s">
        <v>937</v>
      </c>
      <c r="B79" t="s">
        <v>338</v>
      </c>
      <c r="C79" t="s">
        <v>886</v>
      </c>
      <c r="D79">
        <v>1</v>
      </c>
      <c r="F79" t="s">
        <v>2079</v>
      </c>
      <c r="G79" t="str">
        <f t="shared" si="2"/>
        <v>mod_ds_assump</v>
      </c>
      <c r="H79" t="s">
        <v>894</v>
      </c>
      <c r="I79" t="str">
        <f t="shared" si="3"/>
        <v xml:space="preserve">    mod_ds_assump_01: "Random or systematic random placements (consistent with the assumption that points are placed independently of animal locations) ({{ ref_intext_howe_et_al_2017 }})"</v>
      </c>
    </row>
    <row r="80" spans="1:9">
      <c r="A80" t="s">
        <v>993</v>
      </c>
      <c r="B80" t="s">
        <v>338</v>
      </c>
      <c r="C80" t="s">
        <v>886</v>
      </c>
      <c r="D80">
        <v>2</v>
      </c>
      <c r="F80" t="s">
        <v>2080</v>
      </c>
      <c r="G80" t="str">
        <f t="shared" si="2"/>
        <v>mod_ds_assump</v>
      </c>
      <c r="H80" t="s">
        <v>894</v>
      </c>
      <c r="I80" t="str">
        <f t="shared" si="3"/>
        <v xml:space="preserve">    mod_ds_assump_02: "Camera locations are randomly placed relative to animal movement ({{ ref_intext_palencia_et_al_2021 }})"</v>
      </c>
    </row>
    <row r="81" spans="1:9">
      <c r="A81" t="s">
        <v>1028</v>
      </c>
      <c r="B81" t="s">
        <v>338</v>
      </c>
      <c r="C81" t="s">
        <v>886</v>
      </c>
      <c r="D81">
        <v>3</v>
      </c>
      <c r="F81" t="s">
        <v>2081</v>
      </c>
      <c r="G81" t="str">
        <f t="shared" si="2"/>
        <v>mod_ds_assump</v>
      </c>
      <c r="H81" t="s">
        <v>894</v>
      </c>
      <c r="I81" t="str">
        <f t="shared" si="3"/>
        <v xml:space="preserve">    mod_ds_assump_03: "Detection is perfect (detection probability '*p*' =  1) at focal area */ distance 0 ({{ ref_intext_palencia_et_al_2021 }})"</v>
      </c>
    </row>
    <row r="82" spans="1:9">
      <c r="A82" t="s">
        <v>1040</v>
      </c>
      <c r="B82" t="s">
        <v>338</v>
      </c>
      <c r="C82" t="s">
        <v>886</v>
      </c>
      <c r="D82">
        <v>4</v>
      </c>
      <c r="F82" t="s">
        <v>3090</v>
      </c>
      <c r="G82" t="str">
        <f t="shared" si="2"/>
        <v>mod_ds_assump</v>
      </c>
      <c r="H82" t="s">
        <v>894</v>
      </c>
      <c r="I82" t="str">
        <f t="shared" si="3"/>
        <v xml:space="preserve">    mod_ds_assump_04: "Demographic closure (i.e., no births or deaths) and geographic closure (i.e., no immigration or emigration) (animal [density](/09_gloss_ref/09_glossary.md#density) is constant during the [survey](/09_gloss_ref/09_glossary.md#survey)) ({{ ref_intext_palencia_et_al_2021 }})"</v>
      </c>
    </row>
    <row r="83" spans="1:9">
      <c r="A83" t="s">
        <v>1051</v>
      </c>
      <c r="B83" t="s">
        <v>338</v>
      </c>
      <c r="C83" t="s">
        <v>886</v>
      </c>
      <c r="D83">
        <v>5</v>
      </c>
      <c r="F83" t="s">
        <v>2082</v>
      </c>
      <c r="G83" t="str">
        <f t="shared" si="2"/>
        <v>mod_ds_assump</v>
      </c>
      <c r="H83" t="s">
        <v>894</v>
      </c>
      <c r="I83" t="str">
        <f t="shared" si="3"/>
        <v xml:space="preserve">    mod_ds_assump_05: "Animal movement and behaviour are unaffected by the cameras ({{ ref_intext_palencia_et_al_2021 }})"</v>
      </c>
    </row>
    <row r="84" spans="1:9">
      <c r="A84" t="s">
        <v>1062</v>
      </c>
      <c r="B84" t="s">
        <v>338</v>
      </c>
      <c r="C84" t="s">
        <v>886</v>
      </c>
      <c r="D84">
        <v>6</v>
      </c>
      <c r="F84" t="s">
        <v>2083</v>
      </c>
      <c r="G84" t="str">
        <f t="shared" si="2"/>
        <v>mod_ds_assump</v>
      </c>
      <c r="H84" t="s">
        <v>894</v>
      </c>
      <c r="I84" t="str">
        <f t="shared" si="3"/>
        <v xml:space="preserve">    mod_ds_assump_06: "Animals are detected at initial locations (e.g., they do not change course in response to the camera prior to detection) ({{ ref_intext_palencia_et_al_2021 }})"</v>
      </c>
    </row>
    <row r="85" spans="1:9">
      <c r="A85" t="s">
        <v>1070</v>
      </c>
      <c r="B85" t="s">
        <v>338</v>
      </c>
      <c r="C85" t="s">
        <v>886</v>
      </c>
      <c r="D85">
        <v>7</v>
      </c>
      <c r="F85" t="s">
        <v>2084</v>
      </c>
      <c r="G85" t="str">
        <f t="shared" si="2"/>
        <v>mod_ds_assump</v>
      </c>
      <c r="H85" t="s">
        <v>894</v>
      </c>
      <c r="I85" t="str">
        <f t="shared" si="3"/>
        <v xml:space="preserve">    mod_ds_assump_07: "Distances are measured exactly (however if the data from different distances will be grouped ('binned') for analysis later, an accuracy of +*/- 1m may suffice) ({{ ref_intext_palencia_et_al_2021 }})"</v>
      </c>
    </row>
    <row r="86" spans="1:9">
      <c r="A86" t="s">
        <v>1076</v>
      </c>
      <c r="B86" t="s">
        <v>338</v>
      </c>
      <c r="C86" t="s">
        <v>886</v>
      </c>
      <c r="D86">
        <v>8</v>
      </c>
      <c r="F86" t="s">
        <v>3091</v>
      </c>
      <c r="G86" t="str">
        <f t="shared" si="2"/>
        <v>mod_ds_assump</v>
      </c>
      <c r="H86" t="s">
        <v>894</v>
      </c>
      <c r="I86" t="str">
        <f t="shared" si="3"/>
        <v xml:space="preserve">    mod_ds_assump_08: "Detections are [independent](/09_gloss_ref/09_glossary.md#independent_detections) ({{ ref_intext_palencia_et_al_2021 }})"</v>
      </c>
    </row>
    <row r="87" spans="1:9">
      <c r="A87" t="s">
        <v>1082</v>
      </c>
      <c r="B87" t="s">
        <v>338</v>
      </c>
      <c r="C87" t="s">
        <v>886</v>
      </c>
      <c r="D87">
        <v>9</v>
      </c>
      <c r="F87" t="s">
        <v>2085</v>
      </c>
      <c r="G87" t="str">
        <f t="shared" si="2"/>
        <v>mod_ds_assump</v>
      </c>
      <c r="H87" t="s">
        <v>894</v>
      </c>
      <c r="I87" t="str">
        <f t="shared" si="3"/>
        <v xml:space="preserve">    mod_ds_assump_09: "Snapshot moments selected independently of animal locations ({{ ref_intext_palencia_et_al_2021 }})"</v>
      </c>
    </row>
    <row r="88" spans="1:9">
      <c r="A88" t="s">
        <v>938</v>
      </c>
      <c r="B88" t="s">
        <v>338</v>
      </c>
      <c r="C88" t="s">
        <v>881</v>
      </c>
      <c r="D88">
        <v>1</v>
      </c>
      <c r="F88" t="s">
        <v>2020</v>
      </c>
      <c r="G88" t="str">
        <f t="shared" si="2"/>
        <v>mod_ds_con</v>
      </c>
      <c r="H88" t="s">
        <v>894</v>
      </c>
      <c r="I88" t="str">
        <f t="shared" si="3"/>
        <v xml:space="preserve">    mod_ds_con_01: "May require discarding a portion of the dataset (when the best fitting model truncates the dataset) ({{ ref_intext_wearn_gloverkapfer_2017 }})"</v>
      </c>
    </row>
    <row r="89" spans="1:9">
      <c r="A89" t="s">
        <v>994</v>
      </c>
      <c r="B89" t="s">
        <v>338</v>
      </c>
      <c r="C89" t="s">
        <v>881</v>
      </c>
      <c r="D89">
        <v>2</v>
      </c>
      <c r="F89" t="s">
        <v>2086</v>
      </c>
      <c r="G89" t="str">
        <f t="shared" si="2"/>
        <v>mod_ds_con</v>
      </c>
      <c r="H89" t="s">
        <v>894</v>
      </c>
      <c r="I89" t="str">
        <f t="shared" si="3"/>
        <v xml:space="preserve">    mod_ds_con_02: "Biased by movement speed ({{ ref_intext_palencia_et_al_2021 }})"</v>
      </c>
    </row>
    <row r="90" spans="1:9">
      <c r="A90" t="s">
        <v>1091</v>
      </c>
      <c r="B90" t="s">
        <v>338</v>
      </c>
      <c r="C90" t="s">
        <v>881</v>
      </c>
      <c r="D90">
        <v>3</v>
      </c>
      <c r="F90" t="s">
        <v>2087</v>
      </c>
      <c r="G90" t="str">
        <f t="shared" si="2"/>
        <v>mod_ds_con</v>
      </c>
      <c r="H90" t="s">
        <v>894</v>
      </c>
      <c r="I90" t="str">
        <f t="shared" si="3"/>
        <v xml:space="preserve">    mod_ds_con_03: "Best suited to larger animals; the smaller the focal species, the lower remote cameras must be set, which reduces the depth of the viewshed, and thus sampling size and the flexibility of the model' ({{ ref_intext_howe_et_al_2017 }}; {{ ref_intext_clarke_et_al_2023 }})."</v>
      </c>
    </row>
    <row r="91" spans="1:9">
      <c r="A91" t="s">
        <v>1100</v>
      </c>
      <c r="B91" t="s">
        <v>338</v>
      </c>
      <c r="C91" t="s">
        <v>881</v>
      </c>
      <c r="D91">
        <v>4</v>
      </c>
      <c r="F91" t="s">
        <v>3595</v>
      </c>
      <c r="G91" t="str">
        <f t="shared" si="2"/>
        <v>mod_ds_con</v>
      </c>
      <c r="H91" t="s">
        <v>894</v>
      </c>
      <c r="I91" t="str">
        <f t="shared" si="3"/>
        <v xml:space="preserve">    mod_ds_con_04: "Does not permit inference about spatial variation in abundance (unless using hierarchical distance which can model spatial variation as a function of covariates) ({{ ref_intext_gilbert_et_al_2020 }}; {{ ref_intext_clarke_et_al_2023 }})"</v>
      </c>
    </row>
    <row r="92" spans="1:9">
      <c r="A92" t="s">
        <v>1106</v>
      </c>
      <c r="B92" t="s">
        <v>338</v>
      </c>
      <c r="C92" t="s">
        <v>881</v>
      </c>
      <c r="D92">
        <v>5</v>
      </c>
      <c r="F92" t="s">
        <v>2088</v>
      </c>
      <c r="G92" t="str">
        <f t="shared" si="2"/>
        <v>mod_ds_con</v>
      </c>
      <c r="H92" t="s">
        <v>894</v>
      </c>
      <c r="I92" t="str">
        <f t="shared" si="3"/>
        <v xml:space="preserve">    mod_ds_con_05: "Calculating camera-animal distances can be labour-intensive and time-consuming (However, recently developed techniques (e.g., Johanns et al., 2022) show promise for simplifying and automating the process) ({{ ref_intext_clarke_et_al_2023 }})"</v>
      </c>
    </row>
    <row r="93" spans="1:9">
      <c r="A93" t="s">
        <v>1112</v>
      </c>
      <c r="B93" t="s">
        <v>338</v>
      </c>
      <c r="C93" t="s">
        <v>881</v>
      </c>
      <c r="D93">
        <v>6</v>
      </c>
      <c r="F93" t="s">
        <v>3092</v>
      </c>
      <c r="G93" t="str">
        <f t="shared" si="2"/>
        <v>mod_ds_con</v>
      </c>
      <c r="H93" t="s">
        <v>894</v>
      </c>
      <c r="I93" t="str">
        <f t="shared" si="3"/>
        <v xml:space="preserve">    mod_ds_con_06: "Requires a good understanding of the focal populations’ activity patterns; [density](/09_gloss_ref/09_glossary.md#density) estimates can be biased (e.g., under-estimated) when regular periods of inactivity are not accounted for (using detection times to infer periods of activity may help overcome this limitation)' ({{ ref_intext_howe_et_al_2017 }}; {{ ref_intext_palencia_et_al_2021 }}; {{ ref_intext_clarke_et_al_2023 }})"</v>
      </c>
    </row>
    <row r="94" spans="1:9">
      <c r="A94" t="s">
        <v>1116</v>
      </c>
      <c r="B94" t="s">
        <v>338</v>
      </c>
      <c r="C94" t="s">
        <v>881</v>
      </c>
      <c r="D94">
        <v>7</v>
      </c>
      <c r="F94" t="s">
        <v>3093</v>
      </c>
      <c r="G94" t="str">
        <f t="shared" si="2"/>
        <v>mod_ds_con</v>
      </c>
      <c r="H94" t="s">
        <v>894</v>
      </c>
      <c r="I94" t="str">
        <f t="shared" si="3"/>
        <v xml:space="preserve">    mod_ds_con_07: "Tends to underestimate [density](/09_gloss_ref/09_glossary.md#density) ({{ ref_intext_howe_et_al_2017 }}; {{ ref_intext_twining_et_al_2022 }}; {{ ref_intext_clarke_et_al_2023 }})"</v>
      </c>
    </row>
    <row r="95" spans="1:9">
      <c r="A95" t="s">
        <v>1119</v>
      </c>
      <c r="B95" t="s">
        <v>338</v>
      </c>
      <c r="C95" t="s">
        <v>881</v>
      </c>
      <c r="D95">
        <v>8</v>
      </c>
      <c r="F95" t="s">
        <v>3094</v>
      </c>
      <c r="G95" t="str">
        <f t="shared" si="2"/>
        <v>mod_ds_con</v>
      </c>
      <c r="H95" t="s">
        <v>894</v>
      </c>
      <c r="I95" t="str">
        <f t="shared" si="3"/>
        <v xml:space="preserve">    mod_ds_con_08: "Low population [density](/09_gloss_ref/09_glossary.md#density) and reactivity to cameras may be major sources of bias' ({{ ref_intext_bessone_et_al_2020 }}; {{ ref_intext_clarke_et_al_2023 }})"</v>
      </c>
    </row>
    <row r="96" spans="1:9">
      <c r="A96" t="s">
        <v>939</v>
      </c>
      <c r="B96" t="s">
        <v>338</v>
      </c>
      <c r="C96" t="s">
        <v>888</v>
      </c>
      <c r="D96">
        <v>1</v>
      </c>
      <c r="F96" t="s">
        <v>2021</v>
      </c>
      <c r="G96" t="str">
        <f t="shared" si="2"/>
        <v>mod_ds_pro</v>
      </c>
      <c r="H96" t="s">
        <v>894</v>
      </c>
      <c r="I96" t="str">
        <f t="shared" si="3"/>
        <v xml:space="preserve">    mod_ds_pro_01: "A shortcut to controlling for variation in detection distances by only counting individuals within a short distance with an unobstructed view, and well sampled across cameras and species ({{ ref_intext_wearn_gloverkapfer_2017 }})"</v>
      </c>
    </row>
    <row r="97" spans="1:9">
      <c r="A97" t="s">
        <v>995</v>
      </c>
      <c r="B97" t="s">
        <v>338</v>
      </c>
      <c r="C97" t="s">
        <v>888</v>
      </c>
      <c r="D97">
        <v>2</v>
      </c>
      <c r="F97" t="s">
        <v>3095</v>
      </c>
      <c r="G97" t="str">
        <f t="shared" si="2"/>
        <v>mod_ds_pro</v>
      </c>
      <c r="H97" t="s">
        <v>894</v>
      </c>
      <c r="I97" t="str">
        <f t="shared" si="3"/>
        <v xml:space="preserve">    mod_ds_pro_02: "[Density](/09_gloss_ref/09_glossary.md#density) estimates are unbiased by animal movement 'since camera-animal distance is measured at a certain instant in time (intervals of duration *t* apart)' ({{ ref_intext_howe_et_al_2017 }}; {{ ref_intext_clarke_et_al_2023 }})"</v>
      </c>
    </row>
    <row r="98" spans="1:9">
      <c r="A98" t="s">
        <v>1124</v>
      </c>
      <c r="B98" t="s">
        <v>338</v>
      </c>
      <c r="C98" t="s">
        <v>888</v>
      </c>
      <c r="D98">
        <v>3</v>
      </c>
      <c r="F98" t="s">
        <v>3096</v>
      </c>
      <c r="G98" t="str">
        <f t="shared" si="2"/>
        <v>mod_ds_pro</v>
      </c>
      <c r="H98" t="s">
        <v>894</v>
      </c>
      <c r="I98" t="str">
        <f t="shared" si="3"/>
        <v xml:space="preserve">    mod_ds_pro_03: "Can be applied to low-[density](/09_gloss_ref/09_glossary.md#density) populations ({{ ref_intext_howe_et_al_2017 }}; {{ ref_intext_clarke_et_al_2023 }})"</v>
      </c>
    </row>
    <row r="99" spans="1:9">
      <c r="A99" t="s">
        <v>1132</v>
      </c>
      <c r="B99" t="s">
        <v>338</v>
      </c>
      <c r="C99" t="s">
        <v>888</v>
      </c>
      <c r="D99">
        <v>4</v>
      </c>
      <c r="F99" t="s">
        <v>2089</v>
      </c>
      <c r="G99" t="str">
        <f t="shared" si="2"/>
        <v>mod_ds_pro</v>
      </c>
      <c r="H99" t="s">
        <v>894</v>
      </c>
      <c r="I99" t="str">
        <f t="shared" si="3"/>
        <v xml:space="preserve">    mod_ds_pro_04: "Does not require individual identification ({{ ref_intext_howe_et_al_2017 }})"</v>
      </c>
    </row>
    <row r="100" spans="1:9">
      <c r="A100" t="s">
        <v>940</v>
      </c>
      <c r="B100" t="s">
        <v>368</v>
      </c>
      <c r="C100" t="s">
        <v>886</v>
      </c>
      <c r="D100">
        <v>1</v>
      </c>
      <c r="F100" t="s">
        <v>3097</v>
      </c>
      <c r="G100" t="str">
        <f t="shared" si="2"/>
        <v>mod_inventory_assump</v>
      </c>
      <c r="H100" t="s">
        <v>894</v>
      </c>
      <c r="I100" t="str">
        <f t="shared" si="3"/>
        <v xml:space="preserve">    mod_inventory_assump_01: "No formal [assumptions](/09_gloss_ref/09_glossary.md#mods_modelling_assumption) ({{ ref_intext_wearn_gloverkapfer_2017 }})"</v>
      </c>
    </row>
    <row r="101" spans="1:9">
      <c r="A101" t="s">
        <v>941</v>
      </c>
      <c r="B101" t="s">
        <v>368</v>
      </c>
      <c r="C101" t="s">
        <v>881</v>
      </c>
      <c r="D101">
        <v>1</v>
      </c>
      <c r="F101" t="s">
        <v>2022</v>
      </c>
      <c r="G101" t="str">
        <f t="shared" si="2"/>
        <v>mod_inventory_con</v>
      </c>
      <c r="H101" t="s">
        <v>894</v>
      </c>
      <c r="I101" t="str">
        <f t="shared" si="3"/>
        <v xml:space="preserve">    mod_inventory_con_01: "Not reliable estimates for inference ('considered as unfinished, working drafts') ({{ ref_intext_wearn_gloverkapfer_2017 }})"</v>
      </c>
    </row>
    <row r="102" spans="1:9">
      <c r="A102" t="s">
        <v>942</v>
      </c>
      <c r="B102" t="s">
        <v>368</v>
      </c>
      <c r="C102" t="s">
        <v>888</v>
      </c>
      <c r="D102">
        <v>1</v>
      </c>
      <c r="F102" t="s">
        <v>3098</v>
      </c>
      <c r="G102" t="str">
        <f t="shared" si="2"/>
        <v>mod_inventory_pro</v>
      </c>
      <c r="H102" t="s">
        <v>894</v>
      </c>
      <c r="I102" t="str">
        <f t="shared" si="3"/>
        <v xml:space="preserve">    mod_inventory_pro_01: "Maximum flexibility for study design (e.g., [camera days per camera location](/09_gloss_ref/09_glossary.md#camera_days_per_camera_location) or use of [lure](/09_gloss_ref/09_glossary.md#baitlure_lure) ({{ ref_intext_rovero_et_al_2013 }})) ({{ ref_intext_wearn_gloverkapfer_2017 }})"</v>
      </c>
    </row>
    <row r="103" spans="1:9">
      <c r="A103" t="s">
        <v>943</v>
      </c>
      <c r="B103" t="s">
        <v>331</v>
      </c>
      <c r="C103" t="s">
        <v>886</v>
      </c>
      <c r="D103">
        <v>1</v>
      </c>
      <c r="F103" t="s">
        <v>2090</v>
      </c>
      <c r="G103" t="str">
        <f t="shared" si="2"/>
        <v>mod_is_assump</v>
      </c>
      <c r="H103" t="s">
        <v>894</v>
      </c>
      <c r="I103" t="str">
        <f t="shared" si="3"/>
        <v xml:space="preserve">    mod_is_assump_01: "Demographic closure (i.e., no births or deaths) ({{ ref_intext_moeller_et_al_2018 }})"</v>
      </c>
    </row>
    <row r="104" spans="1:9">
      <c r="A104" t="s">
        <v>996</v>
      </c>
      <c r="B104" t="s">
        <v>331</v>
      </c>
      <c r="C104" t="s">
        <v>886</v>
      </c>
      <c r="D104">
        <v>2</v>
      </c>
      <c r="F104" t="s">
        <v>2091</v>
      </c>
      <c r="G104" t="str">
        <f t="shared" si="2"/>
        <v>mod_is_assump</v>
      </c>
      <c r="H104" t="s">
        <v>894</v>
      </c>
      <c r="I104" t="str">
        <f t="shared" si="3"/>
        <v xml:space="preserve">    mod_is_assump_02: "Geographic closure (i.e., no immigration or emigration) ({{ ref_intext_moeller_et_al_2018 }})"</v>
      </c>
    </row>
    <row r="105" spans="1:9">
      <c r="A105" t="s">
        <v>1029</v>
      </c>
      <c r="B105" t="s">
        <v>331</v>
      </c>
      <c r="C105" t="s">
        <v>886</v>
      </c>
      <c r="D105">
        <v>3</v>
      </c>
      <c r="F105" t="s">
        <v>2092</v>
      </c>
      <c r="G105" t="str">
        <f t="shared" si="2"/>
        <v>mod_is_assump</v>
      </c>
      <c r="H105" t="s">
        <v>894</v>
      </c>
      <c r="I105" t="str">
        <f t="shared" si="3"/>
        <v xml:space="preserve">    mod_is_assump_03: "Camera locations are randomly placed ({{ ref_intext_moeller_et_al_2018 }})"</v>
      </c>
    </row>
    <row r="106" spans="1:9">
      <c r="A106" t="s">
        <v>1041</v>
      </c>
      <c r="B106" t="s">
        <v>331</v>
      </c>
      <c r="C106" t="s">
        <v>886</v>
      </c>
      <c r="D106">
        <v>4</v>
      </c>
      <c r="F106" t="s">
        <v>3099</v>
      </c>
      <c r="G106" t="str">
        <f t="shared" si="2"/>
        <v>mod_is_assump</v>
      </c>
      <c r="H106" t="s">
        <v>894</v>
      </c>
      <c r="I106" t="str">
        <f t="shared" si="3"/>
        <v xml:space="preserve">    mod_is_assump_04: "Detections are [independent](/09_gloss_ref/09_glossary.md#independent_detections) ({{ ref_intext_moeller_et_al_2018 }})"</v>
      </c>
    </row>
    <row r="107" spans="1:9">
      <c r="A107" t="s">
        <v>1052</v>
      </c>
      <c r="B107" t="s">
        <v>331</v>
      </c>
      <c r="C107" t="s">
        <v>886</v>
      </c>
      <c r="D107">
        <v>5</v>
      </c>
      <c r="F107" t="s">
        <v>2093</v>
      </c>
      <c r="G107" t="str">
        <f t="shared" si="2"/>
        <v>mod_is_assump</v>
      </c>
      <c r="H107" t="s">
        <v>894</v>
      </c>
      <c r="I107" t="str">
        <f t="shared" si="3"/>
        <v xml:space="preserve">    mod_is_assump_05: "Detection is perfect (detection probability '*p*' = 1) ({{ ref_intext_moeller_et_al_2018 }})"</v>
      </c>
    </row>
    <row r="108" spans="1:9">
      <c r="A108" t="s">
        <v>944</v>
      </c>
      <c r="B108" t="s">
        <v>331</v>
      </c>
      <c r="C108" t="s">
        <v>881</v>
      </c>
      <c r="D108">
        <v>1</v>
      </c>
      <c r="F108" t="s">
        <v>2094</v>
      </c>
      <c r="G108" t="str">
        <f t="shared" si="2"/>
        <v>mod_is_con</v>
      </c>
      <c r="H108" t="s">
        <v>894</v>
      </c>
      <c r="I108" t="str">
        <f t="shared" si="3"/>
        <v xml:space="preserve">    mod_is_con_01: "Requires accurate counts of animals ({{ ref_intext_moeller_et_al_2018 }})"</v>
      </c>
    </row>
    <row r="109" spans="1:9">
      <c r="A109" t="s">
        <v>997</v>
      </c>
      <c r="B109" t="s">
        <v>331</v>
      </c>
      <c r="C109" t="s">
        <v>881</v>
      </c>
      <c r="D109">
        <v>2</v>
      </c>
      <c r="F109" t="s">
        <v>2095</v>
      </c>
      <c r="G109" t="str">
        <f t="shared" si="2"/>
        <v>mod_is_con</v>
      </c>
      <c r="H109" t="s">
        <v>894</v>
      </c>
      <c r="I109" t="str">
        <f t="shared" si="3"/>
        <v xml:space="preserve">    mod_is_con_02: "Assumes that perfect (detection probability '*p*' = 1) ({{ ref_intext_moeller_et_al_2018 }})"</v>
      </c>
    </row>
    <row r="110" spans="1:9">
      <c r="A110" t="s">
        <v>1092</v>
      </c>
      <c r="B110" t="s">
        <v>331</v>
      </c>
      <c r="C110" t="s">
        <v>881</v>
      </c>
      <c r="D110">
        <v>3</v>
      </c>
      <c r="F110" t="s">
        <v>2096</v>
      </c>
      <c r="G110" t="str">
        <f t="shared" si="2"/>
        <v>mod_is_con</v>
      </c>
      <c r="H110" t="s">
        <v>894</v>
      </c>
      <c r="I110" t="str">
        <f t="shared" si="3"/>
        <v xml:space="preserve">    mod_is_con_03: "Reduced precision ({{ ref_intext_moeller_et_al_2018 }})"</v>
      </c>
    </row>
    <row r="111" spans="1:9">
      <c r="A111" t="s">
        <v>945</v>
      </c>
      <c r="B111" t="s">
        <v>331</v>
      </c>
      <c r="C111" t="s">
        <v>888</v>
      </c>
      <c r="D111">
        <v>1</v>
      </c>
      <c r="F111" t="s">
        <v>2097</v>
      </c>
      <c r="G111" t="str">
        <f t="shared" si="2"/>
        <v>mod_is_pro</v>
      </c>
      <c r="H111" t="s">
        <v>894</v>
      </c>
      <c r="I111" t="str">
        <f t="shared" si="3"/>
        <v xml:space="preserve">    mod_is_pro_01: "Can be efficient for estimating abundance of common species (with a lot of images) ({{ ref_intext_moeller_et_al_2018 }})"</v>
      </c>
    </row>
    <row r="112" spans="1:9">
      <c r="A112" t="s">
        <v>998</v>
      </c>
      <c r="B112" t="s">
        <v>331</v>
      </c>
      <c r="C112" t="s">
        <v>888</v>
      </c>
      <c r="D112">
        <v>2</v>
      </c>
      <c r="F112" t="s">
        <v>2098</v>
      </c>
      <c r="G112" t="str">
        <f t="shared" si="2"/>
        <v>mod_is_pro</v>
      </c>
      <c r="H112" t="s">
        <v>894</v>
      </c>
      <c r="I112" t="str">
        <f t="shared" si="3"/>
        <v xml:space="preserve">    mod_is_pro_02: "Flexible assumption of animals’ distribution ({{ ref_intext_moeller_et_al_2018 }})"</v>
      </c>
    </row>
    <row r="113" spans="1:9">
      <c r="A113" t="s">
        <v>946</v>
      </c>
      <c r="B113" t="s">
        <v>364</v>
      </c>
      <c r="C113" t="s">
        <v>886</v>
      </c>
      <c r="D113">
        <v>1</v>
      </c>
      <c r="F113" t="s">
        <v>3100</v>
      </c>
      <c r="G113" t="str">
        <f t="shared" si="2"/>
        <v>mod_occupancy_assump</v>
      </c>
      <c r="H113" t="s">
        <v>894</v>
      </c>
      <c r="I113" t="str">
        <f t="shared" si="3"/>
        <v xml:space="preserve">    mod_occupancy_assump_01: "[Occupancy](/09_gloss_ref/09_glossary.md#occupancy) is constant ({{ ref_intext_mackenzie_et_al_2002 }}) (abundance is constant) ({{ ref_intext_mackenzie_et_al_2006 }})"</v>
      </c>
    </row>
    <row r="114" spans="1:9">
      <c r="A114" t="s">
        <v>999</v>
      </c>
      <c r="B114" t="s">
        <v>364</v>
      </c>
      <c r="C114" t="s">
        <v>886</v>
      </c>
      <c r="D114">
        <v>2</v>
      </c>
      <c r="F114" t="s">
        <v>3101</v>
      </c>
      <c r="G114" t="str">
        <f t="shared" si="2"/>
        <v>mod_occupancy_assump</v>
      </c>
      <c r="H114" t="s">
        <v>894</v>
      </c>
      <c r="I114" t="str">
        <f t="shared" si="3"/>
        <v xml:space="preserve">    mod_occupancy_assump_02: "[Camera locations](/09_gloss_ref/09_glossary.md#camera_location) are independent ({{ ref_intext_mackenzie_et_al_2006 }})"</v>
      </c>
    </row>
    <row r="115" spans="1:9">
      <c r="A115" t="s">
        <v>1030</v>
      </c>
      <c r="B115" t="s">
        <v>364</v>
      </c>
      <c r="C115" t="s">
        <v>886</v>
      </c>
      <c r="D115">
        <v>3</v>
      </c>
      <c r="F115" t="s">
        <v>3102</v>
      </c>
      <c r="G115" t="str">
        <f t="shared" si="2"/>
        <v>mod_occupancy_assump</v>
      </c>
      <c r="H115" t="s">
        <v>894</v>
      </c>
      <c r="I115" t="str">
        <f t="shared" si="3"/>
        <v xml:space="preserve">    mod_occupancy_assump_03: "Detections are [independent](/09_gloss_ref/09_glossary.md#independent_detections) ({{ ref_intext_mackenzie_et_al_2006 }})"</v>
      </c>
    </row>
    <row r="116" spans="1:9">
      <c r="A116" t="s">
        <v>1042</v>
      </c>
      <c r="B116" t="s">
        <v>364</v>
      </c>
      <c r="C116" t="s">
        <v>886</v>
      </c>
      <c r="D116">
        <v>4</v>
      </c>
      <c r="F116" t="s">
        <v>3103</v>
      </c>
      <c r="G116" t="str">
        <f t="shared" si="2"/>
        <v>mod_occupancy_assump</v>
      </c>
      <c r="H116" t="s">
        <v>894</v>
      </c>
      <c r="I116" t="str">
        <f t="shared" si="3"/>
        <v xml:space="preserve">    mod_occupancy_assump_04: "The probability of [occupancy](/09_gloss_ref/09_glossary.md#occupancy) and detection are constant across all [camera locations](/09_gloss_ref/09_glossary.md#camera_location) within a stratum or can be modelled using covariates ({{ ref_intext_mackenzie_et_al_2006 }})"</v>
      </c>
    </row>
    <row r="117" spans="1:9">
      <c r="A117" t="s">
        <v>1053</v>
      </c>
      <c r="B117" t="s">
        <v>364</v>
      </c>
      <c r="C117" t="s">
        <v>886</v>
      </c>
      <c r="D117">
        <v>5</v>
      </c>
      <c r="F117" t="s">
        <v>2099</v>
      </c>
      <c r="G117" t="str">
        <f t="shared" si="2"/>
        <v>mod_occupancy_assump</v>
      </c>
      <c r="H117" t="s">
        <v>894</v>
      </c>
      <c r="I117" t="str">
        <f t="shared" si="3"/>
        <v xml:space="preserve">    mod_occupancy_assump_05: "Species are not misidentified ({{ ref_intext_mackenzie_et_al_2006 }})"</v>
      </c>
    </row>
    <row r="118" spans="1:9">
      <c r="A118" t="s">
        <v>947</v>
      </c>
      <c r="B118" t="s">
        <v>364</v>
      </c>
      <c r="C118" t="s">
        <v>881</v>
      </c>
      <c r="D118">
        <v>1</v>
      </c>
      <c r="F118" t="s">
        <v>3104</v>
      </c>
      <c r="G118" t="str">
        <f t="shared" si="2"/>
        <v>mod_occupancy_con</v>
      </c>
      <c r="H118" t="s">
        <v>894</v>
      </c>
      <c r="I118" t="str">
        <f t="shared" si="3"/>
        <v xml:space="preserve">    mod_occupancy_con_01: "[Occupancy](/09_gloss_ref/09_glossary.md#occupancy) ({{ ref_intext_mackenzie_et_al_2002 }}) only measures distribution; it may be a misleading indicator of changes in abundance ({{ ref_intext_wearn_gloverkapfer_2017 }})"</v>
      </c>
    </row>
    <row r="119" spans="1:9">
      <c r="A119" t="s">
        <v>1000</v>
      </c>
      <c r="B119" t="s">
        <v>364</v>
      </c>
      <c r="C119" t="s">
        <v>881</v>
      </c>
      <c r="D119">
        <v>2</v>
      </c>
      <c r="F119" t="s">
        <v>3105</v>
      </c>
      <c r="G119" t="str">
        <f t="shared" si="2"/>
        <v>mod_occupancy_con</v>
      </c>
      <c r="H119" t="s">
        <v>894</v>
      </c>
      <c r="I119" t="str">
        <f t="shared" si="3"/>
        <v xml:space="preserve">    mod_occupancy_con_02: "Interpretation*/communication of results may not be straightforward (if the scale of movement is much larger than the [camera spacing](/09_gloss_ref/09_glossary.md#camera_spacing) the results should be interpreted as 'probability of use' rather than [occupancy](/09_gloss_ref/09_glossary.md#occupancy)) ({{ ref_intext_wearn_gloverkapfer_2017 }})"</v>
      </c>
    </row>
    <row r="120" spans="1:9">
      <c r="A120" t="s">
        <v>948</v>
      </c>
      <c r="B120" t="s">
        <v>364</v>
      </c>
      <c r="C120" t="s">
        <v>888</v>
      </c>
      <c r="D120">
        <v>1</v>
      </c>
      <c r="F120" t="s">
        <v>2100</v>
      </c>
      <c r="G120" t="str">
        <f t="shared" si="2"/>
        <v>mod_occupancy_pro</v>
      </c>
      <c r="H120" t="s">
        <v>894</v>
      </c>
      <c r="I120" t="str">
        <f t="shared" si="3"/>
        <v xml:space="preserve">    mod_occupancy_pro_01: "Does not require individual identification ({{ ref_intext_mackenzie_et_al_2006 }})"</v>
      </c>
    </row>
    <row r="121" spans="1:9">
      <c r="A121" t="s">
        <v>1001</v>
      </c>
      <c r="B121" t="s">
        <v>364</v>
      </c>
      <c r="C121" t="s">
        <v>888</v>
      </c>
      <c r="D121">
        <v>2</v>
      </c>
      <c r="F121" t="s">
        <v>2023</v>
      </c>
      <c r="G121" t="str">
        <f t="shared" si="2"/>
        <v>mod_occupancy_pro</v>
      </c>
      <c r="H121" t="s">
        <v>894</v>
      </c>
      <c r="I121" t="str">
        <f t="shared" si="3"/>
        <v xml:space="preserve">    mod_occupancy_pro_02: "Only requires detection*/non-detection data for each site ({{ ref_intext_wearn_gloverkapfer_2017 }})"</v>
      </c>
    </row>
    <row r="122" spans="1:9">
      <c r="A122" t="s">
        <v>1125</v>
      </c>
      <c r="B122" t="s">
        <v>364</v>
      </c>
      <c r="C122" t="s">
        <v>888</v>
      </c>
      <c r="D122">
        <v>3</v>
      </c>
      <c r="F122" t="s">
        <v>2024</v>
      </c>
      <c r="G122" t="str">
        <f t="shared" si="2"/>
        <v>mod_occupancy_pro</v>
      </c>
      <c r="H122" t="s">
        <v>894</v>
      </c>
      <c r="I122" t="str">
        <f t="shared" si="3"/>
        <v xml:space="preserve">    mod_occupancy_pro_03: "Relatively easy-to-use software exists for fitting models (PRESENCE, MARK, and the 'unmarked' R package) ({{ ref_intext_wearn_gloverkapfer_2017 }})"</v>
      </c>
    </row>
    <row r="123" spans="1:9">
      <c r="A123" t="s">
        <v>1133</v>
      </c>
      <c r="B123" t="s">
        <v>364</v>
      </c>
      <c r="C123" t="s">
        <v>888</v>
      </c>
      <c r="D123">
        <v>4</v>
      </c>
      <c r="F123" t="s">
        <v>2101</v>
      </c>
      <c r="G123" t="str">
        <f t="shared" si="2"/>
        <v>mod_occupancy_pro</v>
      </c>
      <c r="H123" t="s">
        <v>894</v>
      </c>
      <c r="I123" t="str">
        <f t="shared" si="3"/>
        <v xml:space="preserve">    mod_occupancy_pro_04: "Open models exist that allow for the estimation of site colonization and extinction rates ({{ ref_intext_mackenzie_et_al_2006 }}; {{ ref_intext_wearn_gloverkapfer_2017 }})"</v>
      </c>
    </row>
    <row r="124" spans="1:9">
      <c r="A124" t="s">
        <v>1137</v>
      </c>
      <c r="B124" t="s">
        <v>364</v>
      </c>
      <c r="C124" t="s">
        <v>888</v>
      </c>
      <c r="D124">
        <v>5</v>
      </c>
      <c r="F124" t="s">
        <v>3106</v>
      </c>
      <c r="G124" t="str">
        <f t="shared" si="2"/>
        <v>mod_occupancy_pro</v>
      </c>
      <c r="H124" t="s">
        <v>894</v>
      </c>
      <c r="I124" t="str">
        <f t="shared" si="3"/>
        <v xml:space="preserve">    mod_occupancy_pro_05: "Multi-species [occupancy models](/09_gloss_ref/09_glossary.md#mods_occupancy) ({{ ref_intext_mackenzie_et_al_2002 }}) allow the inclusion of interactions among species while controlling for [imperfect detection](/09_gloss_ref/09_glossary.md#imperfect_detection) ({{ ref_intext_wearn_gloverkapfer_2017 }})"</v>
      </c>
    </row>
    <row r="125" spans="1:9">
      <c r="A125" t="s">
        <v>949</v>
      </c>
      <c r="B125" t="s">
        <v>882</v>
      </c>
      <c r="C125" t="s">
        <v>886</v>
      </c>
      <c r="D125">
        <v>1</v>
      </c>
      <c r="F125" t="s">
        <v>3107</v>
      </c>
      <c r="G125" t="str">
        <f t="shared" si="2"/>
        <v>mod_rai_poisson_assump</v>
      </c>
      <c r="H125" t="s">
        <v>894</v>
      </c>
      <c r="I125" t="str">
        <f t="shared" si="3"/>
        <v xml:space="preserve">    mod_rai_poisson_assump_01: "Many [assumption](/09_gloss_ref/09_glossary.md#mods_modelling_assumption)s exist (since used for many approaches) ({{ ref_intext_wearn_gloverkapfer_2017 }})"</v>
      </c>
    </row>
    <row r="126" spans="1:9">
      <c r="A126" t="s">
        <v>950</v>
      </c>
      <c r="B126" t="s">
        <v>882</v>
      </c>
      <c r="C126" t="s">
        <v>881</v>
      </c>
      <c r="D126">
        <v>1</v>
      </c>
      <c r="F126" t="s">
        <v>3108</v>
      </c>
      <c r="G126" t="str">
        <f t="shared" si="2"/>
        <v>mod_rai_poisson_con</v>
      </c>
      <c r="H126" t="s">
        <v>894</v>
      </c>
      <c r="I126" t="str">
        <f t="shared" si="3"/>
        <v xml:space="preserve">    mod_rai_poisson_con_01: "Difficult to draw inferences (a large number of [assumptions](/09_gloss_ref/09_glossary.md#mods_modelling_assumption)); comparisons across space, time, species, and studies are difficult ({{ ref_intext_wearn_gloverkapfer_2017 }})"</v>
      </c>
    </row>
    <row r="127" spans="1:9">
      <c r="A127" t="s">
        <v>1002</v>
      </c>
      <c r="B127" t="s">
        <v>882</v>
      </c>
      <c r="C127" t="s">
        <v>881</v>
      </c>
      <c r="D127">
        <v>2</v>
      </c>
      <c r="F127" t="s">
        <v>3003</v>
      </c>
      <c r="G127" t="str">
        <f t="shared" si="2"/>
        <v>mod_rai_poisson_con</v>
      </c>
      <c r="H127" t="s">
        <v>894</v>
      </c>
      <c r="I127" t="str">
        <f t="shared" si="3"/>
        <v xml:space="preserve">    mod_rai_poisson_con_02: "Requires stringent study design (e.g., random sampling, standardized methods) ({{ ref_intext_wearn_gloverkapfer_2017 }})"</v>
      </c>
    </row>
    <row r="128" spans="1:9">
      <c r="A128" t="s">
        <v>1093</v>
      </c>
      <c r="B128" t="s">
        <v>882</v>
      </c>
      <c r="C128" t="s">
        <v>881</v>
      </c>
      <c r="D128">
        <v>3</v>
      </c>
      <c r="F128" t="s">
        <v>1419</v>
      </c>
      <c r="G128" t="str">
        <f t="shared" si="2"/>
        <v>mod_rai_poisson_con</v>
      </c>
      <c r="H128" t="s">
        <v>894</v>
      </c>
      <c r="I128" t="str">
        <f t="shared" si="3"/>
        <v xml:space="preserve">    mod_rai_poisson_con_03: "Detection rates from remote cameras cannot be used as an index to compare relative abundance across species ({{ ref_intext_rowcliffe-carbone_2008 }})"</v>
      </c>
    </row>
    <row r="129" spans="1:9">
      <c r="A129" t="s">
        <v>951</v>
      </c>
      <c r="B129" t="s">
        <v>882</v>
      </c>
      <c r="C129" t="s">
        <v>888</v>
      </c>
      <c r="D129">
        <v>1</v>
      </c>
      <c r="F129" t="s">
        <v>2025</v>
      </c>
      <c r="G129" t="str">
        <f t="shared" si="2"/>
        <v>mod_rai_poisson_pro</v>
      </c>
      <c r="H129" t="s">
        <v>894</v>
      </c>
      <c r="I129" t="str">
        <f t="shared" si="3"/>
        <v xml:space="preserve">    mod_rai_poisson_pro_01: "Simple to calculate and technically possible (even with small sample sizes when robust methods might fail) ({{ ref_intext_wearn_gloverkapfer_2017 }})"</v>
      </c>
    </row>
    <row r="130" spans="1:9">
      <c r="A130" t="s">
        <v>1003</v>
      </c>
      <c r="B130" t="s">
        <v>882</v>
      </c>
      <c r="C130" t="s">
        <v>888</v>
      </c>
      <c r="D130">
        <v>2</v>
      </c>
      <c r="F130" t="s">
        <v>3109</v>
      </c>
      <c r="G130" t="str">
        <f t="shared" ref="G130:G193" si="4">B130&amp;"_"&amp;C130</f>
        <v>mod_rai_poisson_pro</v>
      </c>
      <c r="H130" t="s">
        <v>894</v>
      </c>
      <c r="I130" t="str">
        <f t="shared" ref="I130:I193" si="5">"    "&amp;A130&amp;": "&amp;""""&amp;F130&amp;""""</f>
        <v xml:space="preserve">    mod_rai_poisson_pro_02: "[Relative abundance indices](/09_gloss_ref/09_glossary.md#mods_relative_abundance) often do correlate with abundance ({{ ref_intext_wearn_gloverkapfer_2017 }})"</v>
      </c>
    </row>
    <row r="131" spans="1:9">
      <c r="A131" t="s">
        <v>1126</v>
      </c>
      <c r="B131" t="s">
        <v>882</v>
      </c>
      <c r="C131" t="s">
        <v>888</v>
      </c>
      <c r="D131">
        <v>3</v>
      </c>
      <c r="F131" t="s">
        <v>3110</v>
      </c>
      <c r="G131" t="str">
        <f t="shared" si="4"/>
        <v>mod_rai_poisson_pro</v>
      </c>
      <c r="H131" t="s">
        <v>894</v>
      </c>
      <c r="I131" t="str">
        <f t="shared" si="5"/>
        <v xml:space="preserve">    mod_rai_poisson_pro_03: "Calibration with independent [density](/09_gloss_ref/09_glossary.md#density) estimates is possible ({{ ref_intext_wearn_gloverkapfer_2017 }})"</v>
      </c>
    </row>
    <row r="132" spans="1:9">
      <c r="A132" t="s">
        <v>952</v>
      </c>
      <c r="B132" t="s">
        <v>344</v>
      </c>
      <c r="C132" t="s">
        <v>886</v>
      </c>
      <c r="D132">
        <v>1</v>
      </c>
      <c r="F132" t="s">
        <v>2152</v>
      </c>
      <c r="G132" t="str">
        <f t="shared" si="4"/>
        <v>mod_rem_assump</v>
      </c>
      <c r="H132" t="s">
        <v>894</v>
      </c>
      <c r="I132" t="str">
        <f t="shared" si="5"/>
        <v xml:space="preserve">    mod_rem_assump_01: "Demographic closure ({{ ref_intext_rowcliffe_et_al_2008 }}; {{ ref_intext_doran_myers_2018 }}) (i.e., no births or deaths)"</v>
      </c>
    </row>
    <row r="133" spans="1:9">
      <c r="A133" t="s">
        <v>1004</v>
      </c>
      <c r="B133" t="s">
        <v>344</v>
      </c>
      <c r="C133" t="s">
        <v>886</v>
      </c>
      <c r="D133">
        <v>2</v>
      </c>
      <c r="F133" t="s">
        <v>2153</v>
      </c>
      <c r="G133" t="str">
        <f t="shared" si="4"/>
        <v>mod_rem_assump</v>
      </c>
      <c r="H133" t="s">
        <v>894</v>
      </c>
      <c r="I133" t="str">
        <f t="shared" si="5"/>
        <v xml:space="preserve">    mod_rem_assump_02: "Geographic closure ({{ ref_intext_rowcliffe_et_al_2008 }}; {{ ref_intext_doran_myers_2018 }}) (i.e., no immigration or emigration) ({{ ref_intext_wearn_gloverkapfer_2017 }})"</v>
      </c>
    </row>
    <row r="134" spans="1:9">
      <c r="A134" t="s">
        <v>1031</v>
      </c>
      <c r="B134" t="s">
        <v>344</v>
      </c>
      <c r="C134" t="s">
        <v>886</v>
      </c>
      <c r="D134">
        <v>3</v>
      </c>
      <c r="F134" t="s">
        <v>2102</v>
      </c>
      <c r="G134" t="str">
        <f t="shared" si="4"/>
        <v>mod_rem_assump</v>
      </c>
      <c r="H134" t="s">
        <v>894</v>
      </c>
      <c r="I134" t="str">
        <f t="shared" si="5"/>
        <v xml:space="preserve">    mod_rem_assump_03: "Camera locations are randomly placed relative to animal movement ({{ ref_intext_wearn_gloverkapfer_2017 }}; {{ ref_intext_rowcliffe_et_al_2008 }})"</v>
      </c>
    </row>
    <row r="135" spans="1:9">
      <c r="A135" t="s">
        <v>1043</v>
      </c>
      <c r="B135" t="s">
        <v>344</v>
      </c>
      <c r="C135" t="s">
        <v>886</v>
      </c>
      <c r="D135">
        <v>4</v>
      </c>
      <c r="F135" t="s">
        <v>2103</v>
      </c>
      <c r="G135" t="str">
        <f t="shared" si="4"/>
        <v>mod_rem_assump</v>
      </c>
      <c r="H135" t="s">
        <v>894</v>
      </c>
      <c r="I135" t="str">
        <f t="shared" si="5"/>
        <v xml:space="preserve">    mod_rem_assump_04: "Animal movement is unaffected by the cameras ({{ ref_intext_wearn_gloverkapfer_2017 }}; {{ ref_intext_rowcliffe_et_al_2008 }})"</v>
      </c>
    </row>
    <row r="136" spans="1:9">
      <c r="A136" t="s">
        <v>1054</v>
      </c>
      <c r="B136" t="s">
        <v>344</v>
      </c>
      <c r="C136" t="s">
        <v>886</v>
      </c>
      <c r="D136">
        <v>5</v>
      </c>
      <c r="F136" t="s">
        <v>2104</v>
      </c>
      <c r="G136" t="str">
        <f t="shared" si="4"/>
        <v>mod_rem_assump</v>
      </c>
      <c r="H136" t="s">
        <v>894</v>
      </c>
      <c r="I136" t="str">
        <f t="shared" si="5"/>
        <v xml:space="preserve">    mod_rem_assump_05: "Accurate counts of independent 'contacts' camera locations ({{ ref_intext_wearn_gloverkapfer_2017 }}; {{ ref_intext_rowcliffe_et_al_2008 }})"</v>
      </c>
    </row>
    <row r="137" spans="1:9">
      <c r="A137" t="s">
        <v>1063</v>
      </c>
      <c r="B137" t="s">
        <v>344</v>
      </c>
      <c r="C137" t="s">
        <v>886</v>
      </c>
      <c r="D137">
        <v>6</v>
      </c>
      <c r="F137" t="s">
        <v>2105</v>
      </c>
      <c r="G137" t="str">
        <f t="shared" si="4"/>
        <v>mod_rem_assump</v>
      </c>
      <c r="H137" t="s">
        <v>894</v>
      </c>
      <c r="I137" t="str">
        <f t="shared" si="5"/>
        <v xml:space="preserve">    mod_rem_assump_06: "Unbiased estimates of animal activity levels and speed ({{ ref_intext_rowcliffe_et_al_2014 }}; {{ ref_intext_rowcliffe_et_al_2016 }}; {{ ref_intext_wearn_gloverkapfer_2017 }})"</v>
      </c>
    </row>
    <row r="138" spans="1:9">
      <c r="A138" t="s">
        <v>1071</v>
      </c>
      <c r="B138" t="s">
        <v>344</v>
      </c>
      <c r="C138" t="s">
        <v>886</v>
      </c>
      <c r="D138">
        <v>7</v>
      </c>
      <c r="F138" t="s">
        <v>2106</v>
      </c>
      <c r="G138" t="str">
        <f t="shared" si="4"/>
        <v>mod_rem_assump</v>
      </c>
      <c r="H138" t="s">
        <v>894</v>
      </c>
      <c r="I138" t="str">
        <f t="shared" si="5"/>
        <v xml:space="preserve">    mod_rem_assump_07: "Camera’s detection zone can be approximated well using a 2D cone shape, defined by the radius and angle parameters ({{ ref_intext_rowcliffe_et_al_2011 }})"</v>
      </c>
    </row>
    <row r="139" spans="1:9">
      <c r="A139" t="s">
        <v>1077</v>
      </c>
      <c r="B139" t="s">
        <v>344</v>
      </c>
      <c r="C139" t="s">
        <v>886</v>
      </c>
      <c r="D139">
        <v>8</v>
      </c>
      <c r="F139" t="s">
        <v>2107</v>
      </c>
      <c r="G139" t="str">
        <f t="shared" si="4"/>
        <v>mod_rem_assump</v>
      </c>
      <c r="H139" t="s">
        <v>894</v>
      </c>
      <c r="I139" t="str">
        <f t="shared" si="5"/>
        <v xml:space="preserve">    mod_rem_assump_08: "If activity and speed are to be estimated from camera data, two additional assumptions: All animals are active during the peak daily activity ({{ ref_intext_rowcliffe_et_al_2014 }})"</v>
      </c>
    </row>
    <row r="140" spans="1:9">
      <c r="A140" t="s">
        <v>1083</v>
      </c>
      <c r="B140" t="s">
        <v>344</v>
      </c>
      <c r="C140" t="s">
        <v>886</v>
      </c>
      <c r="D140">
        <v>9</v>
      </c>
      <c r="F140" t="s">
        <v>2108</v>
      </c>
      <c r="G140" t="str">
        <f t="shared" si="4"/>
        <v>mod_rem_assump</v>
      </c>
      <c r="H140" t="s">
        <v>894</v>
      </c>
      <c r="I140" t="str">
        <f t="shared" si="5"/>
        <v xml:space="preserve">    mod_rem_assump_09: "Animals moving quickly past a camera are not missed ({{ ref_intext_rowcliffe_et_al_2016 }})"</v>
      </c>
    </row>
    <row r="141" spans="1:9">
      <c r="A141" t="s">
        <v>953</v>
      </c>
      <c r="B141" t="s">
        <v>344</v>
      </c>
      <c r="C141" t="s">
        <v>881</v>
      </c>
      <c r="D141">
        <v>1</v>
      </c>
      <c r="F141" t="s">
        <v>2026</v>
      </c>
      <c r="G141" t="str">
        <f t="shared" si="4"/>
        <v>mod_rem_con</v>
      </c>
      <c r="H141" t="s">
        <v>894</v>
      </c>
      <c r="I141" t="str">
        <f t="shared" si="5"/>
        <v xml:space="preserve">    mod_rem_con_01: "Requires relatively stringent study design, particularly (e.g., random sampling and use of bait or lure) ({{ ref_intext_wearn_gloverkapfer_2017 }})"</v>
      </c>
    </row>
    <row r="142" spans="1:9">
      <c r="A142" t="s">
        <v>1005</v>
      </c>
      <c r="B142" t="s">
        <v>344</v>
      </c>
      <c r="C142" t="s">
        <v>881</v>
      </c>
      <c r="D142">
        <v>2</v>
      </c>
      <c r="F142" t="s">
        <v>2027</v>
      </c>
      <c r="G142" t="str">
        <f t="shared" si="4"/>
        <v>mod_rem_con</v>
      </c>
      <c r="H142" t="s">
        <v>894</v>
      </c>
      <c r="I142" t="str">
        <f t="shared" si="5"/>
        <v xml:space="preserve">    mod_rem_con_02: "Requires independent estimates of animal speed or measurement of animal speed within videos ({{ ref_intext_wearn_gloverkapfer_2017 }})"</v>
      </c>
    </row>
    <row r="143" spans="1:9">
      <c r="A143" t="s">
        <v>1094</v>
      </c>
      <c r="B143" t="s">
        <v>344</v>
      </c>
      <c r="C143" t="s">
        <v>881</v>
      </c>
      <c r="D143">
        <v>3</v>
      </c>
      <c r="F143" t="s">
        <v>2028</v>
      </c>
      <c r="G143" t="str">
        <f t="shared" si="4"/>
        <v>mod_rem_con</v>
      </c>
      <c r="H143" t="s">
        <v>894</v>
      </c>
      <c r="I143" t="str">
        <f t="shared" si="5"/>
        <v xml:space="preserve">    mod_rem_con_03: "No dedicated, simple software ({{ ref_intext_wearn_gloverkapfer_2017 }})"</v>
      </c>
    </row>
    <row r="144" spans="1:9">
      <c r="A144" t="s">
        <v>1101</v>
      </c>
      <c r="B144" t="s">
        <v>344</v>
      </c>
      <c r="C144" t="s">
        <v>881</v>
      </c>
      <c r="D144">
        <v>4</v>
      </c>
      <c r="F144" t="s">
        <v>2109</v>
      </c>
      <c r="G144" t="str">
        <f t="shared" si="4"/>
        <v>mod_rem_con</v>
      </c>
      <c r="H144" t="s">
        <v>894</v>
      </c>
      <c r="I144" t="str">
        <f t="shared" si="5"/>
        <v xml:space="preserve">    mod_rem_con_04: "Random relative to animal movement, grid preferred, avoid multiple captures of same individual, area coverage important for abundance estimation ({{ ref_intext_rovero_et_al_2013 }})"</v>
      </c>
    </row>
    <row r="145" spans="1:9">
      <c r="A145" t="s">
        <v>1107</v>
      </c>
      <c r="B145" t="s">
        <v>344</v>
      </c>
      <c r="C145" t="s">
        <v>881</v>
      </c>
      <c r="D145">
        <v>5</v>
      </c>
      <c r="F145" t="s">
        <v>2110</v>
      </c>
      <c r="G145" t="str">
        <f t="shared" si="4"/>
        <v>mod_rem_con</v>
      </c>
      <c r="H145" t="s">
        <v>894</v>
      </c>
      <c r="I145" t="str">
        <f t="shared" si="5"/>
        <v xml:space="preserve">    mod_rem_con_05: "Possible sources of error include inaccurate measurement of detection zone and movement rate ({{ ref_intext_rowcliffe_et_al_2013 }}; {{ ref_intext_cusack_et_al_2015 }})"</v>
      </c>
    </row>
    <row r="146" spans="1:9">
      <c r="A146" t="s">
        <v>954</v>
      </c>
      <c r="B146" t="s">
        <v>344</v>
      </c>
      <c r="C146" t="s">
        <v>888</v>
      </c>
      <c r="D146">
        <v>1</v>
      </c>
      <c r="F146" t="s">
        <v>2029</v>
      </c>
      <c r="G146" t="str">
        <f t="shared" si="4"/>
        <v>mod_rem_pro</v>
      </c>
      <c r="H146" t="s">
        <v>894</v>
      </c>
      <c r="I146" t="str">
        <f t="shared" si="5"/>
        <v xml:space="preserve">    mod_rem_pro_01: "Flexible study design (e.g., 'holes' in grids allowed, camera spacing less important) ({{ ref_intext_wearn_gloverkapfer_2017 }})"</v>
      </c>
    </row>
    <row r="147" spans="1:9">
      <c r="A147" t="s">
        <v>1006</v>
      </c>
      <c r="B147" t="s">
        <v>344</v>
      </c>
      <c r="C147" t="s">
        <v>888</v>
      </c>
      <c r="D147">
        <v>2</v>
      </c>
      <c r="F147" t="s">
        <v>2030</v>
      </c>
      <c r="G147" t="str">
        <f t="shared" si="4"/>
        <v>mod_rem_pro</v>
      </c>
      <c r="H147" t="s">
        <v>894</v>
      </c>
      <c r="I147" t="str">
        <f t="shared" si="5"/>
        <v xml:space="preserve">    mod_rem_pro_02: "Can be applied to unmarked species ({{ ref_intext_wearn_gloverkapfer_2017 }})"</v>
      </c>
    </row>
    <row r="148" spans="1:9">
      <c r="A148" t="s">
        <v>1127</v>
      </c>
      <c r="B148" t="s">
        <v>344</v>
      </c>
      <c r="C148" t="s">
        <v>888</v>
      </c>
      <c r="D148">
        <v>3</v>
      </c>
      <c r="F148" t="s">
        <v>3111</v>
      </c>
      <c r="G148" t="str">
        <f t="shared" si="4"/>
        <v>mod_rem_pro</v>
      </c>
      <c r="H148" t="s">
        <v>894</v>
      </c>
      <c r="I148" t="str">
        <f t="shared" si="5"/>
        <v xml:space="preserve">    mod_rem_pro_03: "Allows community-wide [density](/09_gloss_ref/09_glossary.md#density) estimation ({{ ref_intext_wearn_gloverkapfer_2017 }})"</v>
      </c>
    </row>
    <row r="149" spans="1:9">
      <c r="A149" t="s">
        <v>1134</v>
      </c>
      <c r="B149" t="s">
        <v>344</v>
      </c>
      <c r="C149" t="s">
        <v>888</v>
      </c>
      <c r="D149">
        <v>4</v>
      </c>
      <c r="F149" t="s">
        <v>2031</v>
      </c>
      <c r="G149" t="str">
        <f t="shared" si="4"/>
        <v>mod_rem_pro</v>
      </c>
      <c r="H149" t="s">
        <v>894</v>
      </c>
      <c r="I149" t="str">
        <f t="shared" si="5"/>
        <v xml:space="preserve">    mod_rem_pro_04: "Outputs also include informative parameter estimates (i.e., animal speed and activity levels, and detection zone parameters) ({{ ref_intext_wearn_gloverkapfer_2017 }})"</v>
      </c>
    </row>
    <row r="150" spans="1:9">
      <c r="A150" t="s">
        <v>1138</v>
      </c>
      <c r="B150" t="s">
        <v>344</v>
      </c>
      <c r="C150" t="s">
        <v>888</v>
      </c>
      <c r="D150">
        <v>5</v>
      </c>
      <c r="F150" t="s">
        <v>2161</v>
      </c>
      <c r="G150" t="str">
        <f t="shared" si="4"/>
        <v>mod_rem_pro</v>
      </c>
      <c r="H150" t="s">
        <v>894</v>
      </c>
      <c r="I150" t="str">
        <f t="shared" si="5"/>
        <v xml:space="preserve">    mod_rem_pro_05: "Comparable estimates to SECR [({{ ref_intext_efford_2004 }}; {{ ref_intext_borchers_efford_2008 }}; {{ ref_intext_royle_young_2008 }}; {{ ref_intext_royle_et_al_2009 }}) ({{ ref_intext_wearn_gloverkapfer_2017 }})"</v>
      </c>
    </row>
    <row r="151" spans="1:9">
      <c r="A151" t="s">
        <v>1141</v>
      </c>
      <c r="B151" t="s">
        <v>344</v>
      </c>
      <c r="C151" t="s">
        <v>888</v>
      </c>
      <c r="D151">
        <v>7</v>
      </c>
      <c r="F151" t="s">
        <v>2154</v>
      </c>
      <c r="G151" t="str">
        <f t="shared" si="4"/>
        <v>mod_rem_pro</v>
      </c>
      <c r="H151" t="s">
        <v>894</v>
      </c>
      <c r="I151" t="str">
        <f t="shared" si="5"/>
        <v xml:space="preserve">    mod_rem_pro_07: "Does not require marked animals or identification of individuals ({{ ref_intext_rowcliffe_et_al_2008 }}; {{ ref_intext_doran_myers_2018 }})"</v>
      </c>
    </row>
    <row r="152" spans="1:9">
      <c r="A152" t="s">
        <v>1143</v>
      </c>
      <c r="B152" t="s">
        <v>344</v>
      </c>
      <c r="C152" t="s">
        <v>888</v>
      </c>
      <c r="D152">
        <v>8</v>
      </c>
      <c r="F152" t="s">
        <v>2155</v>
      </c>
      <c r="G152" t="str">
        <f t="shared" si="4"/>
        <v>mod_rem_pro</v>
      </c>
      <c r="H152" t="s">
        <v>894</v>
      </c>
      <c r="I152" t="str">
        <f t="shared" si="5"/>
        <v xml:space="preserve">    mod_rem_pro_08: "Can use camera spacing without regard to population home range size ({{ ref_intext_rowcliffe_et_al_2008 }}; {{ ref_intext_doran_myers_2018 }})"</v>
      </c>
    </row>
    <row r="153" spans="1:9">
      <c r="A153" t="s">
        <v>1145</v>
      </c>
      <c r="B153" t="s">
        <v>344</v>
      </c>
      <c r="C153" t="s">
        <v>888</v>
      </c>
      <c r="D153">
        <v>9</v>
      </c>
      <c r="F153" t="s">
        <v>3112</v>
      </c>
      <c r="G153" t="str">
        <f t="shared" si="4"/>
        <v>mod_rem_pro</v>
      </c>
      <c r="H153" t="s">
        <v>894</v>
      </c>
      <c r="I153" t="str">
        <f t="shared" si="5"/>
        <v xml:space="preserve">    mod_rem_pro_09: "Direct estimation of [density](/09_gloss_ref/09_glossary.md#density); avoids ad-hoc definitions of study area ({{ ref_intext_rowcliffe_et_al_2008 }})"</v>
      </c>
    </row>
    <row r="154" spans="1:9">
      <c r="A154" t="s">
        <v>955</v>
      </c>
      <c r="B154" t="s">
        <v>342</v>
      </c>
      <c r="C154" t="s">
        <v>886</v>
      </c>
      <c r="D154">
        <v>1</v>
      </c>
      <c r="F154" t="s">
        <v>3113</v>
      </c>
      <c r="G154" t="str">
        <f t="shared" si="4"/>
        <v>mod_rest_assump</v>
      </c>
      <c r="H154" t="s">
        <v>894</v>
      </c>
      <c r="I154" t="str">
        <f t="shared" si="5"/>
        <v xml:space="preserve">    mod_rest_assump_01: "Demographic closure (i.e., no births or deaths) and geographic closure (i.e., no immigration or emigration) (animal [density](/09_gloss_ref/09_glossary.md#density) is constant during the [survey](/09_gloss_ref/09_glossary.md#survey)) ({{ ref_intext_rowcliffe_et_al_2008 }})"</v>
      </c>
    </row>
    <row r="155" spans="1:9">
      <c r="A155" t="s">
        <v>1007</v>
      </c>
      <c r="B155" t="s">
        <v>342</v>
      </c>
      <c r="C155" t="s">
        <v>886</v>
      </c>
      <c r="D155">
        <v>2</v>
      </c>
      <c r="F155" t="s">
        <v>2111</v>
      </c>
      <c r="G155" t="str">
        <f t="shared" si="4"/>
        <v>mod_rest_assump</v>
      </c>
      <c r="H155" t="s">
        <v>894</v>
      </c>
      <c r="I155" t="str">
        <f t="shared" si="5"/>
        <v xml:space="preserve">    mod_rest_assump_02: "Detection is perfect ({{ ref_intext_wearn_gloverkapfer_2017 }}) (detection probability '*p*' = 1) unless otherwise modelled ({{ ref_intext_nakashima_et_al_2018 }})"</v>
      </c>
    </row>
    <row r="156" spans="1:9">
      <c r="A156" t="s">
        <v>1032</v>
      </c>
      <c r="B156" t="s">
        <v>342</v>
      </c>
      <c r="C156" t="s">
        <v>886</v>
      </c>
      <c r="D156">
        <v>3</v>
      </c>
      <c r="F156" t="s">
        <v>2112</v>
      </c>
      <c r="G156" t="str">
        <f t="shared" si="4"/>
        <v>mod_rest_assump</v>
      </c>
      <c r="H156" t="s">
        <v>894</v>
      </c>
      <c r="I156" t="str">
        <f t="shared" si="5"/>
        <v xml:space="preserve">    mod_rest_assump_03: "Camera locations are representative of the available habitat ({{ ref_intext_nakashima_et_al_2018 }})"</v>
      </c>
    </row>
    <row r="157" spans="1:9">
      <c r="A157" t="s">
        <v>1044</v>
      </c>
      <c r="B157" t="s">
        <v>342</v>
      </c>
      <c r="C157" t="s">
        <v>886</v>
      </c>
      <c r="D157">
        <v>4</v>
      </c>
      <c r="F157" t="s">
        <v>2113</v>
      </c>
      <c r="G157" t="str">
        <f t="shared" si="4"/>
        <v>mod_rest_assump</v>
      </c>
      <c r="H157" t="s">
        <v>894</v>
      </c>
      <c r="I157" t="str">
        <f t="shared" si="5"/>
        <v xml:space="preserve">    mod_rest_assump_04: "Camera locations are randomly placed relative to the spatial distribution of animals ({{ ref_intext_nakashima_et_al_2018 }})"</v>
      </c>
    </row>
    <row r="158" spans="1:9">
      <c r="A158" t="s">
        <v>1055</v>
      </c>
      <c r="B158" t="s">
        <v>342</v>
      </c>
      <c r="C158" t="s">
        <v>886</v>
      </c>
      <c r="D158">
        <v>5</v>
      </c>
      <c r="F158" t="s">
        <v>2114</v>
      </c>
      <c r="G158" t="str">
        <f t="shared" si="4"/>
        <v>mod_rest_assump</v>
      </c>
      <c r="H158" t="s">
        <v>894</v>
      </c>
      <c r="I158" t="str">
        <f t="shared" si="5"/>
        <v xml:space="preserve">    mod_rest_assump_05: "Animal movement and behaviour are not affected by cameras ({{ ref_intext_nakashima_et_al_2018 }})"</v>
      </c>
    </row>
    <row r="159" spans="1:9">
      <c r="A159" t="s">
        <v>1064</v>
      </c>
      <c r="B159" t="s">
        <v>342</v>
      </c>
      <c r="C159" t="s">
        <v>886</v>
      </c>
      <c r="D159">
        <v>6</v>
      </c>
      <c r="F159" t="s">
        <v>3114</v>
      </c>
      <c r="G159" t="str">
        <f t="shared" si="4"/>
        <v>mod_rest_assump</v>
      </c>
      <c r="H159" t="s">
        <v>894</v>
      </c>
      <c r="I159" t="str">
        <f t="shared" si="5"/>
        <v xml:space="preserve">    mod_rest_assump_06: "Detections are [independent](/09_gloss_ref/09_glossary.md#independent_detections) ({{ ref_intext_nakashima_et_al_2018 }})"</v>
      </c>
    </row>
    <row r="160" spans="1:9">
      <c r="A160" t="s">
        <v>1072</v>
      </c>
      <c r="B160" t="s">
        <v>342</v>
      </c>
      <c r="C160" t="s">
        <v>886</v>
      </c>
      <c r="D160">
        <v>7</v>
      </c>
      <c r="F160" t="s">
        <v>2115</v>
      </c>
      <c r="G160" t="str">
        <f t="shared" si="4"/>
        <v>mod_rest_assump</v>
      </c>
      <c r="H160" t="s">
        <v>894</v>
      </c>
      <c r="I160" t="str">
        <f t="shared" si="5"/>
        <v xml:space="preserve">    mod_rest_assump_07: "The observed distribution of staying time in the focal area fits the distribution of movement ({{ ref_intext_nakashima_et_al_2018 }})"</v>
      </c>
    </row>
    <row r="161" spans="1:9">
      <c r="A161" t="s">
        <v>1078</v>
      </c>
      <c r="B161" t="s">
        <v>342</v>
      </c>
      <c r="C161" t="s">
        <v>886</v>
      </c>
      <c r="D161">
        <v>8</v>
      </c>
      <c r="F161" t="s">
        <v>2116</v>
      </c>
      <c r="G161" t="str">
        <f t="shared" si="4"/>
        <v>mod_rest_assump</v>
      </c>
      <c r="H161" t="s">
        <v>894</v>
      </c>
      <c r="I161" t="str">
        <f t="shared" si="5"/>
        <v xml:space="preserve">    mod_rest_assump_08: "The observed staying time must follow a given parametric distribution ({{ ref_intext_nakashima_et_al_2018 }})"</v>
      </c>
    </row>
    <row r="162" spans="1:9">
      <c r="A162" t="s">
        <v>956</v>
      </c>
      <c r="B162" t="s">
        <v>342</v>
      </c>
      <c r="C162" t="s">
        <v>881</v>
      </c>
      <c r="D162">
        <v>1</v>
      </c>
      <c r="F162" t="s">
        <v>3115</v>
      </c>
      <c r="G162" t="str">
        <f t="shared" si="4"/>
        <v>mod_rest_con</v>
      </c>
      <c r="H162" t="s">
        <v>894</v>
      </c>
      <c r="I162" t="str">
        <f t="shared" si="5"/>
        <v xml:space="preserve">    mod_rest_con_01: "Attraction or aversion to cameras is exhibited in some species ({{ ref_intext_meek_et_al_2016 }}) and could affect the time within the detection zone and subsequently affect estimates of [density](/09_gloss_ref/09_glossary.md#density) ({{ ref_intext_doran_myers_2018 }})"</v>
      </c>
    </row>
    <row r="163" spans="1:9">
      <c r="A163" t="s">
        <v>1008</v>
      </c>
      <c r="B163" t="s">
        <v>342</v>
      </c>
      <c r="C163" t="s">
        <v>881</v>
      </c>
      <c r="D163">
        <v>2</v>
      </c>
      <c r="F163" t="s">
        <v>2156</v>
      </c>
      <c r="G163" t="str">
        <f t="shared" si="4"/>
        <v>mod_rest_con</v>
      </c>
      <c r="H163" t="s">
        <v>894</v>
      </c>
      <c r="I163" t="str">
        <f t="shared" si="5"/>
        <v xml:space="preserve">    mod_rest_con_02: "Requires accurate measurements of the area of the camera detection zone, which has been a challenge in previous studies ({{ ref_intext_rowcliffe_et_al_2011 }}; {{ ref_intext_cusack_et_al_2015 }}; {{ ref_intext_anile-devillard_2016 }}; {{ ref_intext_doran_myers_2018 }}; {{ ref_intext_nakashima_et_al_2018 }})"</v>
      </c>
    </row>
    <row r="164" spans="1:9">
      <c r="A164" t="s">
        <v>1095</v>
      </c>
      <c r="B164" t="s">
        <v>342</v>
      </c>
      <c r="C164" t="s">
        <v>881</v>
      </c>
      <c r="D164">
        <v>3</v>
      </c>
      <c r="F164" t="s">
        <v>2117</v>
      </c>
      <c r="G164" t="str">
        <f t="shared" si="4"/>
        <v>mod_rest_con</v>
      </c>
      <c r="H164" t="s">
        <v>894</v>
      </c>
      <c r="I164" t="str">
        <f t="shared" si="5"/>
        <v xml:space="preserve">    mod_rest_con_03: "Mathematically challenging ({{ ref_intext_cusack_et_al_2015 }})"</v>
      </c>
    </row>
    <row r="165" spans="1:9">
      <c r="A165" t="s">
        <v>957</v>
      </c>
      <c r="B165" t="s">
        <v>342</v>
      </c>
      <c r="C165" t="s">
        <v>888</v>
      </c>
      <c r="D165">
        <v>1</v>
      </c>
      <c r="F165" t="s">
        <v>3116</v>
      </c>
      <c r="G165" t="str">
        <f t="shared" si="4"/>
        <v>mod_rest_pro</v>
      </c>
      <c r="H165" t="s">
        <v>894</v>
      </c>
      <c r="I165" t="str">
        <f t="shared" si="5"/>
        <v xml:space="preserve">    mod_rest_pro_01: "Provides unbiased estimates of animal [density](/09_gloss_ref/09_glossary.md#density), even when animal movement speed varies, and animals travel in pairs ({{ ref_intext_nakashima_et_al_2018 }})"</v>
      </c>
    </row>
    <row r="166" spans="1:9">
      <c r="A166" t="s">
        <v>958</v>
      </c>
      <c r="B166" t="s">
        <v>352</v>
      </c>
      <c r="C166" t="s">
        <v>886</v>
      </c>
      <c r="D166">
        <v>1</v>
      </c>
      <c r="F166" t="s">
        <v>2145</v>
      </c>
      <c r="G166" t="str">
        <f t="shared" si="4"/>
        <v>mod_sc_assump</v>
      </c>
      <c r="H166" t="s">
        <v>894</v>
      </c>
      <c r="I166" t="str">
        <f t="shared" si="5"/>
        <v xml:space="preserve">    mod_sc_assump_01: "Camera locations are close enough together that animals are detected at multiple cameras ({{ ref_intext_chandler_royle_2013 }}; {{ ref_intext_clarke_et_al_2023 }})"</v>
      </c>
    </row>
    <row r="167" spans="1:9">
      <c r="A167" t="s">
        <v>1009</v>
      </c>
      <c r="B167" t="s">
        <v>352</v>
      </c>
      <c r="C167" t="s">
        <v>886</v>
      </c>
      <c r="D167">
        <v>2</v>
      </c>
      <c r="F167" t="s">
        <v>2141</v>
      </c>
      <c r="G167" t="str">
        <f t="shared" si="4"/>
        <v>mod_sc_assump</v>
      </c>
      <c r="H167" t="s">
        <v>894</v>
      </c>
      <c r="I167" t="str">
        <f t="shared" si="5"/>
        <v xml:space="preserve">    mod_sc_assump_02: "Demographic closure (i.e., no births or deaths) ({{ ref_intext_chandler_royle_2013 }}; {{ ref_intext_clarke_et_al_2023 }})"</v>
      </c>
    </row>
    <row r="168" spans="1:9">
      <c r="A168" t="s">
        <v>1033</v>
      </c>
      <c r="B168" t="s">
        <v>352</v>
      </c>
      <c r="C168" t="s">
        <v>886</v>
      </c>
      <c r="D168">
        <v>3</v>
      </c>
      <c r="F168" t="s">
        <v>2142</v>
      </c>
      <c r="G168" t="str">
        <f t="shared" si="4"/>
        <v>mod_sc_assump</v>
      </c>
      <c r="H168" t="s">
        <v>894</v>
      </c>
      <c r="I168" t="str">
        <f t="shared" si="5"/>
        <v xml:space="preserve">    mod_sc_assump_03: "Geographic closure (i.e., no immigration or emigration) ({{ ref_intext_chandler_royle_2013 }}; {{ ref_intext_clarke_et_al_2023 }})"</v>
      </c>
    </row>
    <row r="169" spans="1:9">
      <c r="A169" t="s">
        <v>1045</v>
      </c>
      <c r="B169" t="s">
        <v>352</v>
      </c>
      <c r="C169" t="s">
        <v>886</v>
      </c>
      <c r="D169">
        <v>4</v>
      </c>
      <c r="F169" t="s">
        <v>3078</v>
      </c>
      <c r="G169" t="str">
        <f t="shared" si="4"/>
        <v>mod_sc_assump</v>
      </c>
      <c r="H169" t="s">
        <v>894</v>
      </c>
      <c r="I169" t="str">
        <f t="shared" si="5"/>
        <v xml:space="preserve">    mod_sc_assump_04: "Detections are [independent](/09_gloss_ref/09_glossary.md#independent_detections) ({{ ref_intext_chandler_royle_2013 }}; {{ ref_intext_clarke_et_al_2023 }})"</v>
      </c>
    </row>
    <row r="170" spans="1:9">
      <c r="A170" t="s">
        <v>1056</v>
      </c>
      <c r="B170" t="s">
        <v>352</v>
      </c>
      <c r="C170" t="s">
        <v>886</v>
      </c>
      <c r="D170">
        <v>5</v>
      </c>
      <c r="F170" t="s">
        <v>2146</v>
      </c>
      <c r="G170" t="str">
        <f t="shared" si="4"/>
        <v>mod_sc_assump</v>
      </c>
      <c r="H170" t="s">
        <v>894</v>
      </c>
      <c r="I170" t="str">
        <f t="shared" si="5"/>
        <v xml:space="preserve">    mod_sc_assump_05: "Animals’ activity centres are randomly dispersed ({{ ref_intext_chandler_royle_2013 }}; {{ ref_intext_clarke_et_al_2023 }})"</v>
      </c>
    </row>
    <row r="171" spans="1:9">
      <c r="A171" t="s">
        <v>1065</v>
      </c>
      <c r="B171" t="s">
        <v>352</v>
      </c>
      <c r="C171" t="s">
        <v>886</v>
      </c>
      <c r="D171">
        <v>6</v>
      </c>
      <c r="F171" t="s">
        <v>2147</v>
      </c>
      <c r="G171" t="str">
        <f t="shared" si="4"/>
        <v>mod_sc_assump</v>
      </c>
      <c r="H171" t="s">
        <v>894</v>
      </c>
      <c r="I171" t="str">
        <f t="shared" si="5"/>
        <v xml:space="preserve">    mod_sc_assump_06: "Animals’ activity centres are stationary ({{ ref_intext_chandler_royle_2013 }}; {{ ref_intext_clarke_et_al_2023 }})"</v>
      </c>
    </row>
    <row r="172" spans="1:9">
      <c r="A172" t="s">
        <v>959</v>
      </c>
      <c r="B172" t="s">
        <v>352</v>
      </c>
      <c r="C172" t="s">
        <v>881</v>
      </c>
      <c r="D172">
        <v>1</v>
      </c>
      <c r="F172" t="s">
        <v>2157</v>
      </c>
      <c r="G172" t="str">
        <f t="shared" si="4"/>
        <v>mod_sc_con</v>
      </c>
      <c r="H172" t="s">
        <v>894</v>
      </c>
      <c r="I172" t="str">
        <f t="shared" si="5"/>
        <v xml:space="preserve">    mod_sc_con_01: "Produces imprecise estimates even under ideal circumstances unless supplemented with auxiliary data (e.g., telemetry) ({{ ref_intext_doran_myers_2018 }}; {{ ref_intext_chandler_royle_2013 }}; {{ ref_intext_sollmann_et_al_2013a }}; {{ ref_intext_sollmann_et_al_2013b }})"</v>
      </c>
    </row>
    <row r="173" spans="1:9">
      <c r="A173" t="s">
        <v>1010</v>
      </c>
      <c r="B173" t="s">
        <v>352</v>
      </c>
      <c r="C173" t="s">
        <v>881</v>
      </c>
      <c r="D173">
        <v>2</v>
      </c>
      <c r="F173" t="s">
        <v>2118</v>
      </c>
      <c r="G173" t="str">
        <f t="shared" si="4"/>
        <v>mod_sc_con</v>
      </c>
      <c r="H173" t="s">
        <v>894</v>
      </c>
      <c r="I173" t="str">
        <f t="shared" si="5"/>
        <v xml:space="preserve">    mod_sc_con_02: "Precision decreases with an increasing number of individuals detected at a camera' ({{ ref_intext_morin_et_al_2022 }}) (as overlap of individuals’ home ranges increases) ({{ ref_intext_augustine_et_al_2019 }}; {{ ref_intext_clarke_et_al_2023 }})"</v>
      </c>
    </row>
    <row r="174" spans="1:9">
      <c r="A174" t="s">
        <v>1096</v>
      </c>
      <c r="B174" t="s">
        <v>352</v>
      </c>
      <c r="C174" t="s">
        <v>881</v>
      </c>
      <c r="D174">
        <v>3</v>
      </c>
      <c r="F174" t="s">
        <v>3117</v>
      </c>
      <c r="G174" t="str">
        <f t="shared" si="4"/>
        <v>mod_sc_con</v>
      </c>
      <c r="H174" t="s">
        <v>894</v>
      </c>
      <c r="I174" t="str">
        <f t="shared" si="5"/>
        <v xml:space="preserve">    mod_sc_con_03: "Not appropriate for low [density](/09_gloss_ref/09_glossary.md#density) or elusive species when recaptures too few to confidently infer the number and location of activity centres' ({{ ref_intext_clarke_et_al_2023 }}; {{ ref_intext_burgar_et_al_2018 }})"</v>
      </c>
    </row>
    <row r="175" spans="1:9">
      <c r="A175" t="s">
        <v>1102</v>
      </c>
      <c r="B175" t="s">
        <v>352</v>
      </c>
      <c r="C175" t="s">
        <v>881</v>
      </c>
      <c r="D175">
        <v>4</v>
      </c>
      <c r="F175" t="s">
        <v>3118</v>
      </c>
      <c r="G175" t="str">
        <f t="shared" si="4"/>
        <v>mod_sc_con</v>
      </c>
      <c r="H175" t="s">
        <v>894</v>
      </c>
      <c r="I175" t="str">
        <f t="shared" si="5"/>
        <v xml:space="preserve">    mod_sc_con_04: "Not appropriate for high-[density](/09_gloss_ref/09_glossary.md#density) populations with evenly spaced activity centres (camera[-specific] counts will be too similar and impair activity centre inference)' ({{ ref_intext_clarke_et_al_2023 }})"</v>
      </c>
    </row>
    <row r="176" spans="1:9">
      <c r="A176" t="s">
        <v>1108</v>
      </c>
      <c r="B176" t="s">
        <v>352</v>
      </c>
      <c r="C176" t="s">
        <v>881</v>
      </c>
      <c r="D176">
        <v>5</v>
      </c>
      <c r="F176" t="s">
        <v>2119</v>
      </c>
      <c r="G176" t="str">
        <f t="shared" si="4"/>
        <v>mod_sc_con</v>
      </c>
      <c r="H176" t="s">
        <v>894</v>
      </c>
      <c r="I176" t="str">
        <f t="shared" si="5"/>
        <v xml:space="preserve">    mod_sc_con_05: "Ill-suited to populations that exhibit group-travelling behaviour' ({{ ref_intext_sun_et_al_2022 }}; {{ ref_intext_clarke_et_al_2023 }})"</v>
      </c>
    </row>
    <row r="177" spans="1:9">
      <c r="A177" t="s">
        <v>1113</v>
      </c>
      <c r="B177" t="s">
        <v>352</v>
      </c>
      <c r="C177" t="s">
        <v>881</v>
      </c>
      <c r="D177">
        <v>6</v>
      </c>
      <c r="F177" t="s">
        <v>3119</v>
      </c>
      <c r="G177" t="str">
        <f t="shared" si="4"/>
        <v>mod_sc_con</v>
      </c>
      <c r="H177" t="s">
        <v>894</v>
      </c>
      <c r="I177" t="str">
        <f t="shared" si="5"/>
        <v xml:space="preserve">    mod_sc_con_06: "Study design (camera arrangement) can dramatically affect the accuracy and precision of [density](/09_gloss_ref/09_glossary.md#density) estimates' ({{ ref_intext_clarke_et_al_2023 }}; {{Sollmann, 2018}})"</v>
      </c>
    </row>
    <row r="178" spans="1:9">
      <c r="A178" t="s">
        <v>1117</v>
      </c>
      <c r="B178" t="s">
        <v>352</v>
      </c>
      <c r="C178" t="s">
        <v>881</v>
      </c>
      <c r="D178">
        <v>7</v>
      </c>
      <c r="F178" t="s">
        <v>2148</v>
      </c>
      <c r="G178" t="str">
        <f t="shared" si="4"/>
        <v>mod_sc_con</v>
      </c>
      <c r="H178" t="s">
        <v>894</v>
      </c>
      <c r="I178" t="str">
        <f t="shared" si="5"/>
        <v xml:space="preserve">    mod_sc_con_07: "Cameras must be close enough that animals are detected at multiple camera locations (may be challenging at large scales as many cameras are needed)' ({{ ref_intext_chandler_royle_2013 }}; {{ ref_intext_clarke_et_al_2023 }})"</v>
      </c>
    </row>
    <row r="179" spans="1:9">
      <c r="A179" t="s">
        <v>960</v>
      </c>
      <c r="B179" t="s">
        <v>352</v>
      </c>
      <c r="C179" t="s">
        <v>888</v>
      </c>
      <c r="D179">
        <v>1</v>
      </c>
      <c r="F179" t="s">
        <v>2120</v>
      </c>
      <c r="G179" t="str">
        <f t="shared" si="4"/>
        <v>mod_sc_pro</v>
      </c>
      <c r="H179" t="s">
        <v>894</v>
      </c>
      <c r="I179" t="str">
        <f t="shared" si="5"/>
        <v xml:space="preserve">    mod_sc_pro_01: "Does not require individual identification ({{ ref_intext_clarke_et_al_2023 }})"</v>
      </c>
    </row>
    <row r="180" spans="1:9">
      <c r="A180" t="s">
        <v>961</v>
      </c>
      <c r="B180" t="s">
        <v>357</v>
      </c>
      <c r="C180" t="s">
        <v>886</v>
      </c>
      <c r="D180">
        <v>1</v>
      </c>
      <c r="F180" t="s">
        <v>1993</v>
      </c>
      <c r="G180" t="str">
        <f t="shared" si="4"/>
        <v>mod_scr_secr_assump</v>
      </c>
      <c r="H180" t="s">
        <v>894</v>
      </c>
      <c r="I180" t="str">
        <f t="shared" si="5"/>
        <v xml:space="preserve">    mod_scr_secr_assump_01: "Demographic closure (i.e., no births or deaths) ({{ ref_intext_wearn_gloverkapfer_2017 }})"</v>
      </c>
    </row>
    <row r="181" spans="1:9">
      <c r="A181" t="s">
        <v>1011</v>
      </c>
      <c r="B181" t="s">
        <v>357</v>
      </c>
      <c r="C181" t="s">
        <v>886</v>
      </c>
      <c r="D181">
        <v>2</v>
      </c>
      <c r="F181" t="s">
        <v>2032</v>
      </c>
      <c r="G181" t="str">
        <f t="shared" si="4"/>
        <v>mod_scr_secr_assump</v>
      </c>
      <c r="H181" t="s">
        <v>894</v>
      </c>
      <c r="I181" t="str">
        <f t="shared" si="5"/>
        <v xml:space="preserve">    mod_scr_secr_assump_02: "Detection probability of different individuals is equal ({{ ref_intext_wearn_gloverkapfer_2017 }})"</v>
      </c>
    </row>
    <row r="182" spans="1:9">
      <c r="A182" t="s">
        <v>1034</v>
      </c>
      <c r="B182" t="s">
        <v>357</v>
      </c>
      <c r="C182" t="s">
        <v>886</v>
      </c>
      <c r="D182">
        <v>3</v>
      </c>
      <c r="F182" t="s">
        <v>2033</v>
      </c>
      <c r="G182" t="str">
        <f t="shared" si="4"/>
        <v>mod_scr_secr_assump</v>
      </c>
      <c r="H182" t="s">
        <v>893</v>
      </c>
      <c r="I182" t="str">
        <f t="shared" si="5"/>
        <v xml:space="preserve">    mod_scr_secr_assump_03: "or, for SECR, individuals have equal detection probability at a given distance from the centre of their home range ({{ ref_intext_wearn_gloverkapfer_2017 }})"</v>
      </c>
    </row>
    <row r="183" spans="1:9">
      <c r="A183" t="s">
        <v>1046</v>
      </c>
      <c r="B183" t="s">
        <v>357</v>
      </c>
      <c r="C183" t="s">
        <v>886</v>
      </c>
      <c r="D183">
        <v>4</v>
      </c>
      <c r="F183" t="s">
        <v>3120</v>
      </c>
      <c r="G183" t="str">
        <f t="shared" si="4"/>
        <v>mod_scr_secr_assump</v>
      </c>
      <c r="H183" t="s">
        <v>894</v>
      </c>
      <c r="I183" t="str">
        <f t="shared" si="5"/>
        <v xml:space="preserve">    mod_scr_secr_assump_04: "Detections of different individuals are [independent](/09_gloss_ref/09_glossary.md#independent_detections) ({{ ref_intext_wearn_gloverkapfer_2017 }})"</v>
      </c>
    </row>
    <row r="184" spans="1:9">
      <c r="A184" t="s">
        <v>1057</v>
      </c>
      <c r="B184" t="s">
        <v>357</v>
      </c>
      <c r="C184" t="s">
        <v>886</v>
      </c>
      <c r="D184">
        <v>5</v>
      </c>
      <c r="F184" t="s">
        <v>2034</v>
      </c>
      <c r="G184" t="str">
        <f t="shared" si="4"/>
        <v>mod_scr_secr_assump</v>
      </c>
      <c r="H184" t="s">
        <v>894</v>
      </c>
      <c r="I184" t="str">
        <f t="shared" si="5"/>
        <v xml:space="preserve">    mod_scr_secr_assump_05: "Behaviour is unaffected by cameras and marking ({{ ref_intext_wearn_gloverkapfer_2017 }})"</v>
      </c>
    </row>
    <row r="185" spans="1:9">
      <c r="A185" t="s">
        <v>1066</v>
      </c>
      <c r="B185" t="s">
        <v>357</v>
      </c>
      <c r="C185" t="s">
        <v>886</v>
      </c>
      <c r="D185">
        <v>6</v>
      </c>
      <c r="F185" t="s">
        <v>2035</v>
      </c>
      <c r="G185" t="str">
        <f t="shared" si="4"/>
        <v>mod_scr_secr_assump</v>
      </c>
      <c r="H185" t="s">
        <v>894</v>
      </c>
      <c r="I185" t="str">
        <f t="shared" si="5"/>
        <v xml:space="preserve">    mod_scr_secr_assump_06: "Individuals do not lose marks ({{ ref_intext_wearn_gloverkapfer_2017 }})"</v>
      </c>
    </row>
    <row r="186" spans="1:9">
      <c r="A186" t="s">
        <v>1073</v>
      </c>
      <c r="B186" t="s">
        <v>357</v>
      </c>
      <c r="C186" t="s">
        <v>886</v>
      </c>
      <c r="D186">
        <v>7</v>
      </c>
      <c r="F186" t="s">
        <v>2036</v>
      </c>
      <c r="G186" t="str">
        <f t="shared" si="4"/>
        <v>mod_scr_secr_assump</v>
      </c>
      <c r="H186" t="s">
        <v>894</v>
      </c>
      <c r="I186" t="str">
        <f t="shared" si="5"/>
        <v xml:space="preserve">    mod_scr_secr_assump_07: "Individuals are not misidentified ({{ ref_intext_wearn_gloverkapfer_2017 }})"</v>
      </c>
    </row>
    <row r="187" spans="1:9">
      <c r="A187" t="s">
        <v>1079</v>
      </c>
      <c r="B187" t="s">
        <v>357</v>
      </c>
      <c r="C187" t="s">
        <v>886</v>
      </c>
      <c r="D187">
        <v>8</v>
      </c>
      <c r="F187" t="s">
        <v>3121</v>
      </c>
      <c r="G187" t="str">
        <f t="shared" si="4"/>
        <v>mod_scr_secr_assump</v>
      </c>
      <c r="H187" t="s">
        <v>894</v>
      </c>
      <c r="I187" t="str">
        <f t="shared" si="5"/>
        <v xml:space="preserve">    mod_scr_secr_assump_08: "[Surveys](/09_gloss_ref/09_glossary.md#survey) are independent ({{ ref_intext_wearn_gloverkapfer_2017 }})"</v>
      </c>
    </row>
    <row r="188" spans="1:9">
      <c r="A188" t="s">
        <v>1084</v>
      </c>
      <c r="B188" t="s">
        <v>357</v>
      </c>
      <c r="C188" t="s">
        <v>886</v>
      </c>
      <c r="D188">
        <v>9</v>
      </c>
      <c r="F188" t="s">
        <v>2037</v>
      </c>
      <c r="G188" t="str">
        <f t="shared" si="4"/>
        <v>mod_scr_secr_assump</v>
      </c>
      <c r="H188" t="s">
        <v>894</v>
      </c>
      <c r="I188" t="str">
        <f t="shared" si="5"/>
        <v xml:space="preserve">    mod_scr_secr_assump_09: "For conventional models, geographic closure (i.e., no immigration or emigration) ({{ ref_intext_wearn_gloverkapfer_2017 }})"</v>
      </c>
    </row>
    <row r="189" spans="1:9">
      <c r="A189" t="s">
        <v>899</v>
      </c>
      <c r="B189" t="s">
        <v>357</v>
      </c>
      <c r="C189" t="s">
        <v>886</v>
      </c>
      <c r="D189">
        <v>10</v>
      </c>
      <c r="F189" t="s">
        <v>2121</v>
      </c>
      <c r="G189" t="str">
        <f t="shared" si="4"/>
        <v>mod_scr_secr_assump</v>
      </c>
      <c r="H189" t="s">
        <v>894</v>
      </c>
      <c r="I189" t="str">
        <f t="shared" si="5"/>
        <v xml:space="preserve">    mod_scr_secr_assump_10: "Spatially explicit models have further assumptions about animal movement ({{ ref_intext_wearn_gloverkapfer_2017 }}; {{ ref_intext_rowcliffe_et_al_2008 }}; {{ ref_intext_royle_et_al_2009 }}; {{ ref_intext_obrien_et_al_2011 }}); these include:"</v>
      </c>
    </row>
    <row r="190" spans="1:9">
      <c r="A190" t="s">
        <v>900</v>
      </c>
      <c r="B190" t="s">
        <v>357</v>
      </c>
      <c r="C190" t="s">
        <v>886</v>
      </c>
      <c r="D190">
        <v>11</v>
      </c>
      <c r="F190" t="s">
        <v>2038</v>
      </c>
      <c r="G190" t="str">
        <f t="shared" si="4"/>
        <v>mod_scr_secr_assump</v>
      </c>
      <c r="H190" t="s">
        <v>893</v>
      </c>
      <c r="I190" t="str">
        <f t="shared" si="5"/>
        <v xml:space="preserve">    mod_scr_secr_assump_11: "Home ranges are stable ({{ ref_intext_wearn_gloverkapfer_2017 }})"</v>
      </c>
    </row>
    <row r="191" spans="1:9">
      <c r="A191" t="s">
        <v>901</v>
      </c>
      <c r="B191" t="s">
        <v>357</v>
      </c>
      <c r="C191" t="s">
        <v>886</v>
      </c>
      <c r="D191">
        <v>12</v>
      </c>
      <c r="F191" t="s">
        <v>2039</v>
      </c>
      <c r="G191" t="str">
        <f t="shared" si="4"/>
        <v>mod_scr_secr_assump</v>
      </c>
      <c r="H191" t="s">
        <v>893</v>
      </c>
      <c r="I191" t="str">
        <f t="shared" si="5"/>
        <v xml:space="preserve">    mod_scr_secr_assump_12: "Movement is unaffected by cameras ({{ ref_intext_wearn_gloverkapfer_2017 }})"</v>
      </c>
    </row>
    <row r="192" spans="1:9">
      <c r="A192" t="s">
        <v>902</v>
      </c>
      <c r="B192" t="s">
        <v>357</v>
      </c>
      <c r="C192" t="s">
        <v>886</v>
      </c>
      <c r="D192">
        <v>13</v>
      </c>
      <c r="F192" t="s">
        <v>3122</v>
      </c>
      <c r="G192" t="str">
        <f t="shared" si="4"/>
        <v>mod_scr_secr_assump</v>
      </c>
      <c r="H192" t="s">
        <v>893</v>
      </c>
      <c r="I192" t="str">
        <f t="shared" si="5"/>
        <v xml:space="preserve">    mod_scr_secr_assump_13: "[Camera locations](/09_gloss_ref/09_glossary.md#camera_location) are randomly placed with respect to the distribution and orientation of home ranges ({{ ref_intext_wearn_gloverkapfer_2017 }})"</v>
      </c>
    </row>
    <row r="193" spans="1:9">
      <c r="A193" t="s">
        <v>903</v>
      </c>
      <c r="B193" t="s">
        <v>357</v>
      </c>
      <c r="C193" t="s">
        <v>886</v>
      </c>
      <c r="D193">
        <v>14</v>
      </c>
      <c r="F193" t="s">
        <v>2040</v>
      </c>
      <c r="G193" t="str">
        <f t="shared" si="4"/>
        <v>mod_scr_secr_assump</v>
      </c>
      <c r="H193" t="s">
        <v>893</v>
      </c>
      <c r="I193" t="str">
        <f t="shared" si="5"/>
        <v xml:space="preserve">    mod_scr_secr_assump_14: "Distribution of home range centres follows a defined distribution (Poisson, or other, e.g., negative binomial) ({{ ref_intext_wearn_gloverkapfer_2017 }})"</v>
      </c>
    </row>
    <row r="194" spans="1:9">
      <c r="A194" t="s">
        <v>962</v>
      </c>
      <c r="B194" t="s">
        <v>357</v>
      </c>
      <c r="C194" t="s">
        <v>881</v>
      </c>
      <c r="D194">
        <v>1</v>
      </c>
      <c r="F194" t="s">
        <v>2041</v>
      </c>
      <c r="G194" t="str">
        <f t="shared" ref="G194:G257" si="6">B194&amp;"_"&amp;C194</f>
        <v>mod_scr_secr_con</v>
      </c>
      <c r="H194" t="s">
        <v>894</v>
      </c>
      <c r="I194" t="str">
        <f t="shared" ref="I194:I257" si="7">"    "&amp;A194&amp;": "&amp;""""&amp;F194&amp;""""</f>
        <v xml:space="preserve">    mod_scr_secr_con_01: "Requires that individuals are identifiable ({{ ref_intext_wearn_gloverkapfer_2017 }})"</v>
      </c>
    </row>
    <row r="195" spans="1:9">
      <c r="A195" t="s">
        <v>1012</v>
      </c>
      <c r="B195" t="s">
        <v>357</v>
      </c>
      <c r="C195" t="s">
        <v>881</v>
      </c>
      <c r="D195">
        <v>2</v>
      </c>
      <c r="F195" t="s">
        <v>2042</v>
      </c>
      <c r="G195" t="str">
        <f t="shared" si="6"/>
        <v>mod_scr_secr_con</v>
      </c>
      <c r="H195" t="s">
        <v>894</v>
      </c>
      <c r="I195" t="str">
        <f t="shared" si="7"/>
        <v xml:space="preserve">    mod_scr_secr_con_02: "Requires that a minimum number of individuals are trapped (each recaptured multiple times ideally) ({{ ref_intext_wearn_gloverkapfer_2017 }})"</v>
      </c>
    </row>
    <row r="196" spans="1:9">
      <c r="A196" t="s">
        <v>1097</v>
      </c>
      <c r="B196" t="s">
        <v>357</v>
      </c>
      <c r="C196" t="s">
        <v>881</v>
      </c>
      <c r="D196">
        <v>3</v>
      </c>
      <c r="F196" t="s">
        <v>2043</v>
      </c>
      <c r="G196" t="str">
        <f t="shared" si="6"/>
        <v>mod_scr_secr_con</v>
      </c>
      <c r="H196" t="s">
        <v>894</v>
      </c>
      <c r="I196" t="str">
        <f t="shared" si="7"/>
        <v xml:space="preserve">    mod_scr_secr_con_03: "Requires that each individual is captured at a number of camera locations ({{ ref_intext_wearn_gloverkapfer_2017 }})"</v>
      </c>
    </row>
    <row r="197" spans="1:9">
      <c r="A197" t="s">
        <v>1103</v>
      </c>
      <c r="B197" t="s">
        <v>357</v>
      </c>
      <c r="C197" t="s">
        <v>881</v>
      </c>
      <c r="D197">
        <v>4</v>
      </c>
      <c r="F197" t="s">
        <v>3123</v>
      </c>
      <c r="G197" t="str">
        <f t="shared" si="6"/>
        <v>mod_scr_secr_con</v>
      </c>
      <c r="H197" t="s">
        <v>894</v>
      </c>
      <c r="I197" t="str">
        <f t="shared" si="7"/>
        <v xml:space="preserve">    mod_scr_secr_con_04: "Multiple cameras per station may be required to identify individuals; difficult to implement at large spatial scales as it requires a high [density](/09_gloss_ref/09_glossary.md#density) of cameras ({{ ref_intext_morin_et_al_2022 }})"</v>
      </c>
    </row>
    <row r="198" spans="1:9">
      <c r="A198" t="s">
        <v>1109</v>
      </c>
      <c r="B198" t="s">
        <v>357</v>
      </c>
      <c r="C198" t="s">
        <v>881</v>
      </c>
      <c r="D198">
        <v>5</v>
      </c>
      <c r="F198" t="s">
        <v>2122</v>
      </c>
      <c r="G198" t="str">
        <f t="shared" si="6"/>
        <v>mod_scr_secr_con</v>
      </c>
      <c r="H198" t="s">
        <v>894</v>
      </c>
      <c r="I198" t="str">
        <f t="shared" si="7"/>
        <v xml:space="preserve">    mod_scr_secr_con_05: "May not be precise enough for long-term monitoring ({{ ref_intext_green_et_al_2020 }})"</v>
      </c>
    </row>
    <row r="199" spans="1:9">
      <c r="A199" t="s">
        <v>1114</v>
      </c>
      <c r="B199" t="s">
        <v>357</v>
      </c>
      <c r="C199" t="s">
        <v>881</v>
      </c>
      <c r="D199">
        <v>6</v>
      </c>
      <c r="F199" t="s">
        <v>2149</v>
      </c>
      <c r="G199" t="str">
        <f t="shared" si="6"/>
        <v>mod_scr_secr_con</v>
      </c>
      <c r="H199" t="s">
        <v>894</v>
      </c>
      <c r="I199" t="str">
        <f t="shared" si="7"/>
        <v xml:space="preserve">    mod_scr_secr_con_06: "Cameras must be close enough that animals are detected at multiple camera locations ({{ ref_intext_wearn_gloverkapfer_2017 }}) (may be challenging to implement at large scales as many cameras are needed)' ({{ ref_intext_chandler_royle_2013 }})"</v>
      </c>
    </row>
    <row r="200" spans="1:9">
      <c r="A200" t="s">
        <v>1118</v>
      </c>
      <c r="B200" t="s">
        <v>357</v>
      </c>
      <c r="C200" t="s">
        <v>881</v>
      </c>
      <c r="D200">
        <v>7</v>
      </c>
      <c r="F200" t="s">
        <v>3124</v>
      </c>
      <c r="G200" t="str">
        <f t="shared" si="6"/>
        <v>mod_scr_secr_con</v>
      </c>
      <c r="H200" t="s">
        <v>894</v>
      </c>
      <c r="I200" t="str">
        <f t="shared" si="7"/>
        <v xml:space="preserve">    mod_scr_secr_con_07: "½ MMDM (Mean Maximum Distance Moved) will usually lead to an underestimation of home range size and thus overestimation of [density](/09_gloss_ref/09_glossary.md#density) ({{ ref_intext_parmenter_et_al_2003 }}; {{ ref_intext_noss_et_al_2012 }}; {{ ref_intext_wearn_gloverkapfer_2017 }})"</v>
      </c>
    </row>
    <row r="201" spans="1:9">
      <c r="A201" t="s">
        <v>963</v>
      </c>
      <c r="B201" t="s">
        <v>357</v>
      </c>
      <c r="C201" t="s">
        <v>888</v>
      </c>
      <c r="D201">
        <v>1</v>
      </c>
      <c r="F201" t="s">
        <v>3125</v>
      </c>
      <c r="G201" t="str">
        <f t="shared" si="6"/>
        <v>mod_scr_secr_pro</v>
      </c>
      <c r="H201" t="s">
        <v>894</v>
      </c>
      <c r="I201" t="str">
        <f t="shared" si="7"/>
        <v xml:space="preserve">    mod_scr_secr_pro_01: "Produces direct estimates of [density](/09_gloss_ref/09_glossary.md#density) or population size for explicit spatial regions ({{ ref_intext_chandler_royle_2013 }})"</v>
      </c>
    </row>
    <row r="202" spans="1:9">
      <c r="A202" t="s">
        <v>1013</v>
      </c>
      <c r="B202" t="s">
        <v>357</v>
      </c>
      <c r="C202" t="s">
        <v>888</v>
      </c>
      <c r="D202">
        <v>2</v>
      </c>
      <c r="F202" t="s">
        <v>2044</v>
      </c>
      <c r="G202" t="str">
        <f t="shared" si="6"/>
        <v>mod_scr_secr_pro</v>
      </c>
      <c r="H202" t="s">
        <v>894</v>
      </c>
      <c r="I202" t="str">
        <f t="shared" si="7"/>
        <v xml:space="preserve">    mod_scr_secr_pro_02: "Allows researchers to mark a subset of the population / to take advantage of natural markings ({{ ref_intext_wearn_gloverkapfer_2017 }})"</v>
      </c>
    </row>
    <row r="203" spans="1:9">
      <c r="A203" t="s">
        <v>1128</v>
      </c>
      <c r="B203" t="s">
        <v>357</v>
      </c>
      <c r="C203" t="s">
        <v>888</v>
      </c>
      <c r="D203">
        <v>3</v>
      </c>
      <c r="F203" t="s">
        <v>2045</v>
      </c>
      <c r="G203" t="str">
        <f t="shared" si="6"/>
        <v>mod_scr_secr_pro</v>
      </c>
      <c r="H203" t="s">
        <v>894</v>
      </c>
      <c r="I203" t="str">
        <f t="shared" si="7"/>
        <v xml:space="preserve">    mod_scr_secr_pro_03: "Estimates are fully comparable across space, time, species and studies ({{ ref_intext_wearn_gloverkapfer_2017 }})"</v>
      </c>
    </row>
    <row r="204" spans="1:9">
      <c r="A204" t="s">
        <v>1135</v>
      </c>
      <c r="B204" t="s">
        <v>357</v>
      </c>
      <c r="C204" t="s">
        <v>888</v>
      </c>
      <c r="D204">
        <v>4</v>
      </c>
      <c r="F204" t="s">
        <v>3126</v>
      </c>
      <c r="G204" t="str">
        <f t="shared" si="6"/>
        <v>mod_scr_secr_pro</v>
      </c>
      <c r="H204" t="s">
        <v>894</v>
      </c>
      <c r="I204" t="str">
        <f t="shared" si="7"/>
        <v xml:space="preserve">    mod_scr_secr_pro_04: "[Density](/09_gloss_ref/09_glossary.md#density) estimates obtained in a single model, fully incorporate spatial information of locations and individuals ({{ ref_intext_wearn_gloverkapfer_2017 }})"</v>
      </c>
    </row>
    <row r="205" spans="1:9">
      <c r="A205" t="s">
        <v>1139</v>
      </c>
      <c r="B205" t="s">
        <v>357</v>
      </c>
      <c r="C205" t="s">
        <v>888</v>
      </c>
      <c r="D205">
        <v>5</v>
      </c>
      <c r="F205" t="s">
        <v>3001</v>
      </c>
      <c r="G205" t="str">
        <f t="shared" si="6"/>
        <v>mod_scr_secr_pro</v>
      </c>
      <c r="H205" t="s">
        <v>894</v>
      </c>
      <c r="I205" t="str">
        <f t="shared" si="7"/>
        <v xml:space="preserve">    mod_scr_secr_pro_05: "Both likelihood-based and Bayesian versions of the model have been implemented in relatively easy-to-use software DENSITY and SPACECAP, respectively, as well as associated R packages) ({{ ref_intext_wearn_gloverkapfer_2017 }})"</v>
      </c>
    </row>
    <row r="206" spans="1:9">
      <c r="A206" t="s">
        <v>1140</v>
      </c>
      <c r="B206" t="s">
        <v>357</v>
      </c>
      <c r="C206" t="s">
        <v>888</v>
      </c>
      <c r="D206">
        <v>6</v>
      </c>
      <c r="F206" t="s">
        <v>2046</v>
      </c>
      <c r="G206" t="str">
        <f t="shared" si="6"/>
        <v>mod_scr_secr_pro</v>
      </c>
      <c r="H206" t="s">
        <v>894</v>
      </c>
      <c r="I206" t="str">
        <f t="shared" si="7"/>
        <v xml:space="preserve">    mod_scr_secr_pro_06: "Flexibility in study design (e.g., 'holes' in the trapping grid) ({{ ref_intext_wearn_gloverkapfer_2017 }})"</v>
      </c>
    </row>
    <row r="207" spans="1:9">
      <c r="A207" t="s">
        <v>1142</v>
      </c>
      <c r="B207" t="s">
        <v>357</v>
      </c>
      <c r="C207" t="s">
        <v>888</v>
      </c>
      <c r="D207">
        <v>7</v>
      </c>
      <c r="F207" t="s">
        <v>2162</v>
      </c>
      <c r="G207" t="str">
        <f t="shared" si="6"/>
        <v>mod_scr_secr_pro</v>
      </c>
      <c r="H207" t="s">
        <v>894</v>
      </c>
      <c r="I207" t="str">
        <f t="shared" si="7"/>
        <v xml:space="preserve">    mod_scr_secr_pro_07: "Open SECR ({{ ref_intext_efford_2004 }}; {{ ref_intext_borchers_efford_2008 }}; {{ ref_intext_royle_young_2008 }}; {{ ref_intext_royle_et_al_2009 }}) models exist that allow for estimation of recruitment and survival rates ({{ ref_intext_wearn_gloverkapfer_2017 }})"</v>
      </c>
    </row>
    <row r="208" spans="1:9">
      <c r="A208" t="s">
        <v>1144</v>
      </c>
      <c r="B208" t="s">
        <v>357</v>
      </c>
      <c r="C208" t="s">
        <v>888</v>
      </c>
      <c r="D208">
        <v>8</v>
      </c>
      <c r="F208" t="s">
        <v>2158</v>
      </c>
      <c r="G208" t="str">
        <f t="shared" si="6"/>
        <v>mod_scr_secr_pro</v>
      </c>
      <c r="H208" t="s">
        <v>894</v>
      </c>
      <c r="I208" t="str">
        <f t="shared" si="7"/>
        <v xml:space="preserve">    mod_scr_secr_pro_08: "Avoid ad-hoc definitions of study area and edge effects ({{ ref_intext_doran_myers_2018 }})"</v>
      </c>
    </row>
    <row r="209" spans="1:9">
      <c r="A209" t="s">
        <v>1146</v>
      </c>
      <c r="B209" t="s">
        <v>357</v>
      </c>
      <c r="C209" t="s">
        <v>888</v>
      </c>
      <c r="D209">
        <v>9</v>
      </c>
      <c r="F209" t="s">
        <v>3127</v>
      </c>
      <c r="G209" t="str">
        <f t="shared" si="6"/>
        <v>mod_scr_secr_pro</v>
      </c>
      <c r="H209" t="s">
        <v>894</v>
      </c>
      <c r="I209" t="str">
        <f t="shared" si="7"/>
        <v xml:space="preserve">    mod_scr_secr_pro_09: "SECR ({{ ref_intext_efford_2004 }}; {{ ref_intext_borchers_efford_2008 }}; {{ ref_intext_royle_young_2008 }}; {{ ref_intext_royle_et_al_2009 }}) accounts for variation in individual [detection probability](/9_glossary#detection_probability); can produce spatial variation in [density](/09_gloss_ref/09_glossary.md#density); SECR ({{ ref_intext_efford_2004 }}; {{ ref_intext_borchers_efford_2008 }}; {{ ref_intext_royle_young_2008 }}; {{ ref_intext_royle_et_al_2009 }}) more sensitive to detect moderate-to-major populations changes (+/-20-80%) ({{ ref_intext_royle_young_2008 }}; {{ ref_intext_royle_et_al_2009 }})"</v>
      </c>
    </row>
    <row r="210" spans="1:9">
      <c r="A210" t="s">
        <v>964</v>
      </c>
      <c r="B210" t="s">
        <v>354</v>
      </c>
      <c r="C210" t="s">
        <v>886</v>
      </c>
      <c r="D210">
        <v>1</v>
      </c>
      <c r="F210" t="s">
        <v>2141</v>
      </c>
      <c r="G210" t="str">
        <f t="shared" si="6"/>
        <v>mod_smr_assump</v>
      </c>
      <c r="H210" t="s">
        <v>894</v>
      </c>
      <c r="I210" t="str">
        <f t="shared" si="7"/>
        <v xml:space="preserve">    mod_smr_assump_01: "Demographic closure (i.e., no births or deaths) ({{ ref_intext_chandler_royle_2013 }}; {{ ref_intext_clarke_et_al_2023 }})"</v>
      </c>
    </row>
    <row r="211" spans="1:9">
      <c r="A211" t="s">
        <v>1014</v>
      </c>
      <c r="B211" t="s">
        <v>354</v>
      </c>
      <c r="C211" t="s">
        <v>886</v>
      </c>
      <c r="D211">
        <v>2</v>
      </c>
      <c r="F211" t="s">
        <v>2142</v>
      </c>
      <c r="G211" t="str">
        <f t="shared" si="6"/>
        <v>mod_smr_assump</v>
      </c>
      <c r="H211" t="s">
        <v>894</v>
      </c>
      <c r="I211" t="str">
        <f t="shared" si="7"/>
        <v xml:space="preserve">    mod_smr_assump_02: "Geographic closure (i.e., no immigration or emigration) ({{ ref_intext_chandler_royle_2013 }}; {{ ref_intext_clarke_et_al_2023 }})"</v>
      </c>
    </row>
    <row r="212" spans="1:9">
      <c r="A212" t="s">
        <v>1035</v>
      </c>
      <c r="B212" t="s">
        <v>354</v>
      </c>
      <c r="C212" t="s">
        <v>886</v>
      </c>
      <c r="D212">
        <v>3</v>
      </c>
      <c r="F212" t="s">
        <v>2150</v>
      </c>
      <c r="G212" t="str">
        <f t="shared" si="6"/>
        <v>mod_smr_assump</v>
      </c>
      <c r="H212" t="s">
        <v>894</v>
      </c>
      <c r="I212" t="str">
        <f t="shared" si="7"/>
        <v xml:space="preserve">    mod_smr_assump_03: "Individuals do not lose marks ({{ ref_intext_wearn_gloverkapfer_2017 }}) (for maximum precision), but SMR ({{ ref_intext_chandler_royle_2013 }}; {{ ref_intext_sollmann_et_al_2013a }}; {{ ref_intext_sollmann_et_al_2013b }})) does allow for inclusion of marked but unidentified resighting detections ({{ ref_intext_sollmann_et_al_2013b }}; {{ ref_intext_rich_et_al_2014 }})"</v>
      </c>
    </row>
    <row r="213" spans="1:9">
      <c r="A213" t="s">
        <v>1047</v>
      </c>
      <c r="B213" t="s">
        <v>354</v>
      </c>
      <c r="C213" t="s">
        <v>886</v>
      </c>
      <c r="D213">
        <v>4</v>
      </c>
      <c r="F213" t="s">
        <v>2036</v>
      </c>
      <c r="G213" t="str">
        <f t="shared" si="6"/>
        <v>mod_smr_assump</v>
      </c>
      <c r="H213" t="s">
        <v>894</v>
      </c>
      <c r="I213" t="str">
        <f t="shared" si="7"/>
        <v xml:space="preserve">    mod_smr_assump_04: "Individuals are not misidentified ({{ ref_intext_wearn_gloverkapfer_2017 }})"</v>
      </c>
    </row>
    <row r="214" spans="1:9">
      <c r="A214" t="s">
        <v>1058</v>
      </c>
      <c r="B214" t="s">
        <v>354</v>
      </c>
      <c r="C214" t="s">
        <v>886</v>
      </c>
      <c r="D214">
        <v>5</v>
      </c>
      <c r="F214" t="s">
        <v>2123</v>
      </c>
      <c r="G214" t="str">
        <f t="shared" si="6"/>
        <v>mod_smr_assump</v>
      </c>
      <c r="H214" t="s">
        <v>894</v>
      </c>
      <c r="I214" t="str">
        <f t="shared" si="7"/>
        <v xml:space="preserve">    mod_smr_assump_05: "Failure to identify marked individuals is random ({{ ref_intext_whittington_et_al_2018 }}; {{ ref_intext_clarke_et_al_2023 }})"</v>
      </c>
    </row>
    <row r="215" spans="1:9">
      <c r="A215" t="s">
        <v>1067</v>
      </c>
      <c r="B215" t="s">
        <v>354</v>
      </c>
      <c r="C215" t="s">
        <v>886</v>
      </c>
      <c r="D215">
        <v>6</v>
      </c>
      <c r="F215" t="s">
        <v>2124</v>
      </c>
      <c r="G215" t="str">
        <f t="shared" si="6"/>
        <v>mod_smr_assump</v>
      </c>
      <c r="H215" t="s">
        <v>894</v>
      </c>
      <c r="I215" t="str">
        <f t="shared" si="7"/>
        <v xml:space="preserve">    mod_smr_assump_06: "Marked animals are a random sample of the population with home ranges located inside the state space ({{ ref_intext_sollmann_et_al_2013a }}; {{ ref_intext_rich_et_al_2014 }})"</v>
      </c>
    </row>
    <row r="216" spans="1:9">
      <c r="A216" t="s">
        <v>1074</v>
      </c>
      <c r="B216" t="s">
        <v>354</v>
      </c>
      <c r="C216" t="s">
        <v>886</v>
      </c>
      <c r="D216">
        <v>7</v>
      </c>
      <c r="F216" t="s">
        <v>3078</v>
      </c>
      <c r="G216" t="str">
        <f t="shared" si="6"/>
        <v>mod_smr_assump</v>
      </c>
      <c r="H216" t="s">
        <v>894</v>
      </c>
      <c r="I216" t="str">
        <f t="shared" si="7"/>
        <v xml:space="preserve">    mod_smr_assump_07: "Detections are [independent](/09_gloss_ref/09_glossary.md#independent_detections) ({{ ref_intext_chandler_royle_2013 }}; {{ ref_intext_clarke_et_al_2023 }})"</v>
      </c>
    </row>
    <row r="217" spans="1:9">
      <c r="A217" t="s">
        <v>1080</v>
      </c>
      <c r="B217" t="s">
        <v>354</v>
      </c>
      <c r="C217" t="s">
        <v>886</v>
      </c>
      <c r="D217">
        <v>8</v>
      </c>
      <c r="F217" t="s">
        <v>2047</v>
      </c>
      <c r="G217" t="str">
        <f t="shared" si="6"/>
        <v>mod_smr_assump</v>
      </c>
      <c r="H217" t="s">
        <v>894</v>
      </c>
      <c r="I217" t="str">
        <f t="shared" si="7"/>
        <v xml:space="preserve">    mod_smr_assump_08: "Individuals have equal detection probability at a given distance from the centre of their home range ({{ ref_intext_wearn_gloverkapfer_2017 }})"</v>
      </c>
    </row>
    <row r="218" spans="1:9">
      <c r="A218" t="s">
        <v>1085</v>
      </c>
      <c r="B218" t="s">
        <v>354</v>
      </c>
      <c r="C218" t="s">
        <v>886</v>
      </c>
      <c r="D218">
        <v>9</v>
      </c>
      <c r="F218" t="s">
        <v>3120</v>
      </c>
      <c r="G218" t="str">
        <f t="shared" si="6"/>
        <v>mod_smr_assump</v>
      </c>
      <c r="H218" t="s">
        <v>894</v>
      </c>
      <c r="I218" t="str">
        <f t="shared" si="7"/>
        <v xml:space="preserve">    mod_smr_assump_09: "Detections of different individuals are [independent](/09_gloss_ref/09_glossary.md#independent_detections) ({{ ref_intext_wearn_gloverkapfer_2017 }})"</v>
      </c>
    </row>
    <row r="219" spans="1:9">
      <c r="A219" t="s">
        <v>904</v>
      </c>
      <c r="B219" t="s">
        <v>354</v>
      </c>
      <c r="C219" t="s">
        <v>886</v>
      </c>
      <c r="D219">
        <v>10</v>
      </c>
      <c r="F219" t="s">
        <v>2039</v>
      </c>
      <c r="G219" t="str">
        <f t="shared" si="6"/>
        <v>mod_smr_assump</v>
      </c>
      <c r="H219" t="s">
        <v>894</v>
      </c>
      <c r="I219" t="str">
        <f t="shared" si="7"/>
        <v xml:space="preserve">    mod_smr_assump_10: "Movement is unaffected by cameras ({{ ref_intext_wearn_gloverkapfer_2017 }})"</v>
      </c>
    </row>
    <row r="220" spans="1:9">
      <c r="A220" t="s">
        <v>905</v>
      </c>
      <c r="B220" t="s">
        <v>354</v>
      </c>
      <c r="C220" t="s">
        <v>886</v>
      </c>
      <c r="D220">
        <v>11</v>
      </c>
      <c r="F220" t="s">
        <v>2034</v>
      </c>
      <c r="G220" t="str">
        <f t="shared" si="6"/>
        <v>mod_smr_assump</v>
      </c>
      <c r="H220" t="s">
        <v>894</v>
      </c>
      <c r="I220" t="str">
        <f t="shared" si="7"/>
        <v xml:space="preserve">    mod_smr_assump_11: "Behaviour is unaffected by cameras and marking ({{ ref_intext_wearn_gloverkapfer_2017 }})"</v>
      </c>
    </row>
    <row r="221" spans="1:9">
      <c r="A221" t="s">
        <v>906</v>
      </c>
      <c r="B221" t="s">
        <v>354</v>
      </c>
      <c r="C221" t="s">
        <v>886</v>
      </c>
      <c r="D221">
        <v>12</v>
      </c>
      <c r="F221" t="s">
        <v>2048</v>
      </c>
      <c r="G221" t="str">
        <f t="shared" si="6"/>
        <v>mod_smr_assump</v>
      </c>
      <c r="H221" t="s">
        <v>894</v>
      </c>
      <c r="I221" t="str">
        <f t="shared" si="7"/>
        <v xml:space="preserve">    mod_smr_assump_12: "Camera locations are randomly placed relative to the distribution and orientation of home ranges ({{ ref_intext_wearn_gloverkapfer_2017 }})"</v>
      </c>
    </row>
    <row r="222" spans="1:9">
      <c r="A222" t="s">
        <v>907</v>
      </c>
      <c r="B222" t="s">
        <v>354</v>
      </c>
      <c r="C222" t="s">
        <v>886</v>
      </c>
      <c r="D222">
        <v>13</v>
      </c>
      <c r="F222" t="s">
        <v>2145</v>
      </c>
      <c r="G222" t="str">
        <f t="shared" si="6"/>
        <v>mod_smr_assump</v>
      </c>
      <c r="H222" t="s">
        <v>894</v>
      </c>
      <c r="I222" t="str">
        <f t="shared" si="7"/>
        <v xml:space="preserve">    mod_smr_assump_13: "Camera locations are close enough together that animals are detected at multiple cameras ({{ ref_intext_chandler_royle_2013 }}; {{ ref_intext_clarke_et_al_2023 }})"</v>
      </c>
    </row>
    <row r="223" spans="1:9">
      <c r="A223" t="s">
        <v>908</v>
      </c>
      <c r="B223" t="s">
        <v>354</v>
      </c>
      <c r="C223" t="s">
        <v>886</v>
      </c>
      <c r="D223">
        <v>14</v>
      </c>
      <c r="F223" t="s">
        <v>3121</v>
      </c>
      <c r="G223" t="str">
        <f t="shared" si="6"/>
        <v>mod_smr_assump</v>
      </c>
      <c r="H223" t="s">
        <v>894</v>
      </c>
      <c r="I223" t="str">
        <f t="shared" si="7"/>
        <v xml:space="preserve">    mod_smr_assump_14: "[Surveys](/09_gloss_ref/09_glossary.md#survey) are independent ({{ ref_intext_wearn_gloverkapfer_2017 }})"</v>
      </c>
    </row>
    <row r="224" spans="1:9">
      <c r="A224" t="s">
        <v>909</v>
      </c>
      <c r="B224" t="s">
        <v>354</v>
      </c>
      <c r="C224" t="s">
        <v>886</v>
      </c>
      <c r="D224">
        <v>15</v>
      </c>
      <c r="F224" t="s">
        <v>2038</v>
      </c>
      <c r="G224" t="str">
        <f t="shared" si="6"/>
        <v>mod_smr_assump</v>
      </c>
      <c r="H224" t="s">
        <v>894</v>
      </c>
      <c r="I224" t="str">
        <f t="shared" si="7"/>
        <v xml:space="preserve">    mod_smr_assump_15: "Home ranges are stable ({{ ref_intext_wearn_gloverkapfer_2017 }})"</v>
      </c>
    </row>
    <row r="225" spans="1:9">
      <c r="A225" t="s">
        <v>910</v>
      </c>
      <c r="B225" t="s">
        <v>354</v>
      </c>
      <c r="C225" t="s">
        <v>886</v>
      </c>
      <c r="D225">
        <v>16</v>
      </c>
      <c r="F225" t="s">
        <v>2040</v>
      </c>
      <c r="G225" t="str">
        <f t="shared" si="6"/>
        <v>mod_smr_assump</v>
      </c>
      <c r="H225" t="s">
        <v>894</v>
      </c>
      <c r="I225" t="str">
        <f t="shared" si="7"/>
        <v xml:space="preserve">    mod_smr_assump_16: "Distribution of home range centres follows a defined distribution (Poisson, or other, e.g., negative binomial) ({{ ref_intext_wearn_gloverkapfer_2017 }})"</v>
      </c>
    </row>
    <row r="226" spans="1:9">
      <c r="A226" t="s">
        <v>911</v>
      </c>
      <c r="B226" t="s">
        <v>354</v>
      </c>
      <c r="C226" t="s">
        <v>886</v>
      </c>
      <c r="D226">
        <v>17</v>
      </c>
      <c r="F226" t="s">
        <v>2146</v>
      </c>
      <c r="G226" t="str">
        <f t="shared" si="6"/>
        <v>mod_smr_assump</v>
      </c>
      <c r="H226" t="s">
        <v>894</v>
      </c>
      <c r="I226" t="str">
        <f t="shared" si="7"/>
        <v xml:space="preserve">    mod_smr_assump_17: "Animals’ activity centres are randomly dispersed ({{ ref_intext_chandler_royle_2013 }}; {{ ref_intext_clarke_et_al_2023 }})"</v>
      </c>
    </row>
    <row r="227" spans="1:9">
      <c r="A227" t="s">
        <v>965</v>
      </c>
      <c r="B227" t="s">
        <v>354</v>
      </c>
      <c r="C227" t="s">
        <v>881</v>
      </c>
      <c r="D227">
        <v>1</v>
      </c>
      <c r="F227" t="s">
        <v>2049</v>
      </c>
      <c r="G227" t="str">
        <f t="shared" si="6"/>
        <v>mod_smr_con</v>
      </c>
      <c r="H227" t="s">
        <v>894</v>
      </c>
      <c r="I227" t="str">
        <f t="shared" si="7"/>
        <v xml:space="preserve">    mod_smr_con_01: "Animals may have to be physically captured and marked if natural marks do not exist on enough individuals ({{ ref_intext_wearn_gloverkapfer_2017 }})"</v>
      </c>
    </row>
    <row r="228" spans="1:9">
      <c r="A228" t="s">
        <v>1015</v>
      </c>
      <c r="B228" t="s">
        <v>354</v>
      </c>
      <c r="C228" t="s">
        <v>881</v>
      </c>
      <c r="D228">
        <v>2</v>
      </c>
      <c r="F228" t="s">
        <v>2050</v>
      </c>
      <c r="G228" t="str">
        <f t="shared" si="6"/>
        <v>mod_smr_con</v>
      </c>
      <c r="H228" t="s">
        <v>894</v>
      </c>
      <c r="I228" t="str">
        <f t="shared" si="7"/>
        <v xml:space="preserve">    mod_smr_con_02: "All individuals must be identifiable ({{ ref_intext_wearn_gloverkapfer_2017 }})"</v>
      </c>
    </row>
    <row r="229" spans="1:9">
      <c r="A229" t="s">
        <v>1098</v>
      </c>
      <c r="B229" t="s">
        <v>354</v>
      </c>
      <c r="C229" t="s">
        <v>881</v>
      </c>
      <c r="D229">
        <v>3</v>
      </c>
      <c r="F229" t="s">
        <v>3128</v>
      </c>
      <c r="G229" t="str">
        <f t="shared" si="6"/>
        <v>mod_smr_con</v>
      </c>
      <c r="H229" t="s">
        <v>894</v>
      </c>
      <c r="I229" t="str">
        <f t="shared" si="7"/>
        <v xml:space="preserve">    mod_smr_con_03: "Allows for [density](/09_gloss_ref/09_glossary.md#density) estimation for a unmarked population, but the precision of the [density](/09_gloss_ref/09_glossary.md#density) estimates are likely to be very low value ({{ ref_intext_wearn_gloverkapfer_2017 }})"</v>
      </c>
    </row>
    <row r="230" spans="1:9">
      <c r="A230" t="s">
        <v>1104</v>
      </c>
      <c r="B230" t="s">
        <v>354</v>
      </c>
      <c r="C230" t="s">
        <v>881</v>
      </c>
      <c r="D230">
        <v>4</v>
      </c>
      <c r="F230" t="s">
        <v>2051</v>
      </c>
      <c r="G230" t="str">
        <f t="shared" si="6"/>
        <v>mod_smr_con</v>
      </c>
      <c r="H230" t="s">
        <v>894</v>
      </c>
      <c r="I230" t="str">
        <f t="shared" si="7"/>
        <v xml:space="preserve">    mod_smr_con_04: "Remains poorly tested with camera data, although it offers promise ({{ ref_intext_wearn_gloverkapfer_2017 }})"</v>
      </c>
    </row>
    <row r="231" spans="1:9">
      <c r="A231" t="s">
        <v>1110</v>
      </c>
      <c r="B231" t="s">
        <v>354</v>
      </c>
      <c r="C231" t="s">
        <v>881</v>
      </c>
      <c r="D231">
        <v>5</v>
      </c>
      <c r="F231" t="s">
        <v>3129</v>
      </c>
      <c r="G231" t="str">
        <f t="shared" si="6"/>
        <v>mod_smr_con</v>
      </c>
      <c r="H231" t="s">
        <v>894</v>
      </c>
      <c r="I231" t="str">
        <f t="shared" si="7"/>
        <v xml:space="preserve">    mod_smr_con_05: "[Density](/09_gloss_ref/09_glossary.md#density) estimates are likely less precise than with SECR ({{ ref_intext_efford_2004 }}; {{ ref_intext_borchers_efford_2008 }}; {{ ref_intext_royle_young_2008 }}; {{ ref_intext_royle_et_al_2009 }}) or REM, unless a large proportion of the population have marks  ({{ ref_intext_wearn_gloverkapfer_2017 }})"</v>
      </c>
    </row>
    <row r="232" spans="1:9">
      <c r="A232" t="s">
        <v>1115</v>
      </c>
      <c r="B232" t="s">
        <v>354</v>
      </c>
      <c r="C232" t="s">
        <v>881</v>
      </c>
      <c r="D232">
        <v>6</v>
      </c>
      <c r="F232" t="s">
        <v>2052</v>
      </c>
      <c r="G232" t="str">
        <f t="shared" si="6"/>
        <v>mod_smr_con</v>
      </c>
      <c r="H232" t="s">
        <v>894</v>
      </c>
      <c r="I232" t="str">
        <f t="shared" si="7"/>
        <v xml:space="preserve">    mod_smr_con_06: "Requires sampling points to be close enough that individuals encounter multiple cameras ({{ ref_intext_wearn_gloverkapfer_2017 }})"</v>
      </c>
    </row>
    <row r="233" spans="1:9">
      <c r="A233" t="s">
        <v>966</v>
      </c>
      <c r="B233" t="s">
        <v>354</v>
      </c>
      <c r="C233" t="s">
        <v>888</v>
      </c>
      <c r="D233">
        <v>1</v>
      </c>
      <c r="F233" t="s">
        <v>2163</v>
      </c>
      <c r="G233" t="str">
        <f t="shared" si="6"/>
        <v>mod_smr_pro</v>
      </c>
      <c r="H233" t="s">
        <v>894</v>
      </c>
      <c r="I233" t="str">
        <f t="shared" si="7"/>
        <v xml:space="preserve">    mod_smr_pro_01: "Estimates are fully comparable to SECR ({{ ref_intext_efford_2004 }}; {{ ref_intext_borchers_efford_2008 }}; {{ ref_intext_royle_young_2008 }}; {{ ref_intext_royle_et_al_2009 }}) of marked species ({{ ref_intext_wearn_gloverkapfer_2017 }})"</v>
      </c>
    </row>
    <row r="234" spans="1:9">
      <c r="A234" t="s">
        <v>1016</v>
      </c>
      <c r="B234" t="s">
        <v>354</v>
      </c>
      <c r="C234" t="s">
        <v>888</v>
      </c>
      <c r="D234">
        <v>2</v>
      </c>
      <c r="F234" t="s">
        <v>2164</v>
      </c>
      <c r="G234" t="str">
        <f t="shared" si="6"/>
        <v>mod_smr_pro</v>
      </c>
      <c r="H234" t="s">
        <v>894</v>
      </c>
      <c r="I234" t="str">
        <f t="shared" si="7"/>
        <v xml:space="preserve">    mod_smr_pro_02: "Can be applied to a broader range of species than SECR [({{ ref_intext_efford_2004 }}; {{ ref_intext_borchers_efford_2008 }}; {{ ref_intext_royle_young_2008 }}; {{ ref_intext_royle_et_al_2009 }}) ({{ ref_intext_wearn_gloverkapfer_2017 }})"</v>
      </c>
    </row>
    <row r="235" spans="1:9">
      <c r="A235" t="s">
        <v>1129</v>
      </c>
      <c r="B235" t="s">
        <v>354</v>
      </c>
      <c r="C235" t="s">
        <v>888</v>
      </c>
      <c r="D235">
        <v>3</v>
      </c>
      <c r="F235" t="s">
        <v>2053</v>
      </c>
      <c r="G235" t="str">
        <f t="shared" si="6"/>
        <v>mod_smr_pro</v>
      </c>
      <c r="H235" t="s">
        <v>894</v>
      </c>
      <c r="I235" t="str">
        <f t="shared" si="7"/>
        <v xml:space="preserve">    mod_smr_pro_03: "Allows researcher to take advantage of natural markings ({{ ref_intext_wearn_gloverkapfer_2017 }})"</v>
      </c>
    </row>
    <row r="236" spans="1:9">
      <c r="A236" t="s">
        <v>1136</v>
      </c>
      <c r="B236" t="s">
        <v>354</v>
      </c>
      <c r="C236" t="s">
        <v>888</v>
      </c>
      <c r="D236">
        <v>4</v>
      </c>
      <c r="F236" t="s">
        <v>2054</v>
      </c>
      <c r="G236" t="str">
        <f t="shared" si="6"/>
        <v>mod_smr_pro</v>
      </c>
      <c r="H236" t="s">
        <v>894</v>
      </c>
      <c r="I236" t="str">
        <f t="shared" si="7"/>
        <v xml:space="preserve">    mod_smr_pro_04: "Allows researcher to mark a subset of the population (note - precision is dependent on number of marked individuals in a population) ({{ ref_intext_wearn_gloverkapfer_2017 }})"</v>
      </c>
    </row>
    <row r="237" spans="1:9">
      <c r="A237" t="s">
        <v>967</v>
      </c>
      <c r="B237" t="s">
        <v>334</v>
      </c>
      <c r="C237" t="s">
        <v>886</v>
      </c>
      <c r="D237">
        <v>1</v>
      </c>
      <c r="F237" t="s">
        <v>2090</v>
      </c>
      <c r="G237" t="str">
        <f t="shared" si="6"/>
        <v>mod_ste_assump</v>
      </c>
      <c r="H237" t="s">
        <v>894</v>
      </c>
      <c r="I237" t="str">
        <f t="shared" si="7"/>
        <v xml:space="preserve">    mod_ste_assump_01: "Demographic closure (i.e., no births or deaths) ({{ ref_intext_moeller_et_al_2018 }})"</v>
      </c>
    </row>
    <row r="238" spans="1:9">
      <c r="A238" t="s">
        <v>1017</v>
      </c>
      <c r="B238" t="s">
        <v>334</v>
      </c>
      <c r="C238" t="s">
        <v>886</v>
      </c>
      <c r="D238">
        <v>2</v>
      </c>
      <c r="F238" t="s">
        <v>2091</v>
      </c>
      <c r="G238" t="str">
        <f t="shared" si="6"/>
        <v>mod_ste_assump</v>
      </c>
      <c r="H238" t="s">
        <v>894</v>
      </c>
      <c r="I238" t="str">
        <f t="shared" si="7"/>
        <v xml:space="preserve">    mod_ste_assump_02: "Geographic closure (i.e., no immigration or emigration) ({{ ref_intext_moeller_et_al_2018 }})"</v>
      </c>
    </row>
    <row r="239" spans="1:9">
      <c r="A239" t="s">
        <v>1036</v>
      </c>
      <c r="B239" t="s">
        <v>334</v>
      </c>
      <c r="C239" t="s">
        <v>886</v>
      </c>
      <c r="D239">
        <v>3</v>
      </c>
      <c r="F239" t="s">
        <v>2092</v>
      </c>
      <c r="G239" t="str">
        <f t="shared" si="6"/>
        <v>mod_ste_assump</v>
      </c>
      <c r="H239" t="s">
        <v>894</v>
      </c>
      <c r="I239" t="str">
        <f t="shared" si="7"/>
        <v xml:space="preserve">    mod_ste_assump_03: "Camera locations are randomly placed ({{ ref_intext_moeller_et_al_2018 }})"</v>
      </c>
    </row>
    <row r="240" spans="1:9">
      <c r="A240" t="s">
        <v>1048</v>
      </c>
      <c r="B240" t="s">
        <v>334</v>
      </c>
      <c r="C240" t="s">
        <v>886</v>
      </c>
      <c r="D240">
        <v>4</v>
      </c>
      <c r="F240" t="s">
        <v>3099</v>
      </c>
      <c r="G240" t="str">
        <f t="shared" si="6"/>
        <v>mod_ste_assump</v>
      </c>
      <c r="H240" t="s">
        <v>894</v>
      </c>
      <c r="I240" t="str">
        <f t="shared" si="7"/>
        <v xml:space="preserve">    mod_ste_assump_04: "Detections are [independent](/09_gloss_ref/09_glossary.md#independent_detections) ({{ ref_intext_moeller_et_al_2018 }})"</v>
      </c>
    </row>
    <row r="241" spans="1:9">
      <c r="A241" t="s">
        <v>1059</v>
      </c>
      <c r="B241" t="s">
        <v>334</v>
      </c>
      <c r="C241" t="s">
        <v>886</v>
      </c>
      <c r="D241">
        <v>5</v>
      </c>
      <c r="F241" t="s">
        <v>2125</v>
      </c>
      <c r="G241" t="str">
        <f t="shared" si="6"/>
        <v>mod_ste_assump</v>
      </c>
      <c r="H241" t="s">
        <v>894</v>
      </c>
      <c r="I241" t="str">
        <f t="shared" si="7"/>
        <v xml:space="preserve">    mod_ste_assump_05: "Spatial counts of animals in a small area (or counts in equal subsets of the landscape) are Poisson-distributed ({{ ref_intext_loonam_et_al_2021 }})"</v>
      </c>
    </row>
    <row r="242" spans="1:9">
      <c r="A242" t="s">
        <v>1068</v>
      </c>
      <c r="B242" t="s">
        <v>334</v>
      </c>
      <c r="C242" t="s">
        <v>886</v>
      </c>
      <c r="D242">
        <v>6</v>
      </c>
      <c r="F242" t="s">
        <v>2093</v>
      </c>
      <c r="G242" t="str">
        <f t="shared" si="6"/>
        <v>mod_ste_assump</v>
      </c>
      <c r="H242" t="s">
        <v>894</v>
      </c>
      <c r="I242" t="str">
        <f t="shared" si="7"/>
        <v xml:space="preserve">    mod_ste_assump_06: "Detection is perfect (detection probability '*p*' = 1) ({{ ref_intext_moeller_et_al_2018 }})"</v>
      </c>
    </row>
    <row r="243" spans="1:9">
      <c r="A243" t="s">
        <v>968</v>
      </c>
      <c r="B243" t="s">
        <v>334</v>
      </c>
      <c r="C243" t="s">
        <v>881</v>
      </c>
      <c r="D243">
        <v>1</v>
      </c>
      <c r="F243" t="s">
        <v>2126</v>
      </c>
      <c r="G243" t="str">
        <f t="shared" si="6"/>
        <v>mod_ste_con</v>
      </c>
      <c r="H243" t="s">
        <v>894</v>
      </c>
      <c r="I243" t="str">
        <f t="shared" si="7"/>
        <v xml:space="preserve">    mod_ste_con_01: "Assumes that detection probability is 1 ({{ ref_intext_moeller_et_al_2018 }})"</v>
      </c>
    </row>
    <row r="244" spans="1:9">
      <c r="A244" t="s">
        <v>969</v>
      </c>
      <c r="B244" t="s">
        <v>334</v>
      </c>
      <c r="C244" t="s">
        <v>888</v>
      </c>
      <c r="D244">
        <v>1</v>
      </c>
      <c r="F244" t="s">
        <v>2097</v>
      </c>
      <c r="G244" t="str">
        <f t="shared" si="6"/>
        <v>mod_ste_pro</v>
      </c>
      <c r="H244" t="s">
        <v>894</v>
      </c>
      <c r="I244" t="str">
        <f t="shared" si="7"/>
        <v xml:space="preserve">    mod_ste_pro_01: "Can be efficient for estimating abundance of common species (with a lot of images) ({{ ref_intext_moeller_et_al_2018 }})"</v>
      </c>
    </row>
    <row r="245" spans="1:9">
      <c r="A245" t="s">
        <v>1018</v>
      </c>
      <c r="B245" t="s">
        <v>334</v>
      </c>
      <c r="C245" t="s">
        <v>888</v>
      </c>
      <c r="D245">
        <v>2</v>
      </c>
      <c r="F245" t="s">
        <v>2127</v>
      </c>
      <c r="G245" t="str">
        <f t="shared" si="6"/>
        <v>mod_ste_pro</v>
      </c>
      <c r="H245" t="s">
        <v>894</v>
      </c>
      <c r="I245" t="str">
        <f t="shared" si="7"/>
        <v xml:space="preserve">    mod_ste_pro_02: "Does not require estimate of movement rate ({{ ref_intext_moeller_et_al_2018 }})"</v>
      </c>
    </row>
    <row r="246" spans="1:9">
      <c r="A246" t="s">
        <v>970</v>
      </c>
      <c r="B246" t="s">
        <v>340</v>
      </c>
      <c r="C246" t="s">
        <v>886</v>
      </c>
      <c r="D246">
        <v>1</v>
      </c>
      <c r="F246" t="s">
        <v>2128</v>
      </c>
      <c r="G246" t="str">
        <f t="shared" si="6"/>
        <v>mod_tifc_assump</v>
      </c>
      <c r="H246" t="s">
        <v>894</v>
      </c>
      <c r="I246" t="str">
        <f t="shared" si="7"/>
        <v xml:space="preserve">    mod_tifc_assump_01: "Camera locations are randomly placed or representative relative to animal movement ({{ ref_intext_becker_et_al_2022 }})"</v>
      </c>
    </row>
    <row r="247" spans="1:9">
      <c r="A247" t="s">
        <v>1019</v>
      </c>
      <c r="B247" t="s">
        <v>340</v>
      </c>
      <c r="C247" t="s">
        <v>886</v>
      </c>
      <c r="D247">
        <v>2</v>
      </c>
      <c r="F247" t="s">
        <v>2129</v>
      </c>
      <c r="G247" t="str">
        <f t="shared" si="6"/>
        <v>mod_tifc_assump</v>
      </c>
      <c r="H247" t="s">
        <v>894</v>
      </c>
      <c r="I247" t="str">
        <f t="shared" si="7"/>
        <v xml:space="preserve">    mod_tifc_assump_02: "Movement is unaffected by the cameras ({{ ref_intext_becker_et_al_2022 }})"</v>
      </c>
    </row>
    <row r="248" spans="1:9">
      <c r="A248" t="s">
        <v>1037</v>
      </c>
      <c r="B248" t="s">
        <v>340</v>
      </c>
      <c r="C248" t="s">
        <v>886</v>
      </c>
      <c r="D248">
        <v>3</v>
      </c>
      <c r="F248" t="s">
        <v>2130</v>
      </c>
      <c r="G248" t="str">
        <f t="shared" si="6"/>
        <v>mod_tifc_assump</v>
      </c>
      <c r="H248" t="s">
        <v>894</v>
      </c>
      <c r="I248" t="str">
        <f t="shared" si="7"/>
        <v xml:space="preserve">    mod_tifc_assump_03: "Reliable detection of animals in part of the camera’s FOV (at least) ({{ ref_intext_becker_et_al_2022 }})"</v>
      </c>
    </row>
    <row r="249" spans="1:9">
      <c r="A249" t="s">
        <v>971</v>
      </c>
      <c r="B249" t="s">
        <v>340</v>
      </c>
      <c r="C249" t="s">
        <v>881</v>
      </c>
      <c r="D249">
        <v>1</v>
      </c>
      <c r="F249" t="s">
        <v>2165</v>
      </c>
      <c r="G249" t="str">
        <f t="shared" si="6"/>
        <v>mod_tifc_con</v>
      </c>
      <c r="H249" t="s">
        <v>894</v>
      </c>
      <c r="I249" t="str">
        <f t="shared" si="7"/>
        <v xml:space="preserve">    mod_tifc_con_01: "Requires careful calculation of the effective area of detection ({{ ref_intext_warbington_boyce_2020 }})"</v>
      </c>
    </row>
    <row r="250" spans="1:9">
      <c r="A250" t="s">
        <v>1020</v>
      </c>
      <c r="B250" t="s">
        <v>340</v>
      </c>
      <c r="C250" t="s">
        <v>881</v>
      </c>
      <c r="D250">
        <v>2</v>
      </c>
      <c r="F250" t="s">
        <v>2131</v>
      </c>
      <c r="G250" t="str">
        <f t="shared" si="6"/>
        <v>mod_tifc_con</v>
      </c>
      <c r="H250" t="s">
        <v>894</v>
      </c>
      <c r="I250" t="str">
        <f t="shared" si="7"/>
        <v xml:space="preserve">    mod_tifc_con_02: "A high level of measurement error ({{ ref_intext_becker_et_al_2022 }})"</v>
      </c>
    </row>
    <row r="251" spans="1:9">
      <c r="A251" t="s">
        <v>972</v>
      </c>
      <c r="B251" t="s">
        <v>340</v>
      </c>
      <c r="C251" t="s">
        <v>888</v>
      </c>
      <c r="D251">
        <v>1</v>
      </c>
      <c r="F251" t="s">
        <v>2166</v>
      </c>
      <c r="G251" t="str">
        <f t="shared" si="6"/>
        <v>mod_tifc_pro</v>
      </c>
      <c r="H251" t="s">
        <v>894</v>
      </c>
      <c r="I251" t="str">
        <f t="shared" si="7"/>
        <v xml:space="preserve">    mod_tifc_pro_01: "Does not require individual identification ({{ ref_intext_warbington_boyce_2020 }})"</v>
      </c>
    </row>
    <row r="252" spans="1:9">
      <c r="A252" t="s">
        <v>1021</v>
      </c>
      <c r="B252" t="s">
        <v>340</v>
      </c>
      <c r="C252" t="s">
        <v>888</v>
      </c>
      <c r="D252">
        <v>2</v>
      </c>
      <c r="F252" t="s">
        <v>2167</v>
      </c>
      <c r="G252" t="str">
        <f t="shared" si="6"/>
        <v>mod_tifc_pro</v>
      </c>
      <c r="H252" t="s">
        <v>894</v>
      </c>
      <c r="I252" t="str">
        <f t="shared" si="7"/>
        <v xml:space="preserve">    mod_tifc_pro_02: "Makes no assumption about home range ({{ ref_intext_warbington_boyce_2020 }})"</v>
      </c>
    </row>
    <row r="253" spans="1:9">
      <c r="A253" t="s">
        <v>1130</v>
      </c>
      <c r="B253" t="s">
        <v>340</v>
      </c>
      <c r="C253" t="s">
        <v>888</v>
      </c>
      <c r="D253">
        <v>3</v>
      </c>
      <c r="F253" t="s">
        <v>3285</v>
      </c>
      <c r="G253" t="str">
        <f t="shared" si="6"/>
        <v>mod_tifc_pro</v>
      </c>
      <c r="H253" t="s">
        <v>894</v>
      </c>
      <c r="I253" t="str">
        <f t="shared" si="7"/>
        <v xml:space="preserve">    mod_tifc_pro_03: "Comparable to estimates from SECR ({{ ref_intext_efford_2004 }}; {{ ref_intext_borchers_efford_2008 }}; {{ ref_intext_royle_young_2008 }}; {{ ref_intext_royle_et_al_2009 }}) ({{  ref_intext_warbington_boyce_2020 }})"</v>
      </c>
    </row>
    <row r="254" spans="1:9">
      <c r="A254" t="s">
        <v>973</v>
      </c>
      <c r="B254" t="s">
        <v>336</v>
      </c>
      <c r="C254" t="s">
        <v>886</v>
      </c>
      <c r="D254">
        <v>1</v>
      </c>
      <c r="F254" t="s">
        <v>2132</v>
      </c>
      <c r="G254" t="str">
        <f t="shared" si="6"/>
        <v>mod_tte_assump</v>
      </c>
      <c r="H254" t="s">
        <v>894</v>
      </c>
      <c r="I254" t="str">
        <f t="shared" si="7"/>
        <v xml:space="preserve">    mod_tte_assump_01: "Demographic closure (i.e., no births or deaths) ({{ ref_intext_moeller_et_al_2018 }}; {{ ref_intext_loonam_et_al_2021 }})"</v>
      </c>
    </row>
    <row r="255" spans="1:9">
      <c r="A255" t="s">
        <v>1022</v>
      </c>
      <c r="B255" t="s">
        <v>336</v>
      </c>
      <c r="C255" t="s">
        <v>886</v>
      </c>
      <c r="D255">
        <v>2</v>
      </c>
      <c r="F255" t="s">
        <v>2133</v>
      </c>
      <c r="G255" t="str">
        <f t="shared" si="6"/>
        <v>mod_tte_assump</v>
      </c>
      <c r="H255" t="s">
        <v>894</v>
      </c>
      <c r="I255" t="str">
        <f t="shared" si="7"/>
        <v xml:space="preserve">    mod_tte_assump_02: "Geographic closure (i.e., no immigration or emigration) at the level of the sampling frame (area of interest); this assumption does not apply at the plot-level (area sampled by the camera) ({{ ref_intext_moeller_et_al_2018 }}; {{ ref_intext_loonam_et_al_2021 }})"</v>
      </c>
    </row>
    <row r="256" spans="1:9">
      <c r="A256" t="s">
        <v>1038</v>
      </c>
      <c r="B256" t="s">
        <v>336</v>
      </c>
      <c r="C256" t="s">
        <v>886</v>
      </c>
      <c r="D256">
        <v>3</v>
      </c>
      <c r="F256" t="s">
        <v>2082</v>
      </c>
      <c r="G256" t="str">
        <f t="shared" si="6"/>
        <v>mod_tte_assump</v>
      </c>
      <c r="H256" t="s">
        <v>894</v>
      </c>
      <c r="I256" t="str">
        <f t="shared" si="7"/>
        <v xml:space="preserve">    mod_tte_assump_03: "Animal movement and behaviour are unaffected by the cameras ({{ ref_intext_palencia_et_al_2021 }})"</v>
      </c>
    </row>
    <row r="257" spans="1:9">
      <c r="A257" t="s">
        <v>1049</v>
      </c>
      <c r="B257" t="s">
        <v>336</v>
      </c>
      <c r="C257" t="s">
        <v>886</v>
      </c>
      <c r="D257">
        <v>4</v>
      </c>
      <c r="F257" t="s">
        <v>2134</v>
      </c>
      <c r="G257" t="str">
        <f t="shared" si="6"/>
        <v>mod_tte_assump</v>
      </c>
      <c r="H257" t="s">
        <v>894</v>
      </c>
      <c r="I257" t="str">
        <f t="shared" si="7"/>
        <v xml:space="preserve">    mod_tte_assump_04: "Camera locations placement is random, systematic, or systematic random ({{ ref_intext_moeller_et_al_2018 }})"</v>
      </c>
    </row>
    <row r="258" spans="1:9">
      <c r="A258" t="s">
        <v>1060</v>
      </c>
      <c r="B258" t="s">
        <v>336</v>
      </c>
      <c r="C258" t="s">
        <v>886</v>
      </c>
      <c r="D258">
        <v>5</v>
      </c>
      <c r="F258" t="s">
        <v>3099</v>
      </c>
      <c r="G258" t="str">
        <f t="shared" ref="G258:G264" si="8">B258&amp;"_"&amp;C258</f>
        <v>mod_tte_assump</v>
      </c>
      <c r="H258" t="s">
        <v>894</v>
      </c>
      <c r="I258" t="str">
        <f t="shared" ref="I258:I264" si="9">"    "&amp;A258&amp;": "&amp;""""&amp;F258&amp;""""</f>
        <v xml:space="preserve">    mod_tte_assump_05: "Detections are [independent](/09_gloss_ref/09_glossary.md#independent_detections) ({{ ref_intext_moeller_et_al_2018 }})"</v>
      </c>
    </row>
    <row r="259" spans="1:9">
      <c r="A259" t="s">
        <v>1069</v>
      </c>
      <c r="B259" t="s">
        <v>336</v>
      </c>
      <c r="C259" t="s">
        <v>886</v>
      </c>
      <c r="D259">
        <v>6</v>
      </c>
      <c r="F259" t="s">
        <v>2135</v>
      </c>
      <c r="G259" t="str">
        <f t="shared" si="8"/>
        <v>mod_tte_assump</v>
      </c>
      <c r="H259" t="s">
        <v>894</v>
      </c>
      <c r="I259" t="str">
        <f t="shared" si="9"/>
        <v xml:space="preserve">    mod_tte_assump_06: "Spatial counts of animals (or counts in equal subsets of the landscape) are Poisson-distributed ({{ ref_intext_loonam_et_al_2021 }})"</v>
      </c>
    </row>
    <row r="260" spans="1:9">
      <c r="A260" t="s">
        <v>1075</v>
      </c>
      <c r="B260" t="s">
        <v>336</v>
      </c>
      <c r="C260" t="s">
        <v>886</v>
      </c>
      <c r="D260">
        <v>7</v>
      </c>
      <c r="F260" t="s">
        <v>2136</v>
      </c>
      <c r="G260" t="str">
        <f t="shared" si="8"/>
        <v>mod_tte_assump</v>
      </c>
      <c r="H260" t="s">
        <v>894</v>
      </c>
      <c r="I260" t="str">
        <f t="shared" si="9"/>
        <v xml:space="preserve">    mod_tte_assump_07: "Accurate estimate of movement speed ({{ ref_intext_loonam_et_al_2021 }})"</v>
      </c>
    </row>
    <row r="261" spans="1:9">
      <c r="A261" t="s">
        <v>1081</v>
      </c>
      <c r="B261" t="s">
        <v>336</v>
      </c>
      <c r="C261" t="s">
        <v>886</v>
      </c>
      <c r="D261">
        <v>8</v>
      </c>
      <c r="F261" t="s">
        <v>2137</v>
      </c>
      <c r="G261" t="str">
        <f t="shared" si="8"/>
        <v>mod_tte_assump</v>
      </c>
      <c r="H261" t="s">
        <v>894</v>
      </c>
      <c r="I261" t="str">
        <f t="shared" si="9"/>
        <v xml:space="preserve">    mod_tte_assump_08: "Detection is perfect (detection probability '*p*' =  1) ({{ ref_intext_moeller_et_al_2018 }})"</v>
      </c>
    </row>
    <row r="262" spans="1:9">
      <c r="A262" t="s">
        <v>974</v>
      </c>
      <c r="B262" t="s">
        <v>336</v>
      </c>
      <c r="C262" t="s">
        <v>881</v>
      </c>
      <c r="D262">
        <v>1</v>
      </c>
      <c r="F262" t="s">
        <v>2138</v>
      </c>
      <c r="G262" t="str">
        <f t="shared" si="8"/>
        <v>mod_tte_con</v>
      </c>
      <c r="H262" t="s">
        <v>894</v>
      </c>
      <c r="I262" t="str">
        <f t="shared" si="9"/>
        <v xml:space="preserve">    mod_tte_con_01: "Requires independent estimates of movement rate (difficult to obtain without telemetry data) ({{ ref_intext_moeller_et_al_2018 }})"</v>
      </c>
    </row>
    <row r="263" spans="1:9">
      <c r="A263" t="s">
        <v>1023</v>
      </c>
      <c r="B263" t="s">
        <v>336</v>
      </c>
      <c r="C263" t="s">
        <v>881</v>
      </c>
      <c r="D263">
        <v>2</v>
      </c>
      <c r="F263" t="s">
        <v>2139</v>
      </c>
      <c r="G263" t="str">
        <f t="shared" si="8"/>
        <v>mod_tte_con</v>
      </c>
      <c r="H263" t="s">
        <v>894</v>
      </c>
      <c r="I263" t="str">
        <f t="shared" si="9"/>
        <v xml:space="preserve">    mod_tte_con_02: "Assumes that detection probability is 1 (or apply extension to account for imperfect detection) ({{ ref_intext_moeller_et_al_2018 }})"</v>
      </c>
    </row>
    <row r="264" spans="1:9">
      <c r="A264" t="s">
        <v>975</v>
      </c>
      <c r="B264" t="s">
        <v>336</v>
      </c>
      <c r="C264" t="s">
        <v>888</v>
      </c>
      <c r="D264">
        <v>1</v>
      </c>
      <c r="F264" t="s">
        <v>2097</v>
      </c>
      <c r="G264" t="str">
        <f t="shared" si="8"/>
        <v>mod_tte_pro</v>
      </c>
      <c r="H264" t="s">
        <v>894</v>
      </c>
      <c r="I264" t="str">
        <f t="shared" si="9"/>
        <v xml:space="preserve">    mod_tte_pro_01: "Can be efficient for estimating abundance of common species (with a lot of images) ({{ ref_intext_moeller_et_al_2018 }})"</v>
      </c>
    </row>
  </sheetData>
  <autoFilter ref="A1:I264" xr:uid="{1FBF2974-2D75-4883-8921-EB4D204480E8}">
    <sortState xmlns:xlrd2="http://schemas.microsoft.com/office/spreadsheetml/2017/richdata2" ref="A2:I264">
      <sortCondition ref="I1:I264"/>
    </sortState>
  </autoFilter>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575B9D-7835-495D-8911-DAA74FFB2CE6}">
  <dimension ref="A1:AN81"/>
  <sheetViews>
    <sheetView workbookViewId="0">
      <selection activeCell="H10" sqref="H10:L10"/>
    </sheetView>
  </sheetViews>
  <sheetFormatPr defaultRowHeight="14.25"/>
  <cols>
    <col min="1" max="1" width="22" bestFit="1" customWidth="1"/>
    <col min="2" max="2" width="16.125" bestFit="1" customWidth="1"/>
    <col min="3" max="3" width="4.125" bestFit="1" customWidth="1"/>
    <col min="4" max="4" width="3.875" bestFit="1" customWidth="1"/>
    <col min="5" max="7" width="3.875" customWidth="1"/>
    <col min="8" max="8" width="23.375" bestFit="1" customWidth="1"/>
    <col min="9" max="9" width="14.125" bestFit="1" customWidth="1"/>
    <col min="10" max="10" width="6.875" customWidth="1"/>
    <col min="11" max="11" width="4.25" customWidth="1"/>
    <col min="18" max="18" width="39.125" customWidth="1"/>
    <col min="19" max="19" width="11.125" customWidth="1"/>
    <col min="20" max="20" width="18.25" customWidth="1"/>
    <col min="22" max="22" width="17.25" customWidth="1"/>
    <col min="23" max="23" width="18.75" customWidth="1"/>
    <col min="24" max="24" width="22.375" customWidth="1"/>
    <col min="25" max="25" width="32.625" customWidth="1"/>
    <col min="26" max="26" width="21.75" customWidth="1"/>
    <col min="27" max="27" width="23.375" customWidth="1"/>
    <col min="28" max="28" width="15.125" customWidth="1"/>
    <col min="31" max="31" width="23.375" style="7" customWidth="1"/>
    <col min="32" max="32" width="16.75" customWidth="1"/>
    <col min="34" max="34" width="12.375" customWidth="1"/>
    <col min="35" max="35" width="9" customWidth="1"/>
    <col min="37" max="38" width="9" customWidth="1"/>
    <col min="39" max="39" width="27.375" customWidth="1"/>
    <col min="40" max="40" width="2.625" bestFit="1" customWidth="1"/>
  </cols>
  <sheetData>
    <row r="1" spans="1:40">
      <c r="T1" t="s">
        <v>368</v>
      </c>
      <c r="U1" t="s">
        <v>364</v>
      </c>
      <c r="V1" t="s">
        <v>884</v>
      </c>
      <c r="W1" t="s">
        <v>883</v>
      </c>
      <c r="X1" t="s">
        <v>885</v>
      </c>
      <c r="Y1" t="s">
        <v>882</v>
      </c>
      <c r="Z1" t="s">
        <v>350</v>
      </c>
      <c r="AA1" t="s">
        <v>351</v>
      </c>
      <c r="AB1" t="s">
        <v>358</v>
      </c>
      <c r="AC1" t="s">
        <v>344</v>
      </c>
      <c r="AD1" t="s">
        <v>342</v>
      </c>
      <c r="AE1" s="7" t="s">
        <v>352</v>
      </c>
      <c r="AF1" t="s">
        <v>357</v>
      </c>
      <c r="AG1" t="s">
        <v>354</v>
      </c>
      <c r="AH1" t="s">
        <v>338</v>
      </c>
      <c r="AI1" t="s">
        <v>331</v>
      </c>
      <c r="AJ1" t="s">
        <v>334</v>
      </c>
      <c r="AK1" t="s">
        <v>340</v>
      </c>
      <c r="AL1" t="s">
        <v>336</v>
      </c>
      <c r="AM1" t="s">
        <v>360</v>
      </c>
      <c r="AN1" t="s">
        <v>1190</v>
      </c>
    </row>
    <row r="2" spans="1:40">
      <c r="T2">
        <f>VLOOKUP(T$1,$A:$D,2,FALSE)</f>
        <v>1</v>
      </c>
      <c r="U2">
        <f>VLOOKUP(U$1,$A:$D,2,FALSE)</f>
        <v>5</v>
      </c>
      <c r="V2">
        <f t="shared" ref="V2:AL2" si="0">VLOOKUP(V$1,$A:$D,2,FALSE)</f>
        <v>4</v>
      </c>
      <c r="W2">
        <f t="shared" si="0"/>
        <v>3</v>
      </c>
      <c r="X2">
        <f t="shared" si="0"/>
        <v>3</v>
      </c>
      <c r="Y2">
        <f t="shared" si="0"/>
        <v>1</v>
      </c>
      <c r="Z2">
        <f>VLOOKUP(Z$1,$A:$D,2,FALSE)</f>
        <v>2</v>
      </c>
      <c r="AA2">
        <f>VLOOKUP(AA$1,$A:$D,2,FALSE)</f>
        <v>11</v>
      </c>
      <c r="AB2">
        <f>VLOOKUP(AB$1,$A:$D,2,FALSE)</f>
        <v>6</v>
      </c>
      <c r="AC2">
        <f t="shared" si="0"/>
        <v>8</v>
      </c>
      <c r="AD2">
        <f t="shared" si="0"/>
        <v>8</v>
      </c>
      <c r="AE2" s="7">
        <f t="shared" si="0"/>
        <v>6</v>
      </c>
      <c r="AF2">
        <f t="shared" si="0"/>
        <v>14</v>
      </c>
      <c r="AG2">
        <f t="shared" si="0"/>
        <v>17</v>
      </c>
      <c r="AH2">
        <f>VLOOKUP(AH$1,$A:$D,2,FALSE)</f>
        <v>9</v>
      </c>
      <c r="AI2">
        <f>VLOOKUP(AI$1,$A:$D,2,FALSE)</f>
        <v>5</v>
      </c>
      <c r="AJ2">
        <f t="shared" si="0"/>
        <v>6</v>
      </c>
      <c r="AK2">
        <f t="shared" si="0"/>
        <v>3</v>
      </c>
      <c r="AL2">
        <f t="shared" si="0"/>
        <v>8</v>
      </c>
      <c r="AM2">
        <f>VLOOKUP(AM$1,$A:$D,2,FALSE)</f>
        <v>2</v>
      </c>
      <c r="AN2" t="s">
        <v>1190</v>
      </c>
    </row>
    <row r="3" spans="1:40">
      <c r="T3">
        <f>VLOOKUP(T$1,$A:$D,3,FALSE)</f>
        <v>1</v>
      </c>
      <c r="U3">
        <f>VLOOKUP(U$1,$A:$D,3,FALSE)</f>
        <v>2</v>
      </c>
      <c r="V3">
        <f t="shared" ref="V3:AL3" si="1">VLOOKUP(V$1,$A:$D,3,FALSE)</f>
        <v>3</v>
      </c>
      <c r="W3">
        <f t="shared" si="1"/>
        <v>3</v>
      </c>
      <c r="X3">
        <f t="shared" si="1"/>
        <v>3</v>
      </c>
      <c r="Y3">
        <f t="shared" si="1"/>
        <v>3</v>
      </c>
      <c r="Z3">
        <f>VLOOKUP(Z$1,$A:$D,3,FALSE)</f>
        <v>2</v>
      </c>
      <c r="AA3">
        <f>VLOOKUP(AA$1,$A:$D,3,FALSE)</f>
        <v>3</v>
      </c>
      <c r="AB3">
        <f>VLOOKUP(AB$1,$A:$D,3,FALSE)</f>
        <v>7</v>
      </c>
      <c r="AC3">
        <f t="shared" si="1"/>
        <v>5</v>
      </c>
      <c r="AD3">
        <f t="shared" si="1"/>
        <v>3</v>
      </c>
      <c r="AE3" s="7">
        <f t="shared" si="1"/>
        <v>7</v>
      </c>
      <c r="AF3">
        <f t="shared" si="1"/>
        <v>7</v>
      </c>
      <c r="AG3">
        <f t="shared" si="1"/>
        <v>6</v>
      </c>
      <c r="AH3">
        <f>VLOOKUP(AH$1,$A:$D,3,FALSE)</f>
        <v>8</v>
      </c>
      <c r="AI3">
        <f>VLOOKUP(AI$1,$A:$D,3,FALSE)</f>
        <v>3</v>
      </c>
      <c r="AJ3">
        <f t="shared" si="1"/>
        <v>1</v>
      </c>
      <c r="AK3">
        <f t="shared" si="1"/>
        <v>2</v>
      </c>
      <c r="AL3">
        <f t="shared" si="1"/>
        <v>2</v>
      </c>
      <c r="AM3">
        <f>VLOOKUP(AM$1,$A:$D,3,FALSE)</f>
        <v>3</v>
      </c>
      <c r="AN3" t="s">
        <v>1190</v>
      </c>
    </row>
    <row r="4" spans="1:40">
      <c r="T4">
        <f>VLOOKUP(T$1,$A$9:$D$29,4,FALSE)</f>
        <v>1</v>
      </c>
      <c r="U4">
        <f>VLOOKUP(U$1,$A$9:$D$29,4,FALSE)</f>
        <v>5</v>
      </c>
      <c r="V4">
        <f t="shared" ref="V4:AL4" si="2">VLOOKUP(V$1,$A$9:$D$29,4,FALSE)</f>
        <v>3</v>
      </c>
      <c r="W4">
        <f t="shared" si="2"/>
        <v>3</v>
      </c>
      <c r="X4">
        <f t="shared" si="2"/>
        <v>2</v>
      </c>
      <c r="Y4">
        <f t="shared" si="2"/>
        <v>3</v>
      </c>
      <c r="Z4">
        <f>VLOOKUP(Z$1,$A$9:$D$29,4,FALSE)</f>
        <v>5</v>
      </c>
      <c r="AA4">
        <f>VLOOKUP(AA$1,$A$9:$D$29,4,FALSE)</f>
        <v>1</v>
      </c>
      <c r="AB4">
        <f>VLOOKUP(AB$1,$A$9:$D$29,4,FALSE)</f>
        <v>3</v>
      </c>
      <c r="AC4">
        <f t="shared" si="2"/>
        <v>8</v>
      </c>
      <c r="AD4">
        <f t="shared" si="2"/>
        <v>1</v>
      </c>
      <c r="AE4" s="7">
        <f t="shared" si="2"/>
        <v>1</v>
      </c>
      <c r="AF4">
        <f t="shared" si="2"/>
        <v>9</v>
      </c>
      <c r="AG4">
        <f t="shared" si="2"/>
        <v>4</v>
      </c>
      <c r="AH4">
        <f>VLOOKUP(AH$1,$A$9:$D$29,4,FALSE)</f>
        <v>4</v>
      </c>
      <c r="AI4">
        <f>VLOOKUP(AI$1,$A$9:$D$29,4,FALSE)</f>
        <v>2</v>
      </c>
      <c r="AJ4">
        <f t="shared" si="2"/>
        <v>2</v>
      </c>
      <c r="AK4">
        <f t="shared" si="2"/>
        <v>3</v>
      </c>
      <c r="AL4">
        <f t="shared" si="2"/>
        <v>1</v>
      </c>
      <c r="AM4">
        <f>VLOOKUP(AM$1,$A$9:$D$29,4,FALSE)</f>
        <v>4</v>
      </c>
      <c r="AN4" t="s">
        <v>1190</v>
      </c>
    </row>
    <row r="5" spans="1:40">
      <c r="AN5" t="s">
        <v>1190</v>
      </c>
    </row>
    <row r="6" spans="1:40">
      <c r="P6" t="s">
        <v>1192</v>
      </c>
      <c r="R6" t="s">
        <v>1176</v>
      </c>
      <c r="T6" t="s">
        <v>1176</v>
      </c>
      <c r="U6" t="s">
        <v>1176</v>
      </c>
      <c r="V6" t="s">
        <v>1176</v>
      </c>
      <c r="W6" t="s">
        <v>1176</v>
      </c>
      <c r="X6" t="s">
        <v>1176</v>
      </c>
      <c r="Y6" t="s">
        <v>1176</v>
      </c>
      <c r="Z6" t="s">
        <v>1176</v>
      </c>
      <c r="AA6" t="s">
        <v>1176</v>
      </c>
      <c r="AB6" t="s">
        <v>1176</v>
      </c>
      <c r="AC6" t="s">
        <v>1176</v>
      </c>
      <c r="AD6" t="s">
        <v>1176</v>
      </c>
      <c r="AE6" s="7" t="s">
        <v>1176</v>
      </c>
      <c r="AF6" t="s">
        <v>1176</v>
      </c>
      <c r="AG6" t="s">
        <v>1176</v>
      </c>
      <c r="AH6" t="s">
        <v>1176</v>
      </c>
      <c r="AI6" t="s">
        <v>1176</v>
      </c>
      <c r="AJ6" t="s">
        <v>1176</v>
      </c>
      <c r="AK6" t="s">
        <v>1176</v>
      </c>
      <c r="AL6" t="s">
        <v>1176</v>
      </c>
      <c r="AM6" t="s">
        <v>1176</v>
      </c>
      <c r="AN6" t="s">
        <v>1190</v>
      </c>
    </row>
    <row r="7" spans="1:40">
      <c r="P7">
        <v>1</v>
      </c>
      <c r="R7" t="s">
        <v>1177</v>
      </c>
      <c r="T7" t="s">
        <v>1177</v>
      </c>
      <c r="U7" t="s">
        <v>1177</v>
      </c>
      <c r="V7" t="s">
        <v>1177</v>
      </c>
      <c r="W7" t="s">
        <v>1177</v>
      </c>
      <c r="X7" t="s">
        <v>1177</v>
      </c>
      <c r="Y7" t="s">
        <v>1177</v>
      </c>
      <c r="Z7" t="s">
        <v>1177</v>
      </c>
      <c r="AA7" t="s">
        <v>1177</v>
      </c>
      <c r="AB7" t="s">
        <v>1177</v>
      </c>
      <c r="AC7" t="s">
        <v>1177</v>
      </c>
      <c r="AD7" t="s">
        <v>1177</v>
      </c>
      <c r="AE7" s="7" t="s">
        <v>1177</v>
      </c>
      <c r="AF7" t="s">
        <v>1177</v>
      </c>
      <c r="AG7" t="s">
        <v>1177</v>
      </c>
      <c r="AH7" t="s">
        <v>1177</v>
      </c>
      <c r="AI7" t="s">
        <v>1177</v>
      </c>
      <c r="AJ7" t="s">
        <v>1177</v>
      </c>
      <c r="AK7" t="s">
        <v>1177</v>
      </c>
      <c r="AL7" t="s">
        <v>1177</v>
      </c>
      <c r="AM7" t="s">
        <v>1177</v>
      </c>
      <c r="AN7" t="s">
        <v>1190</v>
      </c>
    </row>
    <row r="8" spans="1:40">
      <c r="A8" s="3" t="s">
        <v>898</v>
      </c>
      <c r="B8" s="3" t="s">
        <v>897</v>
      </c>
      <c r="H8" t="s">
        <v>898</v>
      </c>
      <c r="I8" t="s">
        <v>897</v>
      </c>
      <c r="P8">
        <v>2</v>
      </c>
      <c r="R8" t="s">
        <v>1178</v>
      </c>
      <c r="T8" t="s">
        <v>1178</v>
      </c>
      <c r="U8" t="s">
        <v>1178</v>
      </c>
      <c r="V8" t="s">
        <v>1178</v>
      </c>
      <c r="W8" t="s">
        <v>1178</v>
      </c>
      <c r="X8" t="s">
        <v>1178</v>
      </c>
      <c r="Y8" t="s">
        <v>1178</v>
      </c>
      <c r="Z8" t="s">
        <v>1178</v>
      </c>
      <c r="AA8" t="s">
        <v>1178</v>
      </c>
      <c r="AB8" t="s">
        <v>1178</v>
      </c>
      <c r="AC8" t="s">
        <v>1178</v>
      </c>
      <c r="AD8" t="s">
        <v>1178</v>
      </c>
      <c r="AE8" s="7" t="s">
        <v>1178</v>
      </c>
      <c r="AF8" t="s">
        <v>1178</v>
      </c>
      <c r="AG8" t="s">
        <v>1178</v>
      </c>
      <c r="AH8" t="s">
        <v>1178</v>
      </c>
      <c r="AI8" t="s">
        <v>1178</v>
      </c>
      <c r="AJ8" t="s">
        <v>1178</v>
      </c>
      <c r="AK8" t="s">
        <v>1178</v>
      </c>
      <c r="AL8" t="s">
        <v>1178</v>
      </c>
      <c r="AM8" t="s">
        <v>1178</v>
      </c>
      <c r="AN8" t="s">
        <v>1190</v>
      </c>
    </row>
    <row r="9" spans="1:40">
      <c r="A9" s="3" t="s">
        <v>896</v>
      </c>
      <c r="B9" t="s">
        <v>886</v>
      </c>
      <c r="C9" t="s">
        <v>881</v>
      </c>
      <c r="D9" t="s">
        <v>888</v>
      </c>
      <c r="H9" t="s">
        <v>896</v>
      </c>
      <c r="I9" t="s">
        <v>886</v>
      </c>
      <c r="J9" t="s">
        <v>888</v>
      </c>
      <c r="K9" t="s">
        <v>881</v>
      </c>
      <c r="P9">
        <v>3</v>
      </c>
      <c r="Q9">
        <v>1</v>
      </c>
      <c r="R9" t="s">
        <v>1196</v>
      </c>
      <c r="S9" t="str">
        <f>"- "&amp;R9</f>
        <v>- {{ mod_name_assump_01 }}</v>
      </c>
      <c r="T9" t="str">
        <f t="shared" ref="T9:U24" si="3">IF(T$2&gt;=$Q9,$R9,"")</f>
        <v>{{ mod_name_assump_01 }}</v>
      </c>
      <c r="U9" t="str">
        <f t="shared" si="3"/>
        <v>{{ mod_name_assump_01 }}</v>
      </c>
      <c r="V9" t="str">
        <f t="shared" ref="V9:AL22" si="4">IF(V$2&gt;=$Q9,$R9,"")</f>
        <v>{{ mod_name_assump_01 }}</v>
      </c>
      <c r="W9" t="str">
        <f t="shared" si="4"/>
        <v>{{ mod_name_assump_01 }}</v>
      </c>
      <c r="X9" t="str">
        <f t="shared" si="4"/>
        <v>{{ mod_name_assump_01 }}</v>
      </c>
      <c r="Y9" t="str">
        <f t="shared" si="4"/>
        <v>{{ mod_name_assump_01 }}</v>
      </c>
      <c r="Z9" t="str">
        <f t="shared" ref="Z9:AB24" si="5">IF(Z$2&gt;=$Q9,$R9,"")</f>
        <v>{{ mod_name_assump_01 }}</v>
      </c>
      <c r="AA9" t="str">
        <f t="shared" si="5"/>
        <v>{{ mod_name_assump_01 }}</v>
      </c>
      <c r="AB9" t="str">
        <f t="shared" si="5"/>
        <v>{{ mod_name_assump_01 }}</v>
      </c>
      <c r="AC9" t="str">
        <f t="shared" si="4"/>
        <v>{{ mod_name_assump_01 }}</v>
      </c>
      <c r="AD9" t="str">
        <f t="shared" si="4"/>
        <v>{{ mod_name_assump_01 }}</v>
      </c>
      <c r="AE9" s="7" t="str">
        <f t="shared" si="4"/>
        <v>{{ mod_name_assump_01 }}</v>
      </c>
      <c r="AF9" t="str">
        <f t="shared" si="4"/>
        <v>{{ mod_name_assump_01 }}</v>
      </c>
      <c r="AG9" t="str">
        <f t="shared" si="4"/>
        <v>{{ mod_name_assump_01 }}</v>
      </c>
      <c r="AH9" t="str">
        <f t="shared" ref="AH9:AH24" si="6">IF(AH$2&gt;=$Q9,$R9,"")</f>
        <v>{{ mod_name_assump_01 }}</v>
      </c>
      <c r="AI9" t="s">
        <v>1193</v>
      </c>
      <c r="AJ9" t="str">
        <f t="shared" si="4"/>
        <v>{{ mod_name_assump_01 }}</v>
      </c>
      <c r="AK9" t="str">
        <f t="shared" si="4"/>
        <v>{{ mod_name_assump_01 }}</v>
      </c>
      <c r="AL9" t="str">
        <f t="shared" si="4"/>
        <v>{{ mod_name_assump_01 }}</v>
      </c>
      <c r="AM9" t="str">
        <f t="shared" ref="AM9:AM24" si="7">IF(AM$2&gt;=$Q9,$R9,"")</f>
        <v>{{ mod_name_assump_01 }}</v>
      </c>
      <c r="AN9" t="s">
        <v>1190</v>
      </c>
    </row>
    <row r="10" spans="1:40">
      <c r="A10" s="4" t="s">
        <v>350</v>
      </c>
      <c r="B10">
        <v>2</v>
      </c>
      <c r="C10">
        <v>2</v>
      </c>
      <c r="D10">
        <v>5</v>
      </c>
      <c r="H10" t="s">
        <v>350</v>
      </c>
      <c r="I10">
        <v>2</v>
      </c>
      <c r="J10">
        <v>5</v>
      </c>
      <c r="K10">
        <v>2</v>
      </c>
      <c r="P10">
        <v>4</v>
      </c>
      <c r="Q10">
        <v>2</v>
      </c>
      <c r="R10" t="s">
        <v>1197</v>
      </c>
      <c r="S10" t="str">
        <f t="shared" ref="S10:S58" si="8">"- "&amp;R10</f>
        <v>- {{ mod_name_assump_02 }}</v>
      </c>
      <c r="T10" t="str">
        <f t="shared" si="3"/>
        <v/>
      </c>
      <c r="U10" t="str">
        <f t="shared" si="3"/>
        <v>{{ mod_name_assump_02 }}</v>
      </c>
      <c r="V10" t="str">
        <f t="shared" si="4"/>
        <v>{{ mod_name_assump_02 }}</v>
      </c>
      <c r="W10" t="str">
        <f t="shared" si="4"/>
        <v>{{ mod_name_assump_02 }}</v>
      </c>
      <c r="X10" t="str">
        <f t="shared" si="4"/>
        <v>{{ mod_name_assump_02 }}</v>
      </c>
      <c r="Y10" t="str">
        <f t="shared" si="4"/>
        <v/>
      </c>
      <c r="Z10" t="str">
        <f t="shared" si="5"/>
        <v>{{ mod_name_assump_02 }}</v>
      </c>
      <c r="AA10" t="str">
        <f t="shared" si="5"/>
        <v>{{ mod_name_assump_02 }}</v>
      </c>
      <c r="AB10" t="str">
        <f t="shared" si="5"/>
        <v>{{ mod_name_assump_02 }}</v>
      </c>
      <c r="AC10" t="str">
        <f t="shared" si="4"/>
        <v>{{ mod_name_assump_02 }}</v>
      </c>
      <c r="AD10" t="str">
        <f t="shared" si="4"/>
        <v>{{ mod_name_assump_02 }}</v>
      </c>
      <c r="AE10" s="7" t="str">
        <f t="shared" si="4"/>
        <v>{{ mod_name_assump_02 }}</v>
      </c>
      <c r="AF10" t="str">
        <f t="shared" si="4"/>
        <v>{{ mod_name_assump_02 }}</v>
      </c>
      <c r="AG10" t="str">
        <f t="shared" si="4"/>
        <v>{{ mod_name_assump_02 }}</v>
      </c>
      <c r="AH10" t="str">
        <f t="shared" si="6"/>
        <v>{{ mod_name_assump_02 }}</v>
      </c>
      <c r="AI10" t="str">
        <f t="shared" ref="AI10:AI24" si="9">IF(AI$2&gt;=$Q10,$R10,"")</f>
        <v>{{ mod_name_assump_02 }}</v>
      </c>
      <c r="AJ10" t="str">
        <f t="shared" si="4"/>
        <v>{{ mod_name_assump_02 }}</v>
      </c>
      <c r="AK10" t="str">
        <f t="shared" si="4"/>
        <v>{{ mod_name_assump_02 }}</v>
      </c>
      <c r="AL10" t="str">
        <f t="shared" si="4"/>
        <v>{{ mod_name_assump_02 }}</v>
      </c>
      <c r="AM10" t="str">
        <f t="shared" si="7"/>
        <v>{{ mod_name_assump_02 }}</v>
      </c>
      <c r="AN10" t="s">
        <v>1190</v>
      </c>
    </row>
    <row r="11" spans="1:40">
      <c r="A11" s="4" t="s">
        <v>360</v>
      </c>
      <c r="B11">
        <v>2</v>
      </c>
      <c r="C11">
        <v>3</v>
      </c>
      <c r="D11">
        <v>4</v>
      </c>
      <c r="H11" s="6" t="s">
        <v>360</v>
      </c>
      <c r="I11" s="6">
        <v>2</v>
      </c>
      <c r="J11" s="6">
        <v>4</v>
      </c>
      <c r="K11" s="6">
        <v>3</v>
      </c>
      <c r="L11" s="6"/>
      <c r="P11">
        <v>5</v>
      </c>
      <c r="Q11">
        <v>3</v>
      </c>
      <c r="R11" t="s">
        <v>1198</v>
      </c>
      <c r="S11" t="str">
        <f t="shared" si="8"/>
        <v>- {{ mod_name_assump_03 }}</v>
      </c>
      <c r="T11" t="str">
        <f t="shared" si="3"/>
        <v/>
      </c>
      <c r="U11" t="str">
        <f t="shared" si="3"/>
        <v>{{ mod_name_assump_03 }}</v>
      </c>
      <c r="V11" t="str">
        <f t="shared" si="4"/>
        <v>{{ mod_name_assump_03 }}</v>
      </c>
      <c r="W11" t="str">
        <f t="shared" si="4"/>
        <v>{{ mod_name_assump_03 }}</v>
      </c>
      <c r="X11" t="str">
        <f t="shared" si="4"/>
        <v>{{ mod_name_assump_03 }}</v>
      </c>
      <c r="Y11" t="str">
        <f t="shared" si="4"/>
        <v/>
      </c>
      <c r="Z11" t="str">
        <f t="shared" si="5"/>
        <v/>
      </c>
      <c r="AA11" t="str">
        <f t="shared" si="5"/>
        <v>{{ mod_name_assump_03 }}</v>
      </c>
      <c r="AB11" t="str">
        <f t="shared" si="5"/>
        <v>{{ mod_name_assump_03 }}</v>
      </c>
      <c r="AC11" t="str">
        <f t="shared" si="4"/>
        <v>{{ mod_name_assump_03 }}</v>
      </c>
      <c r="AD11" t="str">
        <f t="shared" si="4"/>
        <v>{{ mod_name_assump_03 }}</v>
      </c>
      <c r="AE11" s="7" t="str">
        <f t="shared" si="4"/>
        <v>{{ mod_name_assump_03 }}</v>
      </c>
      <c r="AF11" t="str">
        <f t="shared" si="4"/>
        <v>{{ mod_name_assump_03 }}</v>
      </c>
      <c r="AG11" t="str">
        <f t="shared" si="4"/>
        <v>{{ mod_name_assump_03 }}</v>
      </c>
      <c r="AH11" t="str">
        <f t="shared" si="6"/>
        <v>{{ mod_name_assump_03 }}</v>
      </c>
      <c r="AI11" t="str">
        <f t="shared" si="9"/>
        <v>{{ mod_name_assump_03 }}</v>
      </c>
      <c r="AJ11" t="str">
        <f t="shared" si="4"/>
        <v>{{ mod_name_assump_03 }}</v>
      </c>
      <c r="AK11" t="str">
        <f t="shared" si="4"/>
        <v>{{ mod_name_assump_03 }}</v>
      </c>
      <c r="AL11" t="str">
        <f t="shared" si="4"/>
        <v>{{ mod_name_assump_03 }}</v>
      </c>
      <c r="AM11" t="str">
        <f t="shared" si="7"/>
        <v/>
      </c>
      <c r="AN11" t="s">
        <v>1190</v>
      </c>
    </row>
    <row r="12" spans="1:40">
      <c r="A12" s="4" t="s">
        <v>351</v>
      </c>
      <c r="B12">
        <v>11</v>
      </c>
      <c r="C12">
        <v>3</v>
      </c>
      <c r="D12">
        <v>1</v>
      </c>
      <c r="H12" t="s">
        <v>351</v>
      </c>
      <c r="I12">
        <v>11</v>
      </c>
      <c r="J12">
        <v>1</v>
      </c>
      <c r="K12">
        <v>3</v>
      </c>
      <c r="P12">
        <v>6</v>
      </c>
      <c r="Q12">
        <v>4</v>
      </c>
      <c r="R12" t="s">
        <v>1199</v>
      </c>
      <c r="S12" t="str">
        <f t="shared" si="8"/>
        <v>- {{ mod_name_assump_04 }}</v>
      </c>
      <c r="T12" t="str">
        <f t="shared" si="3"/>
        <v/>
      </c>
      <c r="U12" t="str">
        <f t="shared" si="3"/>
        <v>{{ mod_name_assump_04 }}</v>
      </c>
      <c r="V12" t="str">
        <f t="shared" si="4"/>
        <v>{{ mod_name_assump_04 }}</v>
      </c>
      <c r="W12" t="str">
        <f t="shared" si="4"/>
        <v/>
      </c>
      <c r="X12" t="str">
        <f t="shared" si="4"/>
        <v/>
      </c>
      <c r="Y12" t="str">
        <f t="shared" si="4"/>
        <v/>
      </c>
      <c r="Z12" t="str">
        <f t="shared" si="5"/>
        <v/>
      </c>
      <c r="AA12" t="str">
        <f t="shared" si="5"/>
        <v>{{ mod_name_assump_04 }}</v>
      </c>
      <c r="AB12" t="str">
        <f t="shared" si="5"/>
        <v>{{ mod_name_assump_04 }}</v>
      </c>
      <c r="AC12" t="str">
        <f t="shared" si="4"/>
        <v>{{ mod_name_assump_04 }}</v>
      </c>
      <c r="AD12" t="str">
        <f t="shared" si="4"/>
        <v>{{ mod_name_assump_04 }}</v>
      </c>
      <c r="AE12" s="7" t="str">
        <f t="shared" si="4"/>
        <v>{{ mod_name_assump_04 }}</v>
      </c>
      <c r="AF12" t="str">
        <f t="shared" si="4"/>
        <v>{{ mod_name_assump_04 }}</v>
      </c>
      <c r="AG12" t="str">
        <f t="shared" si="4"/>
        <v>{{ mod_name_assump_04 }}</v>
      </c>
      <c r="AH12" t="str">
        <f t="shared" si="6"/>
        <v>{{ mod_name_assump_04 }}</v>
      </c>
      <c r="AI12" t="str">
        <f t="shared" si="9"/>
        <v>{{ mod_name_assump_04 }}</v>
      </c>
      <c r="AJ12" t="str">
        <f t="shared" si="4"/>
        <v>{{ mod_name_assump_04 }}</v>
      </c>
      <c r="AK12" t="str">
        <f t="shared" si="4"/>
        <v/>
      </c>
      <c r="AL12" t="str">
        <f t="shared" si="4"/>
        <v>{{ mod_name_assump_04 }}</v>
      </c>
      <c r="AM12" t="str">
        <f t="shared" si="7"/>
        <v/>
      </c>
      <c r="AN12" t="s">
        <v>1190</v>
      </c>
    </row>
    <row r="13" spans="1:40">
      <c r="A13" s="10" t="s">
        <v>358</v>
      </c>
      <c r="B13" s="7">
        <v>6</v>
      </c>
      <c r="C13" s="7">
        <v>7</v>
      </c>
      <c r="D13" s="7">
        <v>3</v>
      </c>
      <c r="E13" s="7"/>
      <c r="F13" s="7"/>
      <c r="G13" s="7"/>
      <c r="H13" s="6" t="s">
        <v>358</v>
      </c>
      <c r="I13" s="6">
        <v>6</v>
      </c>
      <c r="J13" s="6">
        <v>3</v>
      </c>
      <c r="K13" s="6">
        <v>8</v>
      </c>
      <c r="L13" s="6"/>
      <c r="P13">
        <v>7</v>
      </c>
      <c r="Q13">
        <v>5</v>
      </c>
      <c r="R13" t="s">
        <v>1200</v>
      </c>
      <c r="S13" t="str">
        <f t="shared" si="8"/>
        <v>- {{ mod_name_assump_05 }}</v>
      </c>
      <c r="T13" t="str">
        <f t="shared" si="3"/>
        <v/>
      </c>
      <c r="U13" t="str">
        <f t="shared" si="3"/>
        <v>{{ mod_name_assump_05 }}</v>
      </c>
      <c r="V13" t="str">
        <f t="shared" si="4"/>
        <v/>
      </c>
      <c r="W13" t="str">
        <f t="shared" si="4"/>
        <v/>
      </c>
      <c r="X13" t="str">
        <f t="shared" si="4"/>
        <v/>
      </c>
      <c r="Y13" t="str">
        <f t="shared" si="4"/>
        <v/>
      </c>
      <c r="Z13" t="str">
        <f t="shared" si="5"/>
        <v/>
      </c>
      <c r="AA13" t="str">
        <f t="shared" si="5"/>
        <v>{{ mod_name_assump_05 }}</v>
      </c>
      <c r="AB13" t="str">
        <f t="shared" si="5"/>
        <v>{{ mod_name_assump_05 }}</v>
      </c>
      <c r="AC13" t="str">
        <f t="shared" si="4"/>
        <v>{{ mod_name_assump_05 }}</v>
      </c>
      <c r="AD13" t="str">
        <f t="shared" si="4"/>
        <v>{{ mod_name_assump_05 }}</v>
      </c>
      <c r="AE13" s="7" t="str">
        <f t="shared" si="4"/>
        <v>{{ mod_name_assump_05 }}</v>
      </c>
      <c r="AF13" t="str">
        <f t="shared" si="4"/>
        <v>{{ mod_name_assump_05 }}</v>
      </c>
      <c r="AG13" t="str">
        <f t="shared" si="4"/>
        <v>{{ mod_name_assump_05 }}</v>
      </c>
      <c r="AH13" t="str">
        <f t="shared" si="6"/>
        <v>{{ mod_name_assump_05 }}</v>
      </c>
      <c r="AI13" t="str">
        <f t="shared" si="9"/>
        <v>{{ mod_name_assump_05 }}</v>
      </c>
      <c r="AJ13" t="str">
        <f t="shared" si="4"/>
        <v>{{ mod_name_assump_05 }}</v>
      </c>
      <c r="AK13" t="str">
        <f t="shared" si="4"/>
        <v/>
      </c>
      <c r="AL13" t="str">
        <f t="shared" si="4"/>
        <v>{{ mod_name_assump_05 }}</v>
      </c>
      <c r="AM13" t="str">
        <f t="shared" si="7"/>
        <v/>
      </c>
      <c r="AN13" t="s">
        <v>1190</v>
      </c>
    </row>
    <row r="14" spans="1:40">
      <c r="A14" s="4" t="s">
        <v>884</v>
      </c>
      <c r="B14">
        <v>4</v>
      </c>
      <c r="C14">
        <v>3</v>
      </c>
      <c r="D14">
        <v>3</v>
      </c>
      <c r="H14" s="6" t="s">
        <v>884</v>
      </c>
      <c r="I14" s="6">
        <v>4</v>
      </c>
      <c r="J14" s="6">
        <v>3</v>
      </c>
      <c r="K14" s="6">
        <v>3</v>
      </c>
      <c r="P14">
        <v>8</v>
      </c>
      <c r="Q14">
        <v>6</v>
      </c>
      <c r="R14" t="s">
        <v>1201</v>
      </c>
      <c r="S14" t="str">
        <f t="shared" si="8"/>
        <v>- {{ mod_name_assump_06 }}</v>
      </c>
      <c r="T14" t="str">
        <f t="shared" si="3"/>
        <v/>
      </c>
      <c r="U14" t="str">
        <f t="shared" si="3"/>
        <v/>
      </c>
      <c r="V14" t="str">
        <f t="shared" si="4"/>
        <v/>
      </c>
      <c r="W14" t="str">
        <f t="shared" si="4"/>
        <v/>
      </c>
      <c r="X14" t="str">
        <f t="shared" si="4"/>
        <v/>
      </c>
      <c r="Y14" t="str">
        <f t="shared" si="4"/>
        <v/>
      </c>
      <c r="Z14" t="str">
        <f t="shared" si="5"/>
        <v/>
      </c>
      <c r="AA14" t="str">
        <f t="shared" si="5"/>
        <v>{{ mod_name_assump_06 }}</v>
      </c>
      <c r="AB14" t="str">
        <f t="shared" si="5"/>
        <v>{{ mod_name_assump_06 }}</v>
      </c>
      <c r="AC14" t="str">
        <f t="shared" si="4"/>
        <v>{{ mod_name_assump_06 }}</v>
      </c>
      <c r="AD14" t="str">
        <f t="shared" si="4"/>
        <v>{{ mod_name_assump_06 }}</v>
      </c>
      <c r="AE14" s="7" t="str">
        <f t="shared" si="4"/>
        <v>{{ mod_name_assump_06 }}</v>
      </c>
      <c r="AF14" t="str">
        <f t="shared" si="4"/>
        <v>{{ mod_name_assump_06 }}</v>
      </c>
      <c r="AG14" t="str">
        <f t="shared" si="4"/>
        <v>{{ mod_name_assump_06 }}</v>
      </c>
      <c r="AH14" t="str">
        <f t="shared" si="6"/>
        <v>{{ mod_name_assump_06 }}</v>
      </c>
      <c r="AI14" t="str">
        <f t="shared" si="9"/>
        <v/>
      </c>
      <c r="AJ14" t="str">
        <f t="shared" si="4"/>
        <v>{{ mod_name_assump_06 }}</v>
      </c>
      <c r="AK14" t="str">
        <f t="shared" si="4"/>
        <v/>
      </c>
      <c r="AL14" t="str">
        <f t="shared" si="4"/>
        <v>{{ mod_name_assump_06 }}</v>
      </c>
      <c r="AM14" t="str">
        <f t="shared" si="7"/>
        <v/>
      </c>
      <c r="AN14" t="s">
        <v>1190</v>
      </c>
    </row>
    <row r="15" spans="1:40">
      <c r="A15" s="4" t="s">
        <v>883</v>
      </c>
      <c r="B15">
        <v>3</v>
      </c>
      <c r="C15">
        <v>3</v>
      </c>
      <c r="D15">
        <v>3</v>
      </c>
      <c r="H15" s="6" t="s">
        <v>883</v>
      </c>
      <c r="I15" s="6">
        <v>3</v>
      </c>
      <c r="J15" s="6">
        <v>3</v>
      </c>
      <c r="K15" s="6">
        <v>3</v>
      </c>
      <c r="P15">
        <v>9</v>
      </c>
      <c r="Q15">
        <v>7</v>
      </c>
      <c r="R15" t="s">
        <v>1202</v>
      </c>
      <c r="S15" t="str">
        <f t="shared" si="8"/>
        <v>- {{ mod_name_assump_07 }}</v>
      </c>
      <c r="T15" t="str">
        <f t="shared" si="3"/>
        <v/>
      </c>
      <c r="U15" t="str">
        <f t="shared" si="3"/>
        <v/>
      </c>
      <c r="V15" t="str">
        <f t="shared" si="4"/>
        <v/>
      </c>
      <c r="W15" t="str">
        <f t="shared" si="4"/>
        <v/>
      </c>
      <c r="X15" t="str">
        <f t="shared" si="4"/>
        <v/>
      </c>
      <c r="Y15" t="str">
        <f t="shared" si="4"/>
        <v/>
      </c>
      <c r="Z15" t="str">
        <f t="shared" si="5"/>
        <v/>
      </c>
      <c r="AA15" t="str">
        <f t="shared" si="5"/>
        <v>{{ mod_name_assump_07 }}</v>
      </c>
      <c r="AB15" t="str">
        <f t="shared" si="5"/>
        <v/>
      </c>
      <c r="AC15" t="str">
        <f t="shared" si="4"/>
        <v>{{ mod_name_assump_07 }}</v>
      </c>
      <c r="AD15" t="str">
        <f t="shared" si="4"/>
        <v>{{ mod_name_assump_07 }}</v>
      </c>
      <c r="AE15" s="7" t="str">
        <f t="shared" si="4"/>
        <v/>
      </c>
      <c r="AF15" t="str">
        <f t="shared" si="4"/>
        <v>{{ mod_name_assump_07 }}</v>
      </c>
      <c r="AG15" t="str">
        <f t="shared" si="4"/>
        <v>{{ mod_name_assump_07 }}</v>
      </c>
      <c r="AH15" t="str">
        <f t="shared" si="6"/>
        <v>{{ mod_name_assump_07 }}</v>
      </c>
      <c r="AI15" t="str">
        <f t="shared" si="9"/>
        <v/>
      </c>
      <c r="AJ15" t="str">
        <f t="shared" si="4"/>
        <v/>
      </c>
      <c r="AK15" t="str">
        <f t="shared" si="4"/>
        <v/>
      </c>
      <c r="AL15" t="str">
        <f t="shared" si="4"/>
        <v>{{ mod_name_assump_07 }}</v>
      </c>
      <c r="AM15" t="str">
        <f t="shared" si="7"/>
        <v/>
      </c>
      <c r="AN15" t="s">
        <v>1190</v>
      </c>
    </row>
    <row r="16" spans="1:40">
      <c r="A16" s="4" t="s">
        <v>885</v>
      </c>
      <c r="B16">
        <v>3</v>
      </c>
      <c r="C16">
        <v>3</v>
      </c>
      <c r="D16">
        <v>2</v>
      </c>
      <c r="H16" s="6" t="s">
        <v>885</v>
      </c>
      <c r="I16" s="6">
        <v>3</v>
      </c>
      <c r="J16" s="6">
        <v>2</v>
      </c>
      <c r="K16" s="6">
        <v>3</v>
      </c>
      <c r="P16">
        <v>10</v>
      </c>
      <c r="Q16">
        <v>8</v>
      </c>
      <c r="R16" t="s">
        <v>1203</v>
      </c>
      <c r="S16" t="str">
        <f t="shared" si="8"/>
        <v>- {{ mod_name_assump_08 }}</v>
      </c>
      <c r="T16" t="str">
        <f t="shared" si="3"/>
        <v/>
      </c>
      <c r="U16" t="str">
        <f t="shared" si="3"/>
        <v/>
      </c>
      <c r="V16" t="str">
        <f t="shared" si="4"/>
        <v/>
      </c>
      <c r="W16" t="str">
        <f t="shared" si="4"/>
        <v/>
      </c>
      <c r="X16" t="str">
        <f t="shared" si="4"/>
        <v/>
      </c>
      <c r="Y16" t="str">
        <f t="shared" si="4"/>
        <v/>
      </c>
      <c r="Z16" t="str">
        <f t="shared" si="5"/>
        <v/>
      </c>
      <c r="AA16" t="str">
        <f t="shared" si="5"/>
        <v>{{ mod_name_assump_08 }}</v>
      </c>
      <c r="AB16" t="str">
        <f t="shared" si="5"/>
        <v/>
      </c>
      <c r="AC16" t="str">
        <f t="shared" si="4"/>
        <v>{{ mod_name_assump_08 }}</v>
      </c>
      <c r="AD16" t="str">
        <f t="shared" si="4"/>
        <v>{{ mod_name_assump_08 }}</v>
      </c>
      <c r="AE16" s="7" t="str">
        <f t="shared" si="4"/>
        <v/>
      </c>
      <c r="AF16" t="str">
        <f t="shared" si="4"/>
        <v>{{ mod_name_assump_08 }}</v>
      </c>
      <c r="AG16" t="str">
        <f t="shared" si="4"/>
        <v>{{ mod_name_assump_08 }}</v>
      </c>
      <c r="AH16" t="str">
        <f t="shared" si="6"/>
        <v>{{ mod_name_assump_08 }}</v>
      </c>
      <c r="AI16" t="str">
        <f t="shared" si="9"/>
        <v/>
      </c>
      <c r="AJ16" t="str">
        <f t="shared" si="4"/>
        <v/>
      </c>
      <c r="AK16" t="str">
        <f t="shared" si="4"/>
        <v/>
      </c>
      <c r="AL16" t="str">
        <f t="shared" si="4"/>
        <v>{{ mod_name_assump_08 }}</v>
      </c>
      <c r="AM16" t="str">
        <f t="shared" si="7"/>
        <v/>
      </c>
      <c r="AN16" t="s">
        <v>1190</v>
      </c>
    </row>
    <row r="17" spans="1:40">
      <c r="A17" s="4" t="s">
        <v>338</v>
      </c>
      <c r="B17">
        <v>9</v>
      </c>
      <c r="C17">
        <v>8</v>
      </c>
      <c r="D17">
        <v>4</v>
      </c>
      <c r="H17" t="s">
        <v>338</v>
      </c>
      <c r="I17">
        <v>9</v>
      </c>
      <c r="J17">
        <v>4</v>
      </c>
      <c r="K17">
        <v>8</v>
      </c>
      <c r="P17">
        <v>11</v>
      </c>
      <c r="Q17">
        <v>9</v>
      </c>
      <c r="R17" t="s">
        <v>1204</v>
      </c>
      <c r="S17" t="str">
        <f t="shared" si="8"/>
        <v>- {{ mod_name_assump_09 }}</v>
      </c>
      <c r="T17" t="str">
        <f t="shared" si="3"/>
        <v/>
      </c>
      <c r="U17" t="str">
        <f t="shared" si="3"/>
        <v/>
      </c>
      <c r="V17" t="str">
        <f t="shared" si="4"/>
        <v/>
      </c>
      <c r="W17" t="str">
        <f t="shared" si="4"/>
        <v/>
      </c>
      <c r="X17" t="str">
        <f t="shared" si="4"/>
        <v/>
      </c>
      <c r="Y17" t="str">
        <f t="shared" si="4"/>
        <v/>
      </c>
      <c r="Z17" t="str">
        <f t="shared" si="5"/>
        <v/>
      </c>
      <c r="AA17" t="str">
        <f t="shared" si="5"/>
        <v>{{ mod_name_assump_09 }}</v>
      </c>
      <c r="AB17" t="str">
        <f t="shared" si="5"/>
        <v/>
      </c>
      <c r="AC17" t="str">
        <f t="shared" si="4"/>
        <v/>
      </c>
      <c r="AD17" t="str">
        <f t="shared" si="4"/>
        <v/>
      </c>
      <c r="AE17" s="7" t="str">
        <f t="shared" si="4"/>
        <v/>
      </c>
      <c r="AF17" t="str">
        <f t="shared" si="4"/>
        <v>{{ mod_name_assump_09 }}</v>
      </c>
      <c r="AG17" t="str">
        <f t="shared" si="4"/>
        <v>{{ mod_name_assump_09 }}</v>
      </c>
      <c r="AH17" t="str">
        <f t="shared" si="6"/>
        <v>{{ mod_name_assump_09 }}</v>
      </c>
      <c r="AI17" t="str">
        <f t="shared" si="9"/>
        <v/>
      </c>
      <c r="AJ17" t="str">
        <f t="shared" si="4"/>
        <v/>
      </c>
      <c r="AK17" t="str">
        <f t="shared" si="4"/>
        <v/>
      </c>
      <c r="AL17" t="str">
        <f t="shared" si="4"/>
        <v/>
      </c>
      <c r="AM17" t="str">
        <f t="shared" si="7"/>
        <v/>
      </c>
      <c r="AN17" t="s">
        <v>1190</v>
      </c>
    </row>
    <row r="18" spans="1:40">
      <c r="A18" s="4" t="s">
        <v>368</v>
      </c>
      <c r="B18">
        <v>1</v>
      </c>
      <c r="C18">
        <v>1</v>
      </c>
      <c r="D18">
        <v>1</v>
      </c>
      <c r="H18" s="6" t="s">
        <v>368</v>
      </c>
      <c r="I18" s="6">
        <v>1</v>
      </c>
      <c r="J18" s="6">
        <v>1</v>
      </c>
      <c r="K18" s="6">
        <v>1</v>
      </c>
      <c r="P18">
        <v>12</v>
      </c>
      <c r="Q18">
        <v>10</v>
      </c>
      <c r="R18" t="s">
        <v>1205</v>
      </c>
      <c r="S18" t="str">
        <f t="shared" si="8"/>
        <v>- {{ mod_name_assump_10 }}</v>
      </c>
      <c r="T18" t="str">
        <f t="shared" si="3"/>
        <v/>
      </c>
      <c r="U18" t="str">
        <f t="shared" si="3"/>
        <v/>
      </c>
      <c r="V18" t="str">
        <f t="shared" si="4"/>
        <v/>
      </c>
      <c r="W18" t="str">
        <f t="shared" si="4"/>
        <v/>
      </c>
      <c r="X18" t="str">
        <f t="shared" si="4"/>
        <v/>
      </c>
      <c r="Y18" t="str">
        <f t="shared" si="4"/>
        <v/>
      </c>
      <c r="Z18" t="str">
        <f t="shared" si="5"/>
        <v/>
      </c>
      <c r="AA18" t="str">
        <f t="shared" si="5"/>
        <v>{{ mod_name_assump_10 }}</v>
      </c>
      <c r="AB18" t="str">
        <f t="shared" si="5"/>
        <v/>
      </c>
      <c r="AC18" t="str">
        <f t="shared" si="4"/>
        <v/>
      </c>
      <c r="AD18" t="str">
        <f t="shared" si="4"/>
        <v/>
      </c>
      <c r="AE18" s="7" t="str">
        <f t="shared" si="4"/>
        <v/>
      </c>
      <c r="AF18" t="str">
        <f t="shared" si="4"/>
        <v>{{ mod_name_assump_10 }}</v>
      </c>
      <c r="AG18" t="str">
        <f t="shared" si="4"/>
        <v>{{ mod_name_assump_10 }}</v>
      </c>
      <c r="AH18" t="str">
        <f t="shared" si="6"/>
        <v/>
      </c>
      <c r="AI18" t="str">
        <f t="shared" si="9"/>
        <v/>
      </c>
      <c r="AJ18" t="str">
        <f t="shared" si="4"/>
        <v/>
      </c>
      <c r="AK18" t="str">
        <f t="shared" si="4"/>
        <v/>
      </c>
      <c r="AL18" t="str">
        <f t="shared" si="4"/>
        <v/>
      </c>
      <c r="AM18" t="str">
        <f t="shared" si="7"/>
        <v/>
      </c>
      <c r="AN18" t="s">
        <v>1190</v>
      </c>
    </row>
    <row r="19" spans="1:40">
      <c r="A19" s="4" t="s">
        <v>331</v>
      </c>
      <c r="B19">
        <v>5</v>
      </c>
      <c r="C19">
        <v>3</v>
      </c>
      <c r="D19">
        <v>2</v>
      </c>
      <c r="H19" t="s">
        <v>331</v>
      </c>
      <c r="I19">
        <v>5</v>
      </c>
      <c r="J19">
        <v>2</v>
      </c>
      <c r="K19">
        <v>3</v>
      </c>
      <c r="P19">
        <v>13</v>
      </c>
      <c r="Q19">
        <v>11</v>
      </c>
      <c r="R19" t="s">
        <v>1206</v>
      </c>
      <c r="S19" t="str">
        <f t="shared" si="8"/>
        <v>- {{ mod_name_assump_11 }}</v>
      </c>
      <c r="T19" t="str">
        <f t="shared" si="3"/>
        <v/>
      </c>
      <c r="U19" t="str">
        <f t="shared" si="3"/>
        <v/>
      </c>
      <c r="V19" t="str">
        <f t="shared" si="4"/>
        <v/>
      </c>
      <c r="W19" t="str">
        <f t="shared" si="4"/>
        <v/>
      </c>
      <c r="X19" t="str">
        <f t="shared" si="4"/>
        <v/>
      </c>
      <c r="Y19" t="str">
        <f t="shared" si="4"/>
        <v/>
      </c>
      <c r="Z19" t="str">
        <f t="shared" si="5"/>
        <v/>
      </c>
      <c r="AA19" t="str">
        <f t="shared" si="5"/>
        <v>{{ mod_name_assump_11 }}</v>
      </c>
      <c r="AB19" t="str">
        <f t="shared" si="5"/>
        <v/>
      </c>
      <c r="AC19" t="str">
        <f t="shared" si="4"/>
        <v/>
      </c>
      <c r="AD19" t="str">
        <f t="shared" si="4"/>
        <v/>
      </c>
      <c r="AE19" s="7" t="str">
        <f t="shared" si="4"/>
        <v/>
      </c>
      <c r="AF19" t="str">
        <f t="shared" si="4"/>
        <v>{{ mod_name_assump_11 }}</v>
      </c>
      <c r="AG19" t="str">
        <f t="shared" si="4"/>
        <v>{{ mod_name_assump_11 }}</v>
      </c>
      <c r="AH19" t="str">
        <f t="shared" si="6"/>
        <v/>
      </c>
      <c r="AI19" t="str">
        <f t="shared" si="9"/>
        <v/>
      </c>
      <c r="AJ19" t="str">
        <f t="shared" si="4"/>
        <v/>
      </c>
      <c r="AK19" t="str">
        <f t="shared" si="4"/>
        <v/>
      </c>
      <c r="AL19" t="str">
        <f t="shared" si="4"/>
        <v/>
      </c>
      <c r="AM19" t="str">
        <f t="shared" si="7"/>
        <v/>
      </c>
      <c r="AN19" t="s">
        <v>1190</v>
      </c>
    </row>
    <row r="20" spans="1:40">
      <c r="A20" s="4" t="s">
        <v>364</v>
      </c>
      <c r="B20">
        <v>5</v>
      </c>
      <c r="C20">
        <v>2</v>
      </c>
      <c r="D20">
        <v>5</v>
      </c>
      <c r="H20" s="6" t="s">
        <v>364</v>
      </c>
      <c r="I20" s="6">
        <v>5</v>
      </c>
      <c r="J20" s="6">
        <v>5</v>
      </c>
      <c r="K20" s="6">
        <v>2</v>
      </c>
      <c r="P20">
        <v>14</v>
      </c>
      <c r="Q20">
        <v>12</v>
      </c>
      <c r="R20" t="s">
        <v>1207</v>
      </c>
      <c r="S20" t="str">
        <f t="shared" si="8"/>
        <v>- {{ mod_name_assump_12 }}</v>
      </c>
      <c r="T20" t="str">
        <f t="shared" si="3"/>
        <v/>
      </c>
      <c r="U20" t="str">
        <f t="shared" si="3"/>
        <v/>
      </c>
      <c r="V20" t="str">
        <f t="shared" si="4"/>
        <v/>
      </c>
      <c r="W20" t="str">
        <f t="shared" si="4"/>
        <v/>
      </c>
      <c r="X20" t="str">
        <f t="shared" si="4"/>
        <v/>
      </c>
      <c r="Y20" t="str">
        <f t="shared" si="4"/>
        <v/>
      </c>
      <c r="Z20" t="str">
        <f t="shared" si="5"/>
        <v/>
      </c>
      <c r="AA20" t="str">
        <f t="shared" si="5"/>
        <v/>
      </c>
      <c r="AB20" t="str">
        <f t="shared" si="5"/>
        <v/>
      </c>
      <c r="AC20" t="str">
        <f t="shared" si="4"/>
        <v/>
      </c>
      <c r="AD20" t="str">
        <f t="shared" si="4"/>
        <v/>
      </c>
      <c r="AE20" s="7" t="str">
        <f t="shared" si="4"/>
        <v/>
      </c>
      <c r="AF20" t="str">
        <f t="shared" si="4"/>
        <v>{{ mod_name_assump_12 }}</v>
      </c>
      <c r="AG20" t="str">
        <f t="shared" si="4"/>
        <v>{{ mod_name_assump_12 }}</v>
      </c>
      <c r="AH20" t="str">
        <f t="shared" si="6"/>
        <v/>
      </c>
      <c r="AI20" t="str">
        <f t="shared" si="9"/>
        <v/>
      </c>
      <c r="AJ20" t="str">
        <f t="shared" si="4"/>
        <v/>
      </c>
      <c r="AK20" t="str">
        <f t="shared" si="4"/>
        <v/>
      </c>
      <c r="AL20" t="str">
        <f t="shared" si="4"/>
        <v/>
      </c>
      <c r="AM20" t="str">
        <f t="shared" si="7"/>
        <v/>
      </c>
      <c r="AN20" t="s">
        <v>1190</v>
      </c>
    </row>
    <row r="21" spans="1:40">
      <c r="A21" s="4" t="s">
        <v>882</v>
      </c>
      <c r="B21">
        <v>1</v>
      </c>
      <c r="C21">
        <v>3</v>
      </c>
      <c r="D21">
        <v>3</v>
      </c>
      <c r="H21" t="s">
        <v>362</v>
      </c>
      <c r="I21">
        <v>1</v>
      </c>
      <c r="J21">
        <v>3</v>
      </c>
      <c r="K21">
        <v>3</v>
      </c>
      <c r="P21">
        <v>15</v>
      </c>
      <c r="Q21">
        <v>13</v>
      </c>
      <c r="R21" t="s">
        <v>1208</v>
      </c>
      <c r="S21" t="str">
        <f t="shared" si="8"/>
        <v>- {{ mod_name_assump_13 }}</v>
      </c>
      <c r="T21" t="str">
        <f t="shared" si="3"/>
        <v/>
      </c>
      <c r="U21" t="str">
        <f t="shared" si="3"/>
        <v/>
      </c>
      <c r="V21" t="str">
        <f t="shared" si="4"/>
        <v/>
      </c>
      <c r="W21" t="str">
        <f t="shared" si="4"/>
        <v/>
      </c>
      <c r="X21" t="str">
        <f t="shared" si="4"/>
        <v/>
      </c>
      <c r="Y21" t="str">
        <f t="shared" si="4"/>
        <v/>
      </c>
      <c r="Z21" t="str">
        <f t="shared" si="5"/>
        <v/>
      </c>
      <c r="AA21" t="str">
        <f t="shared" si="5"/>
        <v/>
      </c>
      <c r="AB21" t="str">
        <f t="shared" si="5"/>
        <v/>
      </c>
      <c r="AC21" t="str">
        <f t="shared" si="4"/>
        <v/>
      </c>
      <c r="AD21" t="str">
        <f t="shared" si="4"/>
        <v/>
      </c>
      <c r="AE21" s="7" t="str">
        <f t="shared" si="4"/>
        <v/>
      </c>
      <c r="AF21" t="str">
        <f t="shared" si="4"/>
        <v>{{ mod_name_assump_13 }}</v>
      </c>
      <c r="AG21" t="str">
        <f t="shared" si="4"/>
        <v>{{ mod_name_assump_13 }}</v>
      </c>
      <c r="AH21" t="str">
        <f t="shared" si="6"/>
        <v/>
      </c>
      <c r="AI21" t="str">
        <f t="shared" si="9"/>
        <v/>
      </c>
      <c r="AJ21" t="str">
        <f t="shared" si="4"/>
        <v/>
      </c>
      <c r="AK21" t="str">
        <f t="shared" si="4"/>
        <v/>
      </c>
      <c r="AL21" t="str">
        <f t="shared" si="4"/>
        <v/>
      </c>
      <c r="AM21" t="str">
        <f t="shared" si="7"/>
        <v/>
      </c>
      <c r="AN21" t="s">
        <v>1190</v>
      </c>
    </row>
    <row r="22" spans="1:40">
      <c r="A22" s="4" t="s">
        <v>344</v>
      </c>
      <c r="B22">
        <v>8</v>
      </c>
      <c r="C22">
        <v>5</v>
      </c>
      <c r="D22">
        <v>8</v>
      </c>
      <c r="H22" t="s">
        <v>344</v>
      </c>
      <c r="I22">
        <v>9</v>
      </c>
      <c r="J22">
        <v>8</v>
      </c>
      <c r="K22">
        <v>5</v>
      </c>
      <c r="P22">
        <v>16</v>
      </c>
      <c r="Q22">
        <v>14</v>
      </c>
      <c r="R22" t="s">
        <v>1209</v>
      </c>
      <c r="S22" t="str">
        <f t="shared" si="8"/>
        <v>- {{ mod_name_assump_14 }}</v>
      </c>
      <c r="T22" t="str">
        <f t="shared" si="3"/>
        <v/>
      </c>
      <c r="U22" t="str">
        <f t="shared" si="3"/>
        <v/>
      </c>
      <c r="V22" t="str">
        <f t="shared" si="4"/>
        <v/>
      </c>
      <c r="W22" t="str">
        <f t="shared" si="4"/>
        <v/>
      </c>
      <c r="X22" t="str">
        <f t="shared" si="4"/>
        <v/>
      </c>
      <c r="Y22" t="str">
        <f>IF(Y$2&gt;=$Q22,$R22,"")</f>
        <v/>
      </c>
      <c r="Z22" t="str">
        <f t="shared" si="5"/>
        <v/>
      </c>
      <c r="AA22" t="str">
        <f t="shared" si="5"/>
        <v/>
      </c>
      <c r="AB22" t="str">
        <f t="shared" si="5"/>
        <v/>
      </c>
      <c r="AC22" t="str">
        <f>IF(AC$2&gt;=$Q22,$R22,"")</f>
        <v/>
      </c>
      <c r="AD22" t="str">
        <f>IF(AD$2&gt;=$Q22,$R22,"")</f>
        <v/>
      </c>
      <c r="AE22" s="7" t="str">
        <f>IF(AE$2&gt;=$Q22,$R22,"")</f>
        <v/>
      </c>
      <c r="AF22" t="str">
        <f>IF(AF$2&gt;=$Q22,$R22,"")</f>
        <v>{{ mod_name_assump_14 }}</v>
      </c>
      <c r="AG22" t="str">
        <f>IF(AG$2&gt;=$Q22,$R22,"")</f>
        <v>{{ mod_name_assump_14 }}</v>
      </c>
      <c r="AH22" t="str">
        <f t="shared" si="6"/>
        <v/>
      </c>
      <c r="AI22" t="str">
        <f t="shared" si="9"/>
        <v/>
      </c>
      <c r="AJ22" t="str">
        <f t="shared" ref="AJ22:AL24" si="10">IF(AJ$2&gt;=$Q22,$R22,"")</f>
        <v/>
      </c>
      <c r="AK22" t="str">
        <f t="shared" si="10"/>
        <v/>
      </c>
      <c r="AL22" t="str">
        <f t="shared" si="10"/>
        <v/>
      </c>
      <c r="AM22" t="str">
        <f t="shared" si="7"/>
        <v/>
      </c>
      <c r="AN22" t="s">
        <v>1190</v>
      </c>
    </row>
    <row r="23" spans="1:40">
      <c r="A23" s="4" t="s">
        <v>342</v>
      </c>
      <c r="B23">
        <v>8</v>
      </c>
      <c r="C23">
        <v>3</v>
      </c>
      <c r="D23">
        <v>1</v>
      </c>
      <c r="H23" s="6" t="s">
        <v>342</v>
      </c>
      <c r="I23" s="6">
        <v>8</v>
      </c>
      <c r="J23" s="6">
        <v>1</v>
      </c>
      <c r="K23" s="6">
        <v>4</v>
      </c>
      <c r="L23" s="6"/>
      <c r="P23">
        <v>17</v>
      </c>
      <c r="Q23">
        <v>15</v>
      </c>
      <c r="R23" t="s">
        <v>1210</v>
      </c>
      <c r="S23" t="str">
        <f t="shared" si="8"/>
        <v>- {{ mod_name_assump_15 }}</v>
      </c>
      <c r="T23" t="str">
        <f t="shared" si="3"/>
        <v/>
      </c>
      <c r="U23" t="str">
        <f t="shared" si="3"/>
        <v/>
      </c>
      <c r="V23" t="str">
        <f t="shared" ref="V23:AF24" si="11">IF(V$2&gt;=$Q23,$R23,"")</f>
        <v/>
      </c>
      <c r="W23" t="str">
        <f t="shared" si="11"/>
        <v/>
      </c>
      <c r="X23" t="str">
        <f t="shared" si="11"/>
        <v/>
      </c>
      <c r="Y23" t="str">
        <f t="shared" si="11"/>
        <v/>
      </c>
      <c r="Z23" t="str">
        <f t="shared" si="5"/>
        <v/>
      </c>
      <c r="AA23" t="str">
        <f t="shared" si="5"/>
        <v/>
      </c>
      <c r="AB23" t="str">
        <f t="shared" si="5"/>
        <v/>
      </c>
      <c r="AC23" t="str">
        <f t="shared" si="11"/>
        <v/>
      </c>
      <c r="AD23" t="str">
        <f t="shared" si="11"/>
        <v/>
      </c>
      <c r="AE23" s="7" t="str">
        <f t="shared" si="11"/>
        <v/>
      </c>
      <c r="AF23" t="str">
        <f t="shared" si="11"/>
        <v/>
      </c>
      <c r="AG23" t="str">
        <f>IF(AG$2&gt;=$Q23,$R23,"")</f>
        <v>{{ mod_name_assump_15 }}</v>
      </c>
      <c r="AH23" t="str">
        <f t="shared" si="6"/>
        <v/>
      </c>
      <c r="AI23" t="str">
        <f t="shared" si="9"/>
        <v/>
      </c>
      <c r="AJ23" t="str">
        <f t="shared" si="10"/>
        <v/>
      </c>
      <c r="AK23" t="str">
        <f t="shared" si="10"/>
        <v/>
      </c>
      <c r="AL23" t="str">
        <f t="shared" si="10"/>
        <v/>
      </c>
      <c r="AM23" t="str">
        <f t="shared" si="7"/>
        <v/>
      </c>
      <c r="AN23" t="s">
        <v>1190</v>
      </c>
    </row>
    <row r="24" spans="1:40">
      <c r="A24" s="4" t="s">
        <v>352</v>
      </c>
      <c r="B24">
        <v>6</v>
      </c>
      <c r="C24">
        <v>7</v>
      </c>
      <c r="D24">
        <v>1</v>
      </c>
      <c r="H24" t="s">
        <v>352</v>
      </c>
      <c r="I24">
        <v>6</v>
      </c>
      <c r="J24">
        <v>1</v>
      </c>
      <c r="K24">
        <v>7</v>
      </c>
      <c r="P24">
        <v>18</v>
      </c>
      <c r="Q24">
        <v>16</v>
      </c>
      <c r="R24" t="s">
        <v>1211</v>
      </c>
      <c r="S24" t="str">
        <f t="shared" si="8"/>
        <v>- {{ mod_name_assump_16 }}</v>
      </c>
      <c r="T24" t="str">
        <f t="shared" si="3"/>
        <v/>
      </c>
      <c r="U24" t="str">
        <f t="shared" si="3"/>
        <v/>
      </c>
      <c r="V24" t="str">
        <f t="shared" si="11"/>
        <v/>
      </c>
      <c r="W24" t="str">
        <f t="shared" si="11"/>
        <v/>
      </c>
      <c r="X24" t="str">
        <f t="shared" si="11"/>
        <v/>
      </c>
      <c r="Y24" t="str">
        <f t="shared" si="11"/>
        <v/>
      </c>
      <c r="Z24" t="str">
        <f t="shared" si="5"/>
        <v/>
      </c>
      <c r="AA24" t="str">
        <f t="shared" si="5"/>
        <v/>
      </c>
      <c r="AB24" t="str">
        <f t="shared" si="5"/>
        <v/>
      </c>
      <c r="AC24" t="str">
        <f t="shared" si="11"/>
        <v/>
      </c>
      <c r="AD24" t="str">
        <f t="shared" si="11"/>
        <v/>
      </c>
      <c r="AE24" s="7" t="str">
        <f t="shared" si="11"/>
        <v/>
      </c>
      <c r="AF24" t="str">
        <f t="shared" si="11"/>
        <v/>
      </c>
      <c r="AG24" t="str">
        <f>IF(AG$2&gt;=$Q24,$R24,"")</f>
        <v>{{ mod_name_assump_16 }}</v>
      </c>
      <c r="AH24" t="str">
        <f t="shared" si="6"/>
        <v/>
      </c>
      <c r="AI24" t="str">
        <f t="shared" si="9"/>
        <v/>
      </c>
      <c r="AJ24" t="str">
        <f t="shared" si="10"/>
        <v/>
      </c>
      <c r="AK24" t="str">
        <f t="shared" si="10"/>
        <v/>
      </c>
      <c r="AL24" t="str">
        <f t="shared" si="10"/>
        <v/>
      </c>
      <c r="AM24" t="str">
        <f t="shared" si="7"/>
        <v/>
      </c>
      <c r="AN24" t="s">
        <v>1190</v>
      </c>
    </row>
    <row r="25" spans="1:40">
      <c r="A25" s="4" t="s">
        <v>357</v>
      </c>
      <c r="B25">
        <v>14</v>
      </c>
      <c r="C25">
        <v>7</v>
      </c>
      <c r="D25">
        <v>9</v>
      </c>
      <c r="H25" s="6" t="s">
        <v>357</v>
      </c>
      <c r="I25" s="6">
        <v>14</v>
      </c>
      <c r="J25" s="6">
        <v>9</v>
      </c>
      <c r="K25" s="6">
        <v>7</v>
      </c>
      <c r="P25">
        <v>19</v>
      </c>
      <c r="R25" t="s">
        <v>1179</v>
      </c>
      <c r="S25" t="str">
        <f t="shared" si="8"/>
        <v>- :::</v>
      </c>
      <c r="T25" t="s">
        <v>1179</v>
      </c>
      <c r="U25" t="s">
        <v>1179</v>
      </c>
      <c r="V25" t="s">
        <v>1179</v>
      </c>
      <c r="W25" t="s">
        <v>1179</v>
      </c>
      <c r="X25" t="s">
        <v>1179</v>
      </c>
      <c r="Y25" t="s">
        <v>1179</v>
      </c>
      <c r="Z25" t="s">
        <v>1179</v>
      </c>
      <c r="AA25" t="s">
        <v>1179</v>
      </c>
      <c r="AB25" t="s">
        <v>1179</v>
      </c>
      <c r="AC25" t="s">
        <v>1179</v>
      </c>
      <c r="AD25" t="s">
        <v>1179</v>
      </c>
      <c r="AE25" s="7" t="s">
        <v>1179</v>
      </c>
      <c r="AF25" t="s">
        <v>1179</v>
      </c>
      <c r="AG25" t="s">
        <v>1179</v>
      </c>
      <c r="AH25" t="s">
        <v>1179</v>
      </c>
      <c r="AI25" t="s">
        <v>1179</v>
      </c>
      <c r="AJ25" t="s">
        <v>1179</v>
      </c>
      <c r="AK25" t="s">
        <v>1179</v>
      </c>
      <c r="AL25" t="s">
        <v>1179</v>
      </c>
      <c r="AM25" t="s">
        <v>1179</v>
      </c>
      <c r="AN25" t="s">
        <v>1190</v>
      </c>
    </row>
    <row r="26" spans="1:40">
      <c r="A26" s="4" t="s">
        <v>354</v>
      </c>
      <c r="B26">
        <v>17</v>
      </c>
      <c r="C26">
        <v>6</v>
      </c>
      <c r="D26">
        <v>4</v>
      </c>
      <c r="H26" t="s">
        <v>354</v>
      </c>
      <c r="I26">
        <v>17</v>
      </c>
      <c r="J26">
        <v>4</v>
      </c>
      <c r="K26">
        <v>6</v>
      </c>
      <c r="P26">
        <v>20</v>
      </c>
      <c r="S26" t="str">
        <f t="shared" si="8"/>
        <v xml:space="preserve">- </v>
      </c>
      <c r="AN26" t="s">
        <v>1190</v>
      </c>
    </row>
    <row r="27" spans="1:40">
      <c r="A27" s="4" t="s">
        <v>334</v>
      </c>
      <c r="B27">
        <v>6</v>
      </c>
      <c r="C27">
        <v>1</v>
      </c>
      <c r="D27">
        <v>2</v>
      </c>
      <c r="H27" t="s">
        <v>334</v>
      </c>
      <c r="I27">
        <v>6</v>
      </c>
      <c r="J27">
        <v>2</v>
      </c>
      <c r="K27">
        <v>1</v>
      </c>
      <c r="P27">
        <v>21</v>
      </c>
      <c r="R27" t="s">
        <v>1180</v>
      </c>
      <c r="S27" t="str">
        <f t="shared" si="8"/>
        <v xml:space="preserve">- :::{grid-item-card}  **Pros**  </v>
      </c>
      <c r="T27" t="s">
        <v>1180</v>
      </c>
      <c r="U27" t="s">
        <v>1180</v>
      </c>
      <c r="V27" t="s">
        <v>1180</v>
      </c>
      <c r="W27" t="s">
        <v>1180</v>
      </c>
      <c r="X27" t="s">
        <v>1180</v>
      </c>
      <c r="Y27" t="s">
        <v>1180</v>
      </c>
      <c r="Z27" t="s">
        <v>1180</v>
      </c>
      <c r="AA27" t="s">
        <v>1180</v>
      </c>
      <c r="AB27" t="s">
        <v>1180</v>
      </c>
      <c r="AC27" t="s">
        <v>1180</v>
      </c>
      <c r="AD27" t="s">
        <v>1180</v>
      </c>
      <c r="AE27" s="7" t="s">
        <v>1180</v>
      </c>
      <c r="AF27" t="s">
        <v>1180</v>
      </c>
      <c r="AG27" t="s">
        <v>1180</v>
      </c>
      <c r="AH27" t="s">
        <v>1180</v>
      </c>
      <c r="AI27" t="s">
        <v>1180</v>
      </c>
      <c r="AJ27" t="s">
        <v>1180</v>
      </c>
      <c r="AK27" t="s">
        <v>1180</v>
      </c>
      <c r="AL27" t="s">
        <v>1180</v>
      </c>
      <c r="AM27" t="s">
        <v>1180</v>
      </c>
      <c r="AN27" t="s">
        <v>1190</v>
      </c>
    </row>
    <row r="28" spans="1:40">
      <c r="A28" s="4" t="s">
        <v>340</v>
      </c>
      <c r="B28">
        <v>3</v>
      </c>
      <c r="C28">
        <v>2</v>
      </c>
      <c r="D28">
        <v>3</v>
      </c>
      <c r="H28" s="6" t="s">
        <v>340</v>
      </c>
      <c r="I28" s="6">
        <v>3</v>
      </c>
      <c r="J28" s="6">
        <v>3</v>
      </c>
      <c r="K28" s="6">
        <v>2</v>
      </c>
      <c r="P28">
        <v>22</v>
      </c>
      <c r="Q28">
        <v>1</v>
      </c>
      <c r="R28" t="s">
        <v>1212</v>
      </c>
      <c r="S28" t="str">
        <f t="shared" si="8"/>
        <v>- {{ mod_name_pro_01 }}</v>
      </c>
      <c r="T28" t="str">
        <f t="shared" ref="T28:U35" si="12">IF(T$3&gt;=$Q28,$R28,"")</f>
        <v>{{ mod_name_pro_01 }}</v>
      </c>
      <c r="U28" t="str">
        <f t="shared" si="12"/>
        <v>{{ mod_name_pro_01 }}</v>
      </c>
      <c r="V28" t="str">
        <f t="shared" ref="V28:AL35" si="13">IF(V$3&gt;=$Q28,$R28,"")</f>
        <v>{{ mod_name_pro_01 }}</v>
      </c>
      <c r="W28" t="str">
        <f t="shared" si="13"/>
        <v>{{ mod_name_pro_01 }}</v>
      </c>
      <c r="X28" t="str">
        <f t="shared" si="13"/>
        <v>{{ mod_name_pro_01 }}</v>
      </c>
      <c r="Y28" t="str">
        <f t="shared" si="13"/>
        <v>{{ mod_name_pro_01 }}</v>
      </c>
      <c r="Z28" t="str">
        <f t="shared" ref="Z28:AB35" si="14">IF(Z$3&gt;=$Q28,$R28,"")</f>
        <v>{{ mod_name_pro_01 }}</v>
      </c>
      <c r="AA28" t="str">
        <f t="shared" si="14"/>
        <v>{{ mod_name_pro_01 }}</v>
      </c>
      <c r="AB28" t="str">
        <f t="shared" si="14"/>
        <v>{{ mod_name_pro_01 }}</v>
      </c>
      <c r="AC28" t="str">
        <f t="shared" si="13"/>
        <v>{{ mod_name_pro_01 }}</v>
      </c>
      <c r="AD28" t="str">
        <f t="shared" si="13"/>
        <v>{{ mod_name_pro_01 }}</v>
      </c>
      <c r="AE28" s="7" t="str">
        <f>IF(AE$3&gt;=$Q28,$R28,"")</f>
        <v>{{ mod_name_pro_01 }}</v>
      </c>
      <c r="AF28" t="str">
        <f t="shared" si="13"/>
        <v>{{ mod_name_pro_01 }}</v>
      </c>
      <c r="AG28" t="str">
        <f t="shared" si="13"/>
        <v>{{ mod_name_pro_01 }}</v>
      </c>
      <c r="AH28" t="str">
        <f t="shared" ref="AH28:AI35" si="15">IF(AH$3&gt;=$Q28,$R28,"")</f>
        <v>{{ mod_name_pro_01 }}</v>
      </c>
      <c r="AI28" t="str">
        <f t="shared" si="15"/>
        <v>{{ mod_name_pro_01 }}</v>
      </c>
      <c r="AJ28" t="str">
        <f t="shared" si="13"/>
        <v>{{ mod_name_pro_01 }}</v>
      </c>
      <c r="AK28" t="str">
        <f t="shared" si="13"/>
        <v>{{ mod_name_pro_01 }}</v>
      </c>
      <c r="AL28" t="str">
        <f t="shared" si="13"/>
        <v>{{ mod_name_pro_01 }}</v>
      </c>
      <c r="AM28" t="str">
        <f t="shared" ref="AM28:AM35" si="16">IF(AM$3&gt;=$Q28,$R28,"")</f>
        <v>{{ mod_name_pro_01 }}</v>
      </c>
      <c r="AN28" t="s">
        <v>1190</v>
      </c>
    </row>
    <row r="29" spans="1:40">
      <c r="A29" s="4" t="s">
        <v>336</v>
      </c>
      <c r="B29">
        <v>8</v>
      </c>
      <c r="C29">
        <v>2</v>
      </c>
      <c r="D29">
        <v>1</v>
      </c>
      <c r="H29" t="s">
        <v>336</v>
      </c>
      <c r="I29">
        <v>8</v>
      </c>
      <c r="J29">
        <v>1</v>
      </c>
      <c r="K29">
        <v>1</v>
      </c>
      <c r="P29">
        <v>23</v>
      </c>
      <c r="Q29">
        <v>2</v>
      </c>
      <c r="R29" t="s">
        <v>1213</v>
      </c>
      <c r="S29" t="str">
        <f t="shared" si="8"/>
        <v>- {{ mod_name_pro_02 }}</v>
      </c>
      <c r="T29" t="str">
        <f t="shared" si="12"/>
        <v/>
      </c>
      <c r="U29" t="str">
        <f t="shared" si="12"/>
        <v>{{ mod_name_pro_02 }}</v>
      </c>
      <c r="V29" t="str">
        <f t="shared" si="13"/>
        <v>{{ mod_name_pro_02 }}</v>
      </c>
      <c r="W29" t="str">
        <f t="shared" si="13"/>
        <v>{{ mod_name_pro_02 }}</v>
      </c>
      <c r="X29" t="str">
        <f t="shared" si="13"/>
        <v>{{ mod_name_pro_02 }}</v>
      </c>
      <c r="Y29" t="str">
        <f t="shared" si="13"/>
        <v>{{ mod_name_pro_02 }}</v>
      </c>
      <c r="Z29" t="str">
        <f t="shared" si="14"/>
        <v>{{ mod_name_pro_02 }}</v>
      </c>
      <c r="AA29" t="str">
        <f t="shared" si="14"/>
        <v>{{ mod_name_pro_02 }}</v>
      </c>
      <c r="AB29" t="str">
        <f t="shared" si="14"/>
        <v>{{ mod_name_pro_02 }}</v>
      </c>
      <c r="AC29" t="str">
        <f t="shared" si="13"/>
        <v>{{ mod_name_pro_02 }}</v>
      </c>
      <c r="AD29" t="str">
        <f t="shared" si="13"/>
        <v>{{ mod_name_pro_02 }}</v>
      </c>
      <c r="AE29" s="7" t="str">
        <f t="shared" si="13"/>
        <v>{{ mod_name_pro_02 }}</v>
      </c>
      <c r="AF29" t="str">
        <f t="shared" si="13"/>
        <v>{{ mod_name_pro_02 }}</v>
      </c>
      <c r="AG29" t="str">
        <f t="shared" si="13"/>
        <v>{{ mod_name_pro_02 }}</v>
      </c>
      <c r="AH29" t="str">
        <f t="shared" si="15"/>
        <v>{{ mod_name_pro_02 }}</v>
      </c>
      <c r="AI29" t="str">
        <f t="shared" si="15"/>
        <v>{{ mod_name_pro_02 }}</v>
      </c>
      <c r="AJ29" t="str">
        <f t="shared" si="13"/>
        <v/>
      </c>
      <c r="AK29" t="str">
        <f t="shared" si="13"/>
        <v>{{ mod_name_pro_02 }}</v>
      </c>
      <c r="AL29" t="str">
        <f t="shared" si="13"/>
        <v>{{ mod_name_pro_02 }}</v>
      </c>
      <c r="AM29" t="str">
        <f t="shared" si="16"/>
        <v>{{ mod_name_pro_02 }}</v>
      </c>
      <c r="AN29" t="s">
        <v>1190</v>
      </c>
    </row>
    <row r="30" spans="1:40">
      <c r="P30">
        <v>24</v>
      </c>
      <c r="Q30">
        <v>3</v>
      </c>
      <c r="R30" t="s">
        <v>1214</v>
      </c>
      <c r="S30" t="str">
        <f t="shared" si="8"/>
        <v>- {{ mod_name_pro_03 }}</v>
      </c>
      <c r="T30" t="str">
        <f t="shared" si="12"/>
        <v/>
      </c>
      <c r="U30" t="str">
        <f t="shared" si="12"/>
        <v/>
      </c>
      <c r="V30" t="str">
        <f t="shared" si="13"/>
        <v>{{ mod_name_pro_03 }}</v>
      </c>
      <c r="W30" t="str">
        <f t="shared" si="13"/>
        <v>{{ mod_name_pro_03 }}</v>
      </c>
      <c r="X30" t="str">
        <f t="shared" si="13"/>
        <v>{{ mod_name_pro_03 }}</v>
      </c>
      <c r="Y30" t="str">
        <f t="shared" si="13"/>
        <v>{{ mod_name_pro_03 }}</v>
      </c>
      <c r="Z30" t="str">
        <f t="shared" si="14"/>
        <v/>
      </c>
      <c r="AA30" t="str">
        <f t="shared" si="14"/>
        <v>{{ mod_name_pro_03 }}</v>
      </c>
      <c r="AB30" t="str">
        <f t="shared" si="14"/>
        <v>{{ mod_name_pro_03 }}</v>
      </c>
      <c r="AC30" t="str">
        <f t="shared" si="13"/>
        <v>{{ mod_name_pro_03 }}</v>
      </c>
      <c r="AD30" t="str">
        <f t="shared" si="13"/>
        <v>{{ mod_name_pro_03 }}</v>
      </c>
      <c r="AE30" s="7" t="str">
        <f t="shared" si="13"/>
        <v>{{ mod_name_pro_03 }}</v>
      </c>
      <c r="AF30" t="str">
        <f t="shared" si="13"/>
        <v>{{ mod_name_pro_03 }}</v>
      </c>
      <c r="AG30" t="str">
        <f t="shared" si="13"/>
        <v>{{ mod_name_pro_03 }}</v>
      </c>
      <c r="AH30" t="str">
        <f t="shared" si="15"/>
        <v>{{ mod_name_pro_03 }}</v>
      </c>
      <c r="AI30" t="str">
        <f t="shared" si="15"/>
        <v>{{ mod_name_pro_03 }}</v>
      </c>
      <c r="AJ30" t="str">
        <f t="shared" si="13"/>
        <v/>
      </c>
      <c r="AK30" t="str">
        <f t="shared" si="13"/>
        <v/>
      </c>
      <c r="AL30" t="str">
        <f t="shared" si="13"/>
        <v/>
      </c>
      <c r="AM30" t="str">
        <f t="shared" si="16"/>
        <v>{{ mod_name_pro_03 }}</v>
      </c>
      <c r="AN30" t="s">
        <v>1190</v>
      </c>
    </row>
    <row r="31" spans="1:40">
      <c r="P31">
        <v>25</v>
      </c>
      <c r="Q31">
        <v>4</v>
      </c>
      <c r="R31" t="s">
        <v>1215</v>
      </c>
      <c r="S31" t="str">
        <f t="shared" si="8"/>
        <v>- {{ mod_name_pro_04 }}</v>
      </c>
      <c r="T31" t="str">
        <f t="shared" si="12"/>
        <v/>
      </c>
      <c r="U31" t="str">
        <f t="shared" si="12"/>
        <v/>
      </c>
      <c r="V31" t="str">
        <f t="shared" si="13"/>
        <v/>
      </c>
      <c r="W31" t="str">
        <f t="shared" si="13"/>
        <v/>
      </c>
      <c r="X31" t="str">
        <f t="shared" si="13"/>
        <v/>
      </c>
      <c r="Y31" t="str">
        <f t="shared" si="13"/>
        <v/>
      </c>
      <c r="Z31" t="str">
        <f t="shared" si="14"/>
        <v/>
      </c>
      <c r="AA31" t="str">
        <f t="shared" si="14"/>
        <v/>
      </c>
      <c r="AB31" t="str">
        <f t="shared" si="14"/>
        <v>{{ mod_name_pro_04 }}</v>
      </c>
      <c r="AC31" t="str">
        <f t="shared" si="13"/>
        <v>{{ mod_name_pro_04 }}</v>
      </c>
      <c r="AD31" t="str">
        <f t="shared" si="13"/>
        <v/>
      </c>
      <c r="AE31" s="7" t="str">
        <f t="shared" si="13"/>
        <v>{{ mod_name_pro_04 }}</v>
      </c>
      <c r="AF31" t="str">
        <f t="shared" si="13"/>
        <v>{{ mod_name_pro_04 }}</v>
      </c>
      <c r="AG31" t="str">
        <f t="shared" si="13"/>
        <v>{{ mod_name_pro_04 }}</v>
      </c>
      <c r="AH31" t="str">
        <f t="shared" si="15"/>
        <v>{{ mod_name_pro_04 }}</v>
      </c>
      <c r="AI31" t="str">
        <f t="shared" si="15"/>
        <v/>
      </c>
      <c r="AJ31" t="str">
        <f t="shared" si="13"/>
        <v/>
      </c>
      <c r="AK31" t="str">
        <f t="shared" si="13"/>
        <v/>
      </c>
      <c r="AL31" t="str">
        <f t="shared" si="13"/>
        <v/>
      </c>
      <c r="AM31" t="str">
        <f t="shared" si="16"/>
        <v/>
      </c>
      <c r="AN31" t="s">
        <v>1190</v>
      </c>
    </row>
    <row r="32" spans="1:40">
      <c r="P32">
        <v>26</v>
      </c>
      <c r="Q32">
        <v>5</v>
      </c>
      <c r="R32" t="s">
        <v>1216</v>
      </c>
      <c r="S32" t="str">
        <f t="shared" si="8"/>
        <v>- {{ mod_name_pro_05 }}</v>
      </c>
      <c r="T32" t="str">
        <f t="shared" si="12"/>
        <v/>
      </c>
      <c r="U32" t="str">
        <f t="shared" si="12"/>
        <v/>
      </c>
      <c r="V32" t="str">
        <f t="shared" si="13"/>
        <v/>
      </c>
      <c r="W32" t="str">
        <f t="shared" si="13"/>
        <v/>
      </c>
      <c r="X32" t="str">
        <f t="shared" si="13"/>
        <v/>
      </c>
      <c r="Y32" t="str">
        <f t="shared" si="13"/>
        <v/>
      </c>
      <c r="Z32" t="str">
        <f t="shared" si="14"/>
        <v/>
      </c>
      <c r="AA32" t="str">
        <f t="shared" si="14"/>
        <v/>
      </c>
      <c r="AB32" t="str">
        <f t="shared" si="14"/>
        <v>{{ mod_name_pro_05 }}</v>
      </c>
      <c r="AC32" t="str">
        <f t="shared" si="13"/>
        <v>{{ mod_name_pro_05 }}</v>
      </c>
      <c r="AD32" t="str">
        <f t="shared" si="13"/>
        <v/>
      </c>
      <c r="AE32" s="7" t="str">
        <f t="shared" si="13"/>
        <v>{{ mod_name_pro_05 }}</v>
      </c>
      <c r="AF32" t="str">
        <f t="shared" si="13"/>
        <v>{{ mod_name_pro_05 }}</v>
      </c>
      <c r="AG32" t="str">
        <f t="shared" si="13"/>
        <v>{{ mod_name_pro_05 }}</v>
      </c>
      <c r="AH32" t="str">
        <f t="shared" si="15"/>
        <v>{{ mod_name_pro_05 }}</v>
      </c>
      <c r="AI32" t="str">
        <f t="shared" si="15"/>
        <v/>
      </c>
      <c r="AJ32" t="str">
        <f t="shared" si="13"/>
        <v/>
      </c>
      <c r="AK32" t="str">
        <f t="shared" si="13"/>
        <v/>
      </c>
      <c r="AL32" t="str">
        <f t="shared" si="13"/>
        <v/>
      </c>
      <c r="AM32" t="str">
        <f t="shared" si="16"/>
        <v/>
      </c>
      <c r="AN32" t="s">
        <v>1190</v>
      </c>
    </row>
    <row r="33" spans="16:40">
      <c r="P33">
        <v>27</v>
      </c>
      <c r="Q33">
        <v>6</v>
      </c>
      <c r="R33" t="s">
        <v>1217</v>
      </c>
      <c r="S33" t="str">
        <f t="shared" si="8"/>
        <v>- {{ mod_name_pro_06 }}</v>
      </c>
      <c r="T33" t="str">
        <f t="shared" si="12"/>
        <v/>
      </c>
      <c r="U33" t="str">
        <f t="shared" si="12"/>
        <v/>
      </c>
      <c r="V33" t="str">
        <f t="shared" si="13"/>
        <v/>
      </c>
      <c r="W33" t="str">
        <f t="shared" si="13"/>
        <v/>
      </c>
      <c r="X33" t="str">
        <f t="shared" si="13"/>
        <v/>
      </c>
      <c r="Y33" t="str">
        <f t="shared" si="13"/>
        <v/>
      </c>
      <c r="Z33" t="str">
        <f t="shared" si="14"/>
        <v/>
      </c>
      <c r="AA33" t="str">
        <f t="shared" si="14"/>
        <v/>
      </c>
      <c r="AB33" t="str">
        <f t="shared" si="14"/>
        <v>{{ mod_name_pro_06 }}</v>
      </c>
      <c r="AC33" t="str">
        <f t="shared" si="13"/>
        <v/>
      </c>
      <c r="AD33" t="str">
        <f t="shared" si="13"/>
        <v/>
      </c>
      <c r="AE33" s="7" t="str">
        <f t="shared" si="13"/>
        <v>{{ mod_name_pro_06 }}</v>
      </c>
      <c r="AF33" t="str">
        <f t="shared" si="13"/>
        <v>{{ mod_name_pro_06 }}</v>
      </c>
      <c r="AG33" t="str">
        <f t="shared" si="13"/>
        <v>{{ mod_name_pro_06 }}</v>
      </c>
      <c r="AH33" t="str">
        <f t="shared" si="15"/>
        <v>{{ mod_name_pro_06 }}</v>
      </c>
      <c r="AI33" t="str">
        <f t="shared" si="15"/>
        <v/>
      </c>
      <c r="AJ33" t="str">
        <f t="shared" si="13"/>
        <v/>
      </c>
      <c r="AK33" t="str">
        <f t="shared" si="13"/>
        <v/>
      </c>
      <c r="AL33" t="str">
        <f t="shared" si="13"/>
        <v/>
      </c>
      <c r="AM33" t="str">
        <f t="shared" si="16"/>
        <v/>
      </c>
      <c r="AN33" t="s">
        <v>1190</v>
      </c>
    </row>
    <row r="34" spans="16:40">
      <c r="P34">
        <v>28</v>
      </c>
      <c r="Q34">
        <v>7</v>
      </c>
      <c r="R34" t="s">
        <v>1218</v>
      </c>
      <c r="S34" t="str">
        <f t="shared" si="8"/>
        <v>- {{ mod_name_pro_07 }}</v>
      </c>
      <c r="T34" t="str">
        <f t="shared" si="12"/>
        <v/>
      </c>
      <c r="U34" t="str">
        <f t="shared" si="12"/>
        <v/>
      </c>
      <c r="V34" t="str">
        <f t="shared" si="13"/>
        <v/>
      </c>
      <c r="W34" t="str">
        <f t="shared" si="13"/>
        <v/>
      </c>
      <c r="X34" t="str">
        <f t="shared" si="13"/>
        <v/>
      </c>
      <c r="Y34" t="str">
        <f t="shared" si="13"/>
        <v/>
      </c>
      <c r="Z34" t="str">
        <f t="shared" si="14"/>
        <v/>
      </c>
      <c r="AA34" t="str">
        <f t="shared" si="14"/>
        <v/>
      </c>
      <c r="AB34" t="str">
        <f t="shared" si="14"/>
        <v>{{ mod_name_pro_07 }}</v>
      </c>
      <c r="AC34" t="str">
        <f t="shared" si="13"/>
        <v/>
      </c>
      <c r="AD34" t="str">
        <f t="shared" si="13"/>
        <v/>
      </c>
      <c r="AE34" s="7" t="str">
        <f t="shared" si="13"/>
        <v>{{ mod_name_pro_07 }}</v>
      </c>
      <c r="AF34" t="str">
        <f t="shared" si="13"/>
        <v>{{ mod_name_pro_07 }}</v>
      </c>
      <c r="AG34" t="str">
        <f t="shared" si="13"/>
        <v/>
      </c>
      <c r="AH34" t="str">
        <f t="shared" si="15"/>
        <v>{{ mod_name_pro_07 }}</v>
      </c>
      <c r="AI34" t="str">
        <f t="shared" si="15"/>
        <v/>
      </c>
      <c r="AJ34" t="str">
        <f t="shared" si="13"/>
        <v/>
      </c>
      <c r="AK34" t="str">
        <f t="shared" si="13"/>
        <v/>
      </c>
      <c r="AL34" t="str">
        <f t="shared" si="13"/>
        <v/>
      </c>
      <c r="AM34" t="str">
        <f t="shared" si="16"/>
        <v/>
      </c>
      <c r="AN34" t="s">
        <v>1190</v>
      </c>
    </row>
    <row r="35" spans="16:40">
      <c r="P35">
        <v>29</v>
      </c>
      <c r="Q35">
        <v>8</v>
      </c>
      <c r="R35" t="s">
        <v>1219</v>
      </c>
      <c r="S35" t="str">
        <f t="shared" si="8"/>
        <v>- {{ mod_name_pro_08 }}</v>
      </c>
      <c r="T35" t="str">
        <f t="shared" si="12"/>
        <v/>
      </c>
      <c r="U35" t="str">
        <f t="shared" si="12"/>
        <v/>
      </c>
      <c r="V35" t="str">
        <f t="shared" si="13"/>
        <v/>
      </c>
      <c r="W35" t="str">
        <f t="shared" si="13"/>
        <v/>
      </c>
      <c r="X35" t="str">
        <f t="shared" si="13"/>
        <v/>
      </c>
      <c r="Y35" t="str">
        <f t="shared" si="13"/>
        <v/>
      </c>
      <c r="Z35" t="str">
        <f t="shared" si="14"/>
        <v/>
      </c>
      <c r="AA35" t="str">
        <f t="shared" si="14"/>
        <v/>
      </c>
      <c r="AB35" t="str">
        <f t="shared" si="14"/>
        <v/>
      </c>
      <c r="AC35" t="str">
        <f t="shared" si="13"/>
        <v/>
      </c>
      <c r="AD35" t="str">
        <f t="shared" si="13"/>
        <v/>
      </c>
      <c r="AE35" s="7" t="str">
        <f t="shared" si="13"/>
        <v/>
      </c>
      <c r="AF35" t="str">
        <f t="shared" si="13"/>
        <v/>
      </c>
      <c r="AG35" t="str">
        <f t="shared" si="13"/>
        <v/>
      </c>
      <c r="AH35" t="str">
        <f t="shared" si="15"/>
        <v>{{ mod_name_pro_08 }}</v>
      </c>
      <c r="AI35" t="str">
        <f t="shared" si="15"/>
        <v/>
      </c>
      <c r="AJ35" t="str">
        <f t="shared" si="13"/>
        <v/>
      </c>
      <c r="AK35" t="str">
        <f t="shared" si="13"/>
        <v/>
      </c>
      <c r="AL35" t="str">
        <f t="shared" si="13"/>
        <v/>
      </c>
      <c r="AM35" t="str">
        <f t="shared" si="16"/>
        <v/>
      </c>
      <c r="AN35" t="s">
        <v>1190</v>
      </c>
    </row>
    <row r="36" spans="16:40">
      <c r="P36">
        <v>30</v>
      </c>
      <c r="R36" t="s">
        <v>1179</v>
      </c>
      <c r="S36" t="str">
        <f t="shared" si="8"/>
        <v>- :::</v>
      </c>
      <c r="T36" t="s">
        <v>1179</v>
      </c>
      <c r="U36" t="s">
        <v>1179</v>
      </c>
      <c r="V36" t="s">
        <v>1179</v>
      </c>
      <c r="W36" t="s">
        <v>1179</v>
      </c>
      <c r="X36" t="s">
        <v>1179</v>
      </c>
      <c r="Y36" t="s">
        <v>1179</v>
      </c>
      <c r="Z36" t="s">
        <v>1179</v>
      </c>
      <c r="AA36" t="s">
        <v>1179</v>
      </c>
      <c r="AB36" t="s">
        <v>1179</v>
      </c>
      <c r="AC36" t="s">
        <v>1179</v>
      </c>
      <c r="AD36" t="s">
        <v>1179</v>
      </c>
      <c r="AE36" s="7" t="s">
        <v>1179</v>
      </c>
      <c r="AF36" t="s">
        <v>1179</v>
      </c>
      <c r="AG36" t="s">
        <v>1179</v>
      </c>
      <c r="AH36" t="s">
        <v>1179</v>
      </c>
      <c r="AI36" t="s">
        <v>1179</v>
      </c>
      <c r="AJ36" t="s">
        <v>1179</v>
      </c>
      <c r="AK36" t="s">
        <v>1179</v>
      </c>
      <c r="AL36" t="s">
        <v>1179</v>
      </c>
      <c r="AM36" t="s">
        <v>1179</v>
      </c>
      <c r="AN36" t="s">
        <v>1179</v>
      </c>
    </row>
    <row r="37" spans="16:40">
      <c r="P37">
        <v>31</v>
      </c>
      <c r="R37" t="s">
        <v>1181</v>
      </c>
      <c r="S37" t="str">
        <f t="shared" si="8"/>
        <v>- :::{grid-item-card} **Cons**</v>
      </c>
      <c r="T37" t="s">
        <v>1181</v>
      </c>
      <c r="U37" t="s">
        <v>1181</v>
      </c>
      <c r="V37" t="s">
        <v>1181</v>
      </c>
      <c r="W37" t="s">
        <v>1181</v>
      </c>
      <c r="X37" t="s">
        <v>1181</v>
      </c>
      <c r="Y37" t="s">
        <v>1181</v>
      </c>
      <c r="Z37" t="str">
        <f>IF(Z$2&gt;=Q39,R37,"")</f>
        <v>:::{grid-item-card} **Cons**</v>
      </c>
      <c r="AA37" t="s">
        <v>1181</v>
      </c>
      <c r="AB37" t="s">
        <v>1181</v>
      </c>
      <c r="AC37" t="s">
        <v>1181</v>
      </c>
      <c r="AD37" t="s">
        <v>1181</v>
      </c>
      <c r="AE37" s="7" t="s">
        <v>1181</v>
      </c>
      <c r="AF37" t="s">
        <v>1181</v>
      </c>
      <c r="AG37" t="s">
        <v>1181</v>
      </c>
      <c r="AH37" t="s">
        <v>1181</v>
      </c>
      <c r="AI37" t="s">
        <v>1181</v>
      </c>
      <c r="AJ37" t="s">
        <v>1181</v>
      </c>
      <c r="AK37" t="s">
        <v>1181</v>
      </c>
      <c r="AL37" t="s">
        <v>1181</v>
      </c>
      <c r="AM37" t="str">
        <f>IF(AM$2&gt;=R37,Z37,"")</f>
        <v/>
      </c>
      <c r="AN37" t="s">
        <v>1181</v>
      </c>
    </row>
    <row r="38" spans="16:40">
      <c r="P38">
        <v>32</v>
      </c>
      <c r="R38" t="s">
        <v>1220</v>
      </c>
      <c r="S38" t="str">
        <f t="shared" si="8"/>
        <v>- {{ mod_name_con_01 }}</v>
      </c>
      <c r="T38" s="7" t="str">
        <f t="shared" ref="T38:U46" si="17">IF(T$4&gt;=$Q40,$R38,"")</f>
        <v>{{ mod_name_con_01 }}</v>
      </c>
      <c r="U38" s="7" t="str">
        <f t="shared" si="17"/>
        <v>{{ mod_name_con_01 }}</v>
      </c>
      <c r="V38" s="7" t="str">
        <f t="shared" ref="V38:AD38" si="18">IF(V$4&gt;=$Q40,$R38,"")</f>
        <v>{{ mod_name_con_01 }}</v>
      </c>
      <c r="W38" s="7" t="str">
        <f t="shared" si="18"/>
        <v>{{ mod_name_con_01 }}</v>
      </c>
      <c r="X38" s="7" t="str">
        <f t="shared" si="18"/>
        <v>{{ mod_name_con_01 }}</v>
      </c>
      <c r="Y38" s="7" t="str">
        <f t="shared" si="18"/>
        <v>{{ mod_name_con_01 }}</v>
      </c>
      <c r="Z38" s="7" t="str">
        <f t="shared" ref="Z38:AB46" si="19">IF(Z$4&gt;=$Q40,$R38,"")</f>
        <v>{{ mod_name_con_01 }}</v>
      </c>
      <c r="AA38" s="7" t="str">
        <f t="shared" si="19"/>
        <v>{{ mod_name_con_01 }}</v>
      </c>
      <c r="AB38" s="7" t="str">
        <f t="shared" si="19"/>
        <v>{{ mod_name_con_01 }}</v>
      </c>
      <c r="AC38" s="7" t="str">
        <f t="shared" si="18"/>
        <v>{{ mod_name_con_01 }}</v>
      </c>
      <c r="AD38" s="7" t="str">
        <f t="shared" si="18"/>
        <v>{{ mod_name_con_01 }}</v>
      </c>
      <c r="AE38" s="7" t="str">
        <f>IF(AE$4&gt;=$Q40,$R38,"")</f>
        <v>{{ mod_name_con_01 }}</v>
      </c>
      <c r="AF38" s="7" t="str">
        <f t="shared" ref="AF38:AL38" si="20">IF(AF$4&gt;=$Q40,$R38,"")</f>
        <v>{{ mod_name_con_01 }}</v>
      </c>
      <c r="AG38" s="7" t="str">
        <f t="shared" si="20"/>
        <v>{{ mod_name_con_01 }}</v>
      </c>
      <c r="AH38" s="7" t="str">
        <f t="shared" ref="AH38:AI46" si="21">IF(AH$4&gt;=$Q40,$R38,"")</f>
        <v>{{ mod_name_con_01 }}</v>
      </c>
      <c r="AI38" s="7" t="str">
        <f t="shared" si="21"/>
        <v>{{ mod_name_con_01 }}</v>
      </c>
      <c r="AJ38" s="7" t="str">
        <f t="shared" si="20"/>
        <v>{{ mod_name_con_01 }}</v>
      </c>
      <c r="AK38" s="7" t="str">
        <f t="shared" si="20"/>
        <v>{{ mod_name_con_01 }}</v>
      </c>
      <c r="AL38" s="7" t="str">
        <f t="shared" si="20"/>
        <v>{{ mod_name_con_01 }}</v>
      </c>
      <c r="AM38" s="7" t="str">
        <f t="shared" ref="AM38:AM46" si="22">IF(AM$4&gt;=$Q40,$R38,"")</f>
        <v>{{ mod_name_con_01 }}</v>
      </c>
      <c r="AN38" t="s">
        <v>1190</v>
      </c>
    </row>
    <row r="39" spans="16:40">
      <c r="P39">
        <v>33</v>
      </c>
      <c r="R39" t="s">
        <v>1221</v>
      </c>
      <c r="S39" t="str">
        <f t="shared" si="8"/>
        <v>- {{ mod_name_con_02 }}</v>
      </c>
      <c r="T39" s="7" t="str">
        <f t="shared" si="17"/>
        <v/>
      </c>
      <c r="U39" s="7" t="str">
        <f t="shared" si="17"/>
        <v>{{ mod_name_con_02 }}</v>
      </c>
      <c r="V39" s="7" t="str">
        <f t="shared" ref="V39:AE39" si="23">IF(V$4&gt;=$Q41,$R39,"")</f>
        <v>{{ mod_name_con_02 }}</v>
      </c>
      <c r="W39" s="7" t="str">
        <f t="shared" si="23"/>
        <v>{{ mod_name_con_02 }}</v>
      </c>
      <c r="X39" s="7" t="str">
        <f t="shared" si="23"/>
        <v>{{ mod_name_con_02 }}</v>
      </c>
      <c r="Y39" s="7" t="str">
        <f t="shared" si="23"/>
        <v>{{ mod_name_con_02 }}</v>
      </c>
      <c r="Z39" s="7" t="str">
        <f t="shared" si="19"/>
        <v>{{ mod_name_con_02 }}</v>
      </c>
      <c r="AA39" s="7" t="str">
        <f t="shared" si="19"/>
        <v/>
      </c>
      <c r="AB39" s="7" t="str">
        <f t="shared" si="19"/>
        <v>{{ mod_name_con_02 }}</v>
      </c>
      <c r="AC39" s="7" t="str">
        <f t="shared" si="23"/>
        <v>{{ mod_name_con_02 }}</v>
      </c>
      <c r="AD39" s="7" t="str">
        <f t="shared" si="23"/>
        <v/>
      </c>
      <c r="AE39" s="7" t="str">
        <f t="shared" si="23"/>
        <v/>
      </c>
      <c r="AF39" s="7" t="str">
        <f t="shared" ref="AF39:AL39" si="24">IF(AF$4&gt;=$Q41,$R39,"")</f>
        <v>{{ mod_name_con_02 }}</v>
      </c>
      <c r="AG39" s="7" t="str">
        <f t="shared" si="24"/>
        <v>{{ mod_name_con_02 }}</v>
      </c>
      <c r="AH39" s="7" t="str">
        <f t="shared" si="21"/>
        <v>{{ mod_name_con_02 }}</v>
      </c>
      <c r="AI39" s="7" t="str">
        <f t="shared" si="21"/>
        <v>{{ mod_name_con_02 }}</v>
      </c>
      <c r="AJ39" s="7" t="str">
        <f t="shared" si="24"/>
        <v>{{ mod_name_con_02 }}</v>
      </c>
      <c r="AK39" s="7" t="str">
        <f t="shared" si="24"/>
        <v>{{ mod_name_con_02 }}</v>
      </c>
      <c r="AL39" s="7" t="str">
        <f t="shared" si="24"/>
        <v/>
      </c>
      <c r="AM39" s="7" t="str">
        <f t="shared" si="22"/>
        <v>{{ mod_name_con_02 }}</v>
      </c>
      <c r="AN39" t="s">
        <v>1190</v>
      </c>
    </row>
    <row r="40" spans="16:40">
      <c r="P40">
        <v>34</v>
      </c>
      <c r="Q40">
        <v>1</v>
      </c>
      <c r="R40" t="s">
        <v>1222</v>
      </c>
      <c r="S40" t="str">
        <f t="shared" si="8"/>
        <v>- {{ mod_name_con_03 }}</v>
      </c>
      <c r="T40" s="7" t="str">
        <f t="shared" si="17"/>
        <v/>
      </c>
      <c r="U40" s="7" t="str">
        <f t="shared" si="17"/>
        <v>{{ mod_name_con_03 }}</v>
      </c>
      <c r="V40" s="7" t="str">
        <f t="shared" ref="V40:AE40" si="25">IF(V$4&gt;=$Q42,$R40,"")</f>
        <v>{{ mod_name_con_03 }}</v>
      </c>
      <c r="W40" s="7" t="str">
        <f t="shared" si="25"/>
        <v>{{ mod_name_con_03 }}</v>
      </c>
      <c r="X40" s="7" t="str">
        <f t="shared" si="25"/>
        <v/>
      </c>
      <c r="Y40" s="7" t="str">
        <f t="shared" si="25"/>
        <v>{{ mod_name_con_03 }}</v>
      </c>
      <c r="Z40" s="7" t="str">
        <f t="shared" si="19"/>
        <v>{{ mod_name_con_03 }}</v>
      </c>
      <c r="AA40" s="7" t="str">
        <f t="shared" si="19"/>
        <v/>
      </c>
      <c r="AB40" s="7" t="str">
        <f t="shared" si="19"/>
        <v>{{ mod_name_con_03 }}</v>
      </c>
      <c r="AC40" s="7" t="str">
        <f t="shared" si="25"/>
        <v>{{ mod_name_con_03 }}</v>
      </c>
      <c r="AD40" s="7" t="str">
        <f t="shared" si="25"/>
        <v/>
      </c>
      <c r="AE40" s="7" t="str">
        <f t="shared" si="25"/>
        <v/>
      </c>
      <c r="AF40" s="7" t="str">
        <f t="shared" ref="AF40:AG46" si="26">IF(AF$4&gt;=$Q42,$R40,"")</f>
        <v>{{ mod_name_con_03 }}</v>
      </c>
      <c r="AG40" s="7" t="str">
        <f t="shared" si="26"/>
        <v>{{ mod_name_con_03 }}</v>
      </c>
      <c r="AH40" s="7" t="str">
        <f t="shared" si="21"/>
        <v>{{ mod_name_con_03 }}</v>
      </c>
      <c r="AI40" s="7" t="str">
        <f t="shared" si="21"/>
        <v/>
      </c>
      <c r="AJ40" s="7" t="str">
        <f t="shared" ref="AJ40:AL46" si="27">IF(AJ$4&gt;=$Q42,$R40,"")</f>
        <v/>
      </c>
      <c r="AK40" s="7" t="str">
        <f t="shared" si="27"/>
        <v>{{ mod_name_con_03 }}</v>
      </c>
      <c r="AL40" s="7" t="str">
        <f t="shared" si="27"/>
        <v/>
      </c>
      <c r="AM40" s="7" t="str">
        <f t="shared" si="22"/>
        <v>{{ mod_name_con_03 }}</v>
      </c>
      <c r="AN40" t="s">
        <v>1190</v>
      </c>
    </row>
    <row r="41" spans="16:40">
      <c r="P41">
        <v>35</v>
      </c>
      <c r="Q41">
        <v>2</v>
      </c>
      <c r="R41" t="s">
        <v>1223</v>
      </c>
      <c r="S41" t="str">
        <f t="shared" si="8"/>
        <v>- {{ mod_name_con_04 }}</v>
      </c>
      <c r="T41" s="7" t="str">
        <f t="shared" si="17"/>
        <v/>
      </c>
      <c r="U41" s="7" t="str">
        <f t="shared" si="17"/>
        <v>{{ mod_name_con_04 }}</v>
      </c>
      <c r="V41" s="7" t="str">
        <f t="shared" ref="V41:AE41" si="28">IF(V$4&gt;=$Q43,$R41,"")</f>
        <v/>
      </c>
      <c r="W41" s="7" t="str">
        <f t="shared" si="28"/>
        <v/>
      </c>
      <c r="X41" s="7" t="str">
        <f t="shared" si="28"/>
        <v/>
      </c>
      <c r="Y41" s="7" t="str">
        <f t="shared" si="28"/>
        <v/>
      </c>
      <c r="Z41" s="7" t="str">
        <f t="shared" si="19"/>
        <v>{{ mod_name_con_04 }}</v>
      </c>
      <c r="AA41" s="7" t="str">
        <f t="shared" si="19"/>
        <v/>
      </c>
      <c r="AB41" s="7" t="str">
        <f t="shared" si="19"/>
        <v/>
      </c>
      <c r="AC41" s="7" t="str">
        <f t="shared" si="28"/>
        <v>{{ mod_name_con_04 }}</v>
      </c>
      <c r="AD41" s="7" t="str">
        <f t="shared" si="28"/>
        <v/>
      </c>
      <c r="AE41" s="7" t="str">
        <f t="shared" si="28"/>
        <v/>
      </c>
      <c r="AF41" s="7" t="str">
        <f t="shared" si="26"/>
        <v>{{ mod_name_con_04 }}</v>
      </c>
      <c r="AG41" s="7" t="str">
        <f t="shared" si="26"/>
        <v>{{ mod_name_con_04 }}</v>
      </c>
      <c r="AH41" s="7" t="str">
        <f t="shared" si="21"/>
        <v>{{ mod_name_con_04 }}</v>
      </c>
      <c r="AI41" s="7" t="str">
        <f t="shared" si="21"/>
        <v/>
      </c>
      <c r="AJ41" s="7" t="str">
        <f t="shared" si="27"/>
        <v/>
      </c>
      <c r="AK41" s="7" t="str">
        <f t="shared" si="27"/>
        <v/>
      </c>
      <c r="AL41" s="7" t="str">
        <f t="shared" si="27"/>
        <v/>
      </c>
      <c r="AM41" s="7" t="str">
        <f t="shared" si="22"/>
        <v>{{ mod_name_con_04 }}</v>
      </c>
      <c r="AN41" t="s">
        <v>1190</v>
      </c>
    </row>
    <row r="42" spans="16:40">
      <c r="P42">
        <v>36</v>
      </c>
      <c r="Q42">
        <v>3</v>
      </c>
      <c r="R42" t="s">
        <v>1224</v>
      </c>
      <c r="S42" t="str">
        <f t="shared" si="8"/>
        <v>- {{ mod_name_con_05 }}</v>
      </c>
      <c r="T42" s="7" t="str">
        <f t="shared" si="17"/>
        <v/>
      </c>
      <c r="U42" s="7" t="str">
        <f t="shared" si="17"/>
        <v>{{ mod_name_con_05 }}</v>
      </c>
      <c r="V42" s="7" t="str">
        <f t="shared" ref="V42:AE42" si="29">IF(V$4&gt;=$Q44,$R42,"")</f>
        <v/>
      </c>
      <c r="W42" s="7" t="str">
        <f t="shared" si="29"/>
        <v/>
      </c>
      <c r="X42" s="7" t="str">
        <f t="shared" si="29"/>
        <v/>
      </c>
      <c r="Y42" s="7" t="str">
        <f t="shared" si="29"/>
        <v/>
      </c>
      <c r="Z42" s="7" t="str">
        <f t="shared" si="19"/>
        <v>{{ mod_name_con_05 }}</v>
      </c>
      <c r="AA42" s="7" t="str">
        <f t="shared" si="19"/>
        <v/>
      </c>
      <c r="AB42" s="7" t="str">
        <f t="shared" si="19"/>
        <v/>
      </c>
      <c r="AC42" s="7" t="str">
        <f t="shared" si="29"/>
        <v>{{ mod_name_con_05 }}</v>
      </c>
      <c r="AD42" s="7" t="str">
        <f t="shared" si="29"/>
        <v/>
      </c>
      <c r="AE42" s="7" t="str">
        <f t="shared" si="29"/>
        <v/>
      </c>
      <c r="AF42" s="7" t="str">
        <f t="shared" si="26"/>
        <v>{{ mod_name_con_05 }}</v>
      </c>
      <c r="AG42" s="7" t="str">
        <f t="shared" si="26"/>
        <v/>
      </c>
      <c r="AH42" s="7" t="str">
        <f t="shared" si="21"/>
        <v/>
      </c>
      <c r="AI42" s="7" t="str">
        <f t="shared" si="21"/>
        <v/>
      </c>
      <c r="AJ42" s="7" t="str">
        <f t="shared" si="27"/>
        <v/>
      </c>
      <c r="AK42" s="7" t="str">
        <f t="shared" si="27"/>
        <v/>
      </c>
      <c r="AL42" s="7" t="str">
        <f t="shared" si="27"/>
        <v/>
      </c>
      <c r="AM42" s="7" t="str">
        <f t="shared" si="22"/>
        <v/>
      </c>
      <c r="AN42" t="s">
        <v>1190</v>
      </c>
    </row>
    <row r="43" spans="16:40">
      <c r="P43">
        <v>37</v>
      </c>
      <c r="Q43">
        <v>4</v>
      </c>
      <c r="R43" t="s">
        <v>1225</v>
      </c>
      <c r="S43" t="str">
        <f t="shared" si="8"/>
        <v>- {{ mod_name_con_06 }}</v>
      </c>
      <c r="T43" s="7" t="str">
        <f t="shared" si="17"/>
        <v/>
      </c>
      <c r="U43" s="7" t="str">
        <f t="shared" si="17"/>
        <v/>
      </c>
      <c r="V43" s="7" t="str">
        <f t="shared" ref="V43:AE43" si="30">IF(V$4&gt;=$Q45,$R43,"")</f>
        <v/>
      </c>
      <c r="W43" s="7" t="str">
        <f t="shared" si="30"/>
        <v/>
      </c>
      <c r="X43" s="7" t="str">
        <f t="shared" si="30"/>
        <v/>
      </c>
      <c r="Y43" s="7" t="str">
        <f t="shared" si="30"/>
        <v/>
      </c>
      <c r="Z43" s="7" t="str">
        <f t="shared" si="19"/>
        <v/>
      </c>
      <c r="AA43" s="7" t="str">
        <f t="shared" si="19"/>
        <v/>
      </c>
      <c r="AB43" s="7" t="str">
        <f t="shared" si="19"/>
        <v/>
      </c>
      <c r="AC43" s="7" t="str">
        <f t="shared" si="30"/>
        <v>{{ mod_name_con_06 }}</v>
      </c>
      <c r="AD43" s="7" t="str">
        <f t="shared" si="30"/>
        <v/>
      </c>
      <c r="AE43" s="7" t="str">
        <f t="shared" si="30"/>
        <v/>
      </c>
      <c r="AF43" s="7" t="str">
        <f t="shared" si="26"/>
        <v>{{ mod_name_con_06 }}</v>
      </c>
      <c r="AG43" s="7" t="str">
        <f t="shared" si="26"/>
        <v/>
      </c>
      <c r="AH43" s="7" t="str">
        <f t="shared" si="21"/>
        <v/>
      </c>
      <c r="AI43" s="7" t="str">
        <f t="shared" si="21"/>
        <v/>
      </c>
      <c r="AJ43" s="7" t="str">
        <f t="shared" si="27"/>
        <v/>
      </c>
      <c r="AK43" s="7" t="str">
        <f t="shared" si="27"/>
        <v/>
      </c>
      <c r="AL43" s="7" t="str">
        <f t="shared" si="27"/>
        <v/>
      </c>
      <c r="AM43" s="7" t="str">
        <f t="shared" si="22"/>
        <v/>
      </c>
    </row>
    <row r="44" spans="16:40">
      <c r="P44">
        <v>38</v>
      </c>
      <c r="Q44">
        <v>5</v>
      </c>
      <c r="R44" t="s">
        <v>1226</v>
      </c>
      <c r="S44" t="str">
        <f t="shared" si="8"/>
        <v>- {{ mod_name_con_07 }}</v>
      </c>
      <c r="T44" s="7" t="str">
        <f t="shared" si="17"/>
        <v/>
      </c>
      <c r="U44" s="7" t="str">
        <f t="shared" si="17"/>
        <v/>
      </c>
      <c r="V44" s="7" t="str">
        <f t="shared" ref="V44:AE44" si="31">IF(V$4&gt;=$Q46,$R44,"")</f>
        <v/>
      </c>
      <c r="W44" s="7" t="str">
        <f t="shared" si="31"/>
        <v/>
      </c>
      <c r="X44" s="7" t="str">
        <f t="shared" si="31"/>
        <v/>
      </c>
      <c r="Y44" s="7" t="str">
        <f t="shared" si="31"/>
        <v/>
      </c>
      <c r="Z44" s="7" t="str">
        <f t="shared" si="19"/>
        <v/>
      </c>
      <c r="AA44" s="7" t="str">
        <f t="shared" si="19"/>
        <v/>
      </c>
      <c r="AB44" s="7" t="str">
        <f t="shared" si="19"/>
        <v/>
      </c>
      <c r="AC44" s="7" t="str">
        <f t="shared" si="31"/>
        <v>{{ mod_name_con_07 }}</v>
      </c>
      <c r="AD44" s="7" t="str">
        <f t="shared" si="31"/>
        <v/>
      </c>
      <c r="AE44" s="7" t="str">
        <f t="shared" si="31"/>
        <v/>
      </c>
      <c r="AF44" s="7" t="str">
        <f t="shared" si="26"/>
        <v>{{ mod_name_con_07 }}</v>
      </c>
      <c r="AG44" s="7" t="str">
        <f t="shared" si="26"/>
        <v/>
      </c>
      <c r="AH44" s="7" t="str">
        <f t="shared" si="21"/>
        <v/>
      </c>
      <c r="AI44" s="7" t="str">
        <f t="shared" si="21"/>
        <v/>
      </c>
      <c r="AJ44" s="7" t="str">
        <f t="shared" si="27"/>
        <v/>
      </c>
      <c r="AK44" s="7" t="str">
        <f t="shared" si="27"/>
        <v/>
      </c>
      <c r="AL44" s="7" t="str">
        <f t="shared" si="27"/>
        <v/>
      </c>
      <c r="AM44" s="7" t="str">
        <f t="shared" si="22"/>
        <v/>
      </c>
    </row>
    <row r="45" spans="16:40">
      <c r="P45">
        <v>39</v>
      </c>
      <c r="Q45">
        <v>6</v>
      </c>
      <c r="R45" t="s">
        <v>1227</v>
      </c>
      <c r="S45" t="str">
        <f t="shared" si="8"/>
        <v>- {{ mod_name_con_08 }}</v>
      </c>
      <c r="T45" s="7" t="str">
        <f t="shared" si="17"/>
        <v/>
      </c>
      <c r="U45" s="7" t="str">
        <f t="shared" si="17"/>
        <v/>
      </c>
      <c r="V45" s="7" t="str">
        <f t="shared" ref="V45:AE45" si="32">IF(V$4&gt;=$Q47,$R45,"")</f>
        <v/>
      </c>
      <c r="W45" s="7" t="str">
        <f t="shared" si="32"/>
        <v/>
      </c>
      <c r="X45" s="7" t="str">
        <f t="shared" si="32"/>
        <v/>
      </c>
      <c r="Y45" s="7" t="str">
        <f t="shared" si="32"/>
        <v/>
      </c>
      <c r="Z45" s="7" t="str">
        <f t="shared" si="19"/>
        <v/>
      </c>
      <c r="AA45" s="7" t="str">
        <f t="shared" si="19"/>
        <v/>
      </c>
      <c r="AB45" s="7" t="str">
        <f t="shared" si="19"/>
        <v/>
      </c>
      <c r="AC45" s="7" t="str">
        <f t="shared" si="32"/>
        <v>{{ mod_name_con_08 }}</v>
      </c>
      <c r="AD45" s="7" t="str">
        <f t="shared" si="32"/>
        <v/>
      </c>
      <c r="AE45" s="7" t="str">
        <f t="shared" si="32"/>
        <v/>
      </c>
      <c r="AF45" s="7" t="str">
        <f t="shared" si="26"/>
        <v>{{ mod_name_con_08 }}</v>
      </c>
      <c r="AG45" s="7" t="str">
        <f t="shared" si="26"/>
        <v/>
      </c>
      <c r="AH45" s="7" t="str">
        <f t="shared" si="21"/>
        <v/>
      </c>
      <c r="AI45" s="7" t="str">
        <f t="shared" si="21"/>
        <v/>
      </c>
      <c r="AJ45" s="7" t="str">
        <f t="shared" si="27"/>
        <v/>
      </c>
      <c r="AK45" s="7" t="str">
        <f t="shared" si="27"/>
        <v/>
      </c>
      <c r="AL45" s="7" t="str">
        <f t="shared" si="27"/>
        <v/>
      </c>
      <c r="AM45" s="7" t="str">
        <f t="shared" si="22"/>
        <v/>
      </c>
    </row>
    <row r="46" spans="16:40">
      <c r="P46">
        <v>40</v>
      </c>
      <c r="Q46">
        <v>7</v>
      </c>
      <c r="R46" t="s">
        <v>1228</v>
      </c>
      <c r="S46" t="str">
        <f t="shared" si="8"/>
        <v>- {{ mod_name_con_09 }}</v>
      </c>
      <c r="T46" s="7" t="str">
        <f t="shared" si="17"/>
        <v/>
      </c>
      <c r="U46" s="7" t="str">
        <f t="shared" si="17"/>
        <v/>
      </c>
      <c r="V46" s="7" t="str">
        <f t="shared" ref="V46:AE46" si="33">IF(V$4&gt;=$Q48,$R46,"")</f>
        <v/>
      </c>
      <c r="W46" s="7" t="str">
        <f t="shared" si="33"/>
        <v/>
      </c>
      <c r="X46" s="7" t="str">
        <f t="shared" si="33"/>
        <v/>
      </c>
      <c r="Y46" s="7" t="str">
        <f t="shared" si="33"/>
        <v/>
      </c>
      <c r="Z46" s="7" t="str">
        <f t="shared" si="19"/>
        <v/>
      </c>
      <c r="AA46" s="7" t="str">
        <f t="shared" si="19"/>
        <v/>
      </c>
      <c r="AB46" s="7" t="str">
        <f t="shared" si="19"/>
        <v/>
      </c>
      <c r="AC46" s="7" t="str">
        <f t="shared" si="33"/>
        <v/>
      </c>
      <c r="AD46" s="7" t="str">
        <f t="shared" si="33"/>
        <v/>
      </c>
      <c r="AE46" s="7" t="str">
        <f t="shared" si="33"/>
        <v/>
      </c>
      <c r="AF46" s="7" t="str">
        <f t="shared" si="26"/>
        <v>{{ mod_name_con_09 }}</v>
      </c>
      <c r="AG46" s="7" t="str">
        <f t="shared" si="26"/>
        <v/>
      </c>
      <c r="AH46" s="7" t="str">
        <f t="shared" si="21"/>
        <v/>
      </c>
      <c r="AI46" s="7" t="str">
        <f t="shared" si="21"/>
        <v/>
      </c>
      <c r="AJ46" s="7" t="str">
        <f t="shared" si="27"/>
        <v/>
      </c>
      <c r="AK46" s="7" t="str">
        <f t="shared" si="27"/>
        <v/>
      </c>
      <c r="AL46" s="7" t="str">
        <f t="shared" si="27"/>
        <v/>
      </c>
      <c r="AM46" s="7" t="str">
        <f t="shared" si="22"/>
        <v/>
      </c>
    </row>
    <row r="47" spans="16:40">
      <c r="P47">
        <v>41</v>
      </c>
      <c r="Q47">
        <v>8</v>
      </c>
      <c r="R47" t="s">
        <v>1179</v>
      </c>
      <c r="S47" t="str">
        <f t="shared" si="8"/>
        <v>- :::</v>
      </c>
      <c r="T47" t="s">
        <v>1179</v>
      </c>
      <c r="U47" t="s">
        <v>1179</v>
      </c>
      <c r="V47" t="s">
        <v>1179</v>
      </c>
      <c r="W47" t="s">
        <v>1179</v>
      </c>
      <c r="X47" t="s">
        <v>1179</v>
      </c>
      <c r="Y47" t="s">
        <v>1179</v>
      </c>
      <c r="Z47" t="s">
        <v>1179</v>
      </c>
      <c r="AA47" t="s">
        <v>1179</v>
      </c>
      <c r="AB47" t="s">
        <v>1179</v>
      </c>
      <c r="AC47" t="s">
        <v>1179</v>
      </c>
      <c r="AD47" t="s">
        <v>1179</v>
      </c>
      <c r="AE47" s="7" t="str">
        <f>IF(AE$4&gt;=$Q49,$R47,"")</f>
        <v>:::</v>
      </c>
      <c r="AF47" t="s">
        <v>1179</v>
      </c>
      <c r="AG47" t="s">
        <v>1179</v>
      </c>
      <c r="AH47" t="s">
        <v>1179</v>
      </c>
      <c r="AI47" t="s">
        <v>1179</v>
      </c>
      <c r="AJ47" t="s">
        <v>1179</v>
      </c>
      <c r="AK47" t="s">
        <v>1179</v>
      </c>
      <c r="AL47" t="s">
        <v>1179</v>
      </c>
      <c r="AM47" t="s">
        <v>1179</v>
      </c>
      <c r="AN47" t="s">
        <v>1179</v>
      </c>
    </row>
    <row r="48" spans="16:40">
      <c r="P48">
        <v>42</v>
      </c>
      <c r="Q48">
        <v>9</v>
      </c>
      <c r="R48" t="s">
        <v>1188</v>
      </c>
      <c r="S48" t="str">
        <f t="shared" si="8"/>
        <v>- ::::</v>
      </c>
      <c r="T48" t="s">
        <v>1188</v>
      </c>
      <c r="U48" t="s">
        <v>1188</v>
      </c>
      <c r="V48" t="s">
        <v>1188</v>
      </c>
      <c r="W48" t="s">
        <v>1188</v>
      </c>
      <c r="X48" t="s">
        <v>1188</v>
      </c>
      <c r="Y48" t="s">
        <v>1188</v>
      </c>
      <c r="Z48" t="s">
        <v>1188</v>
      </c>
      <c r="AA48" t="s">
        <v>1188</v>
      </c>
      <c r="AB48" t="s">
        <v>1188</v>
      </c>
      <c r="AC48" t="s">
        <v>1188</v>
      </c>
      <c r="AD48" t="s">
        <v>1188</v>
      </c>
      <c r="AE48" s="7" t="str">
        <f>IF(AE$4&gt;=$Q50,$R48,"")</f>
        <v>::::</v>
      </c>
      <c r="AF48" t="s">
        <v>1188</v>
      </c>
      <c r="AG48" t="s">
        <v>1188</v>
      </c>
      <c r="AH48" t="s">
        <v>1188</v>
      </c>
      <c r="AI48" t="s">
        <v>1188</v>
      </c>
      <c r="AJ48" t="s">
        <v>1188</v>
      </c>
      <c r="AK48" t="s">
        <v>1188</v>
      </c>
      <c r="AL48" t="s">
        <v>1188</v>
      </c>
      <c r="AM48" t="s">
        <v>1188</v>
      </c>
      <c r="AN48" t="s">
        <v>1188</v>
      </c>
    </row>
    <row r="49" spans="16:40">
      <c r="P49">
        <v>43</v>
      </c>
      <c r="R49" t="s">
        <v>1189</v>
      </c>
      <c r="S49" t="str">
        <f t="shared" si="8"/>
        <v>- :::::</v>
      </c>
      <c r="T49" t="s">
        <v>1189</v>
      </c>
      <c r="U49" t="s">
        <v>1189</v>
      </c>
      <c r="V49" t="s">
        <v>1189</v>
      </c>
      <c r="W49" t="s">
        <v>1189</v>
      </c>
      <c r="X49" t="s">
        <v>1189</v>
      </c>
      <c r="Y49" t="s">
        <v>1189</v>
      </c>
      <c r="Z49" t="s">
        <v>1189</v>
      </c>
      <c r="AA49" t="s">
        <v>1189</v>
      </c>
      <c r="AB49" t="s">
        <v>1189</v>
      </c>
      <c r="AC49" t="s">
        <v>1189</v>
      </c>
      <c r="AD49" t="s">
        <v>1189</v>
      </c>
      <c r="AE49" s="7" t="str">
        <f>IF(AE$4&gt;=$Q51,$R49,"")</f>
        <v>:::::</v>
      </c>
      <c r="AF49" t="s">
        <v>1189</v>
      </c>
      <c r="AG49" t="s">
        <v>1189</v>
      </c>
      <c r="AH49" t="s">
        <v>1189</v>
      </c>
      <c r="AI49" t="s">
        <v>1189</v>
      </c>
      <c r="AJ49" t="s">
        <v>1189</v>
      </c>
      <c r="AK49" t="s">
        <v>1189</v>
      </c>
      <c r="AL49" t="s">
        <v>1189</v>
      </c>
      <c r="AM49" t="s">
        <v>1189</v>
      </c>
      <c r="AN49" t="s">
        <v>1189</v>
      </c>
    </row>
    <row r="50" spans="16:40">
      <c r="P50">
        <v>44</v>
      </c>
      <c r="S50" t="str">
        <f t="shared" si="8"/>
        <v xml:space="preserve">- </v>
      </c>
    </row>
    <row r="51" spans="16:40">
      <c r="P51">
        <v>45</v>
      </c>
      <c r="S51" t="str">
        <f t="shared" si="8"/>
        <v xml:space="preserve">- </v>
      </c>
    </row>
    <row r="52" spans="16:40">
      <c r="P52">
        <v>46</v>
      </c>
      <c r="S52" t="str">
        <f t="shared" si="8"/>
        <v xml:space="preserve">- </v>
      </c>
    </row>
    <row r="53" spans="16:40">
      <c r="S53" t="str">
        <f t="shared" si="8"/>
        <v xml:space="preserve">- </v>
      </c>
      <c r="AE53" s="7" t="s">
        <v>1182</v>
      </c>
    </row>
    <row r="54" spans="16:40">
      <c r="S54" t="str">
        <f t="shared" si="8"/>
        <v xml:space="preserve">- </v>
      </c>
      <c r="AE54" s="7" t="s">
        <v>1183</v>
      </c>
    </row>
    <row r="55" spans="16:40">
      <c r="S55" t="str">
        <f t="shared" si="8"/>
        <v xml:space="preserve">- </v>
      </c>
      <c r="AE55" s="7" t="s">
        <v>1184</v>
      </c>
    </row>
    <row r="56" spans="16:40">
      <c r="S56" t="str">
        <f t="shared" si="8"/>
        <v xml:space="preserve">- </v>
      </c>
      <c r="AE56" s="7" t="s">
        <v>1185</v>
      </c>
    </row>
    <row r="57" spans="16:40">
      <c r="S57" t="str">
        <f t="shared" si="8"/>
        <v xml:space="preserve">- </v>
      </c>
      <c r="AE57" s="7" t="s">
        <v>1186</v>
      </c>
    </row>
    <row r="58" spans="16:40">
      <c r="S58" t="str">
        <f t="shared" si="8"/>
        <v xml:space="preserve">- </v>
      </c>
      <c r="AE58" s="7" t="s">
        <v>1187</v>
      </c>
    </row>
    <row r="66" spans="27:28">
      <c r="AA66" t="str">
        <f>"- "&amp;AB66</f>
        <v>- {{ mod_name_assump_01 }}</v>
      </c>
      <c r="AB66" t="s">
        <v>1196</v>
      </c>
    </row>
    <row r="67" spans="27:28">
      <c r="AA67" t="str">
        <f t="shared" ref="AA67:AA81" si="34">"- "&amp;AB67</f>
        <v>- {{ mod_name_assump_02 }}</v>
      </c>
      <c r="AB67" t="s">
        <v>1197</v>
      </c>
    </row>
    <row r="68" spans="27:28">
      <c r="AA68" t="str">
        <f t="shared" si="34"/>
        <v>- {{ mod_name_assump_03 }}</v>
      </c>
      <c r="AB68" t="s">
        <v>1198</v>
      </c>
    </row>
    <row r="69" spans="27:28">
      <c r="AA69" t="str">
        <f t="shared" si="34"/>
        <v>- {{ mod_name_assump_04 }}</v>
      </c>
      <c r="AB69" t="s">
        <v>1199</v>
      </c>
    </row>
    <row r="70" spans="27:28">
      <c r="AA70" t="str">
        <f t="shared" si="34"/>
        <v>- {{ mod_name_assump_05 }}</v>
      </c>
      <c r="AB70" t="s">
        <v>1200</v>
      </c>
    </row>
    <row r="71" spans="27:28">
      <c r="AA71" t="str">
        <f t="shared" si="34"/>
        <v>- {{ mod_name_assump_06 }}</v>
      </c>
      <c r="AB71" t="s">
        <v>1201</v>
      </c>
    </row>
    <row r="72" spans="27:28">
      <c r="AA72" t="str">
        <f t="shared" si="34"/>
        <v>- {{ mod_name_assump_07 }}</v>
      </c>
      <c r="AB72" t="s">
        <v>1202</v>
      </c>
    </row>
    <row r="73" spans="27:28">
      <c r="AA73" t="str">
        <f t="shared" si="34"/>
        <v>- {{ mod_name_assump_08 }}</v>
      </c>
      <c r="AB73" t="s">
        <v>1203</v>
      </c>
    </row>
    <row r="74" spans="27:28">
      <c r="AA74" t="str">
        <f t="shared" si="34"/>
        <v>- {{ mod_name_assump_09 }}</v>
      </c>
      <c r="AB74" t="s">
        <v>1204</v>
      </c>
    </row>
    <row r="75" spans="27:28">
      <c r="AA75" t="str">
        <f t="shared" si="34"/>
        <v>- {{ mod_name_assump_10 }}</v>
      </c>
      <c r="AB75" t="s">
        <v>1205</v>
      </c>
    </row>
    <row r="76" spans="27:28">
      <c r="AA76" t="str">
        <f t="shared" si="34"/>
        <v>- {{ mod_name_assump_11 }}</v>
      </c>
      <c r="AB76" t="s">
        <v>1206</v>
      </c>
    </row>
    <row r="77" spans="27:28">
      <c r="AA77" t="str">
        <f t="shared" si="34"/>
        <v>- {{ mod_name_assump_12 }}</v>
      </c>
      <c r="AB77" t="s">
        <v>1207</v>
      </c>
    </row>
    <row r="78" spans="27:28">
      <c r="AA78" t="str">
        <f t="shared" si="34"/>
        <v>- {{ mod_name_assump_13 }}</v>
      </c>
      <c r="AB78" t="s">
        <v>1208</v>
      </c>
    </row>
    <row r="79" spans="27:28">
      <c r="AA79" t="str">
        <f t="shared" si="34"/>
        <v>- {{ mod_name_assump_14 }}</v>
      </c>
      <c r="AB79" t="s">
        <v>1209</v>
      </c>
    </row>
    <row r="80" spans="27:28">
      <c r="AA80" t="str">
        <f t="shared" si="34"/>
        <v>- {{ mod_name_assump_15 }}</v>
      </c>
      <c r="AB80" t="s">
        <v>1210</v>
      </c>
    </row>
    <row r="81" spans="27:28">
      <c r="AA81" t="str">
        <f t="shared" si="34"/>
        <v>- {{ mod_name_assump_16 }}</v>
      </c>
      <c r="AB81" t="s">
        <v>1211</v>
      </c>
    </row>
  </sheetData>
  <pageMargins left="0.7" right="0.7" top="0.75" bottom="0.75" header="0.3" footer="0.3"/>
  <pageSetup orientation="portrait" horizontalDpi="0" verticalDpi="0"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4A2EA5-2998-42CA-976F-7B85D1721881}">
  <dimension ref="A1:P19"/>
  <sheetViews>
    <sheetView workbookViewId="0"/>
  </sheetViews>
  <sheetFormatPr defaultRowHeight="14.25"/>
  <cols>
    <col min="14" max="14" width="24.25" customWidth="1"/>
    <col min="15" max="15" width="32.625" customWidth="1"/>
  </cols>
  <sheetData>
    <row r="1" spans="1:16" ht="15">
      <c r="A1" t="s">
        <v>1336</v>
      </c>
      <c r="B1" t="s">
        <v>1335</v>
      </c>
      <c r="C1" t="s">
        <v>1334</v>
      </c>
      <c r="D1" t="s">
        <v>1333</v>
      </c>
      <c r="E1" t="s">
        <v>1332</v>
      </c>
      <c r="F1" t="s">
        <v>1331</v>
      </c>
      <c r="G1" t="s">
        <v>1330</v>
      </c>
      <c r="N1" s="5" t="s">
        <v>1158</v>
      </c>
      <c r="O1" s="5" t="s">
        <v>3153</v>
      </c>
      <c r="P1" s="5" t="s">
        <v>1159</v>
      </c>
    </row>
    <row r="2" spans="1:16">
      <c r="A2" t="s">
        <v>1328</v>
      </c>
      <c r="B2" t="s">
        <v>1329</v>
      </c>
      <c r="C2" t="s">
        <v>1328</v>
      </c>
      <c r="D2" t="s">
        <v>1327</v>
      </c>
      <c r="E2" t="s">
        <v>1319</v>
      </c>
      <c r="F2" t="s">
        <v>1261</v>
      </c>
      <c r="G2" t="s">
        <v>1260</v>
      </c>
      <c r="N2" t="s">
        <v>1148</v>
      </c>
      <c r="P2" t="s">
        <v>1149</v>
      </c>
    </row>
    <row r="3" spans="1:16">
      <c r="A3" t="s">
        <v>1325</v>
      </c>
      <c r="B3" t="s">
        <v>1324</v>
      </c>
      <c r="C3" t="s">
        <v>1325</v>
      </c>
      <c r="D3" t="s">
        <v>1326</v>
      </c>
      <c r="E3" t="s">
        <v>1319</v>
      </c>
      <c r="F3" t="s">
        <v>1261</v>
      </c>
      <c r="G3" t="s">
        <v>1260</v>
      </c>
      <c r="N3" t="s">
        <v>1150</v>
      </c>
      <c r="P3" t="s">
        <v>1151</v>
      </c>
    </row>
    <row r="4" spans="1:16">
      <c r="A4" t="s">
        <v>1325</v>
      </c>
      <c r="B4" t="s">
        <v>1324</v>
      </c>
      <c r="C4" t="s">
        <v>1323</v>
      </c>
      <c r="D4" t="s">
        <v>1322</v>
      </c>
      <c r="E4" t="s">
        <v>1315</v>
      </c>
      <c r="F4" t="s">
        <v>1315</v>
      </c>
      <c r="G4" t="s">
        <v>383</v>
      </c>
      <c r="N4" t="s">
        <v>1152</v>
      </c>
      <c r="O4" t="s">
        <v>3160</v>
      </c>
      <c r="P4" t="s">
        <v>1153</v>
      </c>
    </row>
    <row r="5" spans="1:16">
      <c r="A5" t="s">
        <v>1318</v>
      </c>
      <c r="B5" t="s">
        <v>383</v>
      </c>
      <c r="C5" t="s">
        <v>1321</v>
      </c>
      <c r="D5" t="s">
        <v>1320</v>
      </c>
      <c r="E5" t="s">
        <v>1319</v>
      </c>
      <c r="F5" t="s">
        <v>1261</v>
      </c>
      <c r="G5" t="s">
        <v>1260</v>
      </c>
      <c r="N5" t="s">
        <v>1152</v>
      </c>
      <c r="O5" t="s">
        <v>3160</v>
      </c>
      <c r="P5" t="s">
        <v>3159</v>
      </c>
    </row>
    <row r="6" spans="1:16">
      <c r="A6" t="s">
        <v>1318</v>
      </c>
      <c r="B6" t="s">
        <v>383</v>
      </c>
      <c r="C6" t="s">
        <v>1317</v>
      </c>
      <c r="D6" t="s">
        <v>1316</v>
      </c>
      <c r="E6" t="s">
        <v>1315</v>
      </c>
      <c r="F6" t="s">
        <v>1315</v>
      </c>
      <c r="G6" t="s">
        <v>383</v>
      </c>
      <c r="N6" t="s">
        <v>1154</v>
      </c>
      <c r="P6" t="s">
        <v>1155</v>
      </c>
    </row>
    <row r="7" spans="1:16">
      <c r="A7" t="s">
        <v>1314</v>
      </c>
      <c r="B7" t="s">
        <v>383</v>
      </c>
      <c r="C7" t="s">
        <v>1314</v>
      </c>
      <c r="D7" t="s">
        <v>1313</v>
      </c>
      <c r="E7" t="s">
        <v>1312</v>
      </c>
      <c r="F7" t="s">
        <v>1311</v>
      </c>
      <c r="G7" t="s">
        <v>383</v>
      </c>
      <c r="N7" t="s">
        <v>1156</v>
      </c>
      <c r="P7" t="s">
        <v>1157</v>
      </c>
    </row>
    <row r="8" spans="1:16">
      <c r="A8" t="s">
        <v>370</v>
      </c>
      <c r="B8" t="s">
        <v>383</v>
      </c>
      <c r="C8" t="s">
        <v>370</v>
      </c>
      <c r="D8" t="s">
        <v>1310</v>
      </c>
      <c r="E8" t="s">
        <v>2239</v>
      </c>
      <c r="F8" t="s">
        <v>2240</v>
      </c>
      <c r="G8" t="s">
        <v>1260</v>
      </c>
      <c r="N8" t="s">
        <v>3152</v>
      </c>
      <c r="O8" t="s">
        <v>3151</v>
      </c>
      <c r="P8" t="s">
        <v>1153</v>
      </c>
    </row>
    <row r="9" spans="1:16">
      <c r="A9" t="s">
        <v>1308</v>
      </c>
      <c r="B9" t="s">
        <v>1309</v>
      </c>
      <c r="C9" t="s">
        <v>1308</v>
      </c>
      <c r="D9" t="s">
        <v>1307</v>
      </c>
      <c r="E9" t="s">
        <v>1286</v>
      </c>
      <c r="F9" t="s">
        <v>1285</v>
      </c>
      <c r="G9" t="s">
        <v>1306</v>
      </c>
      <c r="N9" t="s">
        <v>3150</v>
      </c>
      <c r="O9" t="s">
        <v>1344</v>
      </c>
      <c r="P9" t="s">
        <v>3149</v>
      </c>
    </row>
    <row r="10" spans="1:16">
      <c r="A10" t="s">
        <v>1305</v>
      </c>
      <c r="B10" t="s">
        <v>2241</v>
      </c>
      <c r="C10" t="s">
        <v>1305</v>
      </c>
      <c r="D10" t="s">
        <v>1304</v>
      </c>
      <c r="E10" t="s">
        <v>1303</v>
      </c>
      <c r="F10" t="s">
        <v>1302</v>
      </c>
      <c r="G10" t="s">
        <v>1301</v>
      </c>
      <c r="N10" t="s">
        <v>3155</v>
      </c>
      <c r="O10" t="s">
        <v>559</v>
      </c>
      <c r="P10" t="s">
        <v>3154</v>
      </c>
    </row>
    <row r="11" spans="1:16">
      <c r="A11" t="s">
        <v>1298</v>
      </c>
      <c r="B11" t="s">
        <v>2242</v>
      </c>
      <c r="C11" t="s">
        <v>1300</v>
      </c>
      <c r="D11" t="s">
        <v>1299</v>
      </c>
      <c r="G11" t="s">
        <v>1284</v>
      </c>
      <c r="N11" t="s">
        <v>3157</v>
      </c>
      <c r="O11" t="s">
        <v>3158</v>
      </c>
      <c r="P11" t="s">
        <v>3156</v>
      </c>
    </row>
    <row r="12" spans="1:16">
      <c r="A12" t="s">
        <v>1298</v>
      </c>
      <c r="B12" t="s">
        <v>2243</v>
      </c>
      <c r="C12" t="s">
        <v>1297</v>
      </c>
      <c r="D12" t="s">
        <v>1296</v>
      </c>
      <c r="E12" t="s">
        <v>1295</v>
      </c>
      <c r="F12" t="s">
        <v>1261</v>
      </c>
      <c r="G12" t="s">
        <v>1294</v>
      </c>
    </row>
    <row r="13" spans="1:16">
      <c r="A13" t="s">
        <v>1292</v>
      </c>
      <c r="B13" t="s">
        <v>1293</v>
      </c>
      <c r="C13" t="s">
        <v>1292</v>
      </c>
      <c r="D13" t="s">
        <v>1291</v>
      </c>
      <c r="E13" t="s">
        <v>1290</v>
      </c>
      <c r="F13" t="s">
        <v>1289</v>
      </c>
      <c r="G13" t="s">
        <v>1268</v>
      </c>
    </row>
    <row r="14" spans="1:16">
      <c r="A14" t="s">
        <v>1288</v>
      </c>
      <c r="B14" t="s">
        <v>2244</v>
      </c>
      <c r="C14" t="s">
        <v>1288</v>
      </c>
      <c r="D14" t="s">
        <v>1287</v>
      </c>
      <c r="E14" t="s">
        <v>1286</v>
      </c>
      <c r="F14" t="s">
        <v>1285</v>
      </c>
      <c r="G14" t="s">
        <v>1284</v>
      </c>
    </row>
    <row r="15" spans="1:16">
      <c r="A15" t="s">
        <v>1283</v>
      </c>
      <c r="B15" t="s">
        <v>2245</v>
      </c>
      <c r="C15" t="s">
        <v>1283</v>
      </c>
      <c r="D15" t="s">
        <v>1282</v>
      </c>
      <c r="E15" t="s">
        <v>1281</v>
      </c>
      <c r="F15" t="s">
        <v>1280</v>
      </c>
      <c r="G15" t="s">
        <v>1279</v>
      </c>
    </row>
    <row r="16" spans="1:16">
      <c r="A16" t="s">
        <v>1277</v>
      </c>
      <c r="B16" t="s">
        <v>1278</v>
      </c>
      <c r="C16" t="s">
        <v>1277</v>
      </c>
      <c r="D16" t="s">
        <v>1276</v>
      </c>
      <c r="E16" t="s">
        <v>1275</v>
      </c>
      <c r="F16" t="s">
        <v>1274</v>
      </c>
      <c r="G16" t="s">
        <v>1273</v>
      </c>
    </row>
    <row r="17" spans="1:7">
      <c r="A17" t="s">
        <v>1272</v>
      </c>
      <c r="B17" t="s">
        <v>2246</v>
      </c>
      <c r="C17" t="s">
        <v>1272</v>
      </c>
      <c r="D17" t="s">
        <v>1271</v>
      </c>
      <c r="E17" t="s">
        <v>1270</v>
      </c>
      <c r="F17" t="s">
        <v>1269</v>
      </c>
      <c r="G17" t="s">
        <v>1268</v>
      </c>
    </row>
    <row r="18" spans="1:7">
      <c r="A18" t="s">
        <v>1265</v>
      </c>
      <c r="B18" t="s">
        <v>383</v>
      </c>
      <c r="C18" t="s">
        <v>1267</v>
      </c>
      <c r="D18" t="s">
        <v>1266</v>
      </c>
      <c r="E18" t="s">
        <v>1262</v>
      </c>
      <c r="F18" t="s">
        <v>1261</v>
      </c>
      <c r="G18" t="s">
        <v>1260</v>
      </c>
    </row>
    <row r="19" spans="1:7">
      <c r="A19" t="s">
        <v>1265</v>
      </c>
      <c r="B19" t="s">
        <v>383</v>
      </c>
      <c r="C19" t="s">
        <v>1264</v>
      </c>
      <c r="D19" t="s">
        <v>1263</v>
      </c>
      <c r="E19" t="s">
        <v>1262</v>
      </c>
      <c r="F19" t="s">
        <v>1261</v>
      </c>
      <c r="G19" t="s">
        <v>1260</v>
      </c>
    </row>
  </sheetData>
  <pageMargins left="0.7" right="0.7" top="0.75" bottom="0.75" header="0.3" footer="0.3"/>
  <pageSetup orientation="portrait" horizontalDpi="0" verticalDpi="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A2E112-07D7-47C9-967F-551DD5971314}">
  <dimension ref="A1:G20"/>
  <sheetViews>
    <sheetView workbookViewId="0"/>
  </sheetViews>
  <sheetFormatPr defaultRowHeight="14.25"/>
  <sheetData>
    <row r="1" spans="1:7">
      <c r="A1" t="s">
        <v>2635</v>
      </c>
      <c r="B1" t="s">
        <v>2634</v>
      </c>
      <c r="C1" t="s">
        <v>2633</v>
      </c>
    </row>
    <row r="2" spans="1:7">
      <c r="A2" t="s">
        <v>2632</v>
      </c>
      <c r="B2">
        <v>2.84</v>
      </c>
      <c r="C2">
        <v>9.24</v>
      </c>
      <c r="D2">
        <f>B2/$B$3</f>
        <v>0.4663382594417077</v>
      </c>
      <c r="E2">
        <f>D2*130</f>
        <v>60.623973727422005</v>
      </c>
    </row>
    <row r="3" spans="1:7">
      <c r="A3" t="s">
        <v>2631</v>
      </c>
      <c r="B3">
        <v>6.09</v>
      </c>
      <c r="C3">
        <v>4.04</v>
      </c>
      <c r="D3">
        <f>B3/$B$3</f>
        <v>1</v>
      </c>
      <c r="E3">
        <f>D3*130</f>
        <v>130</v>
      </c>
      <c r="F3">
        <v>130</v>
      </c>
      <c r="G3">
        <f>F3/C3</f>
        <v>32.178217821782177</v>
      </c>
    </row>
    <row r="4" spans="1:7">
      <c r="A4" t="s">
        <v>2630</v>
      </c>
      <c r="B4">
        <v>6.06</v>
      </c>
      <c r="C4">
        <v>7.73</v>
      </c>
      <c r="D4">
        <f>B4/$B$3</f>
        <v>0.99507389162561577</v>
      </c>
      <c r="E4">
        <f>D4*130</f>
        <v>129.35960591133005</v>
      </c>
    </row>
    <row r="5" spans="1:7">
      <c r="A5" t="s">
        <v>2629</v>
      </c>
      <c r="B5">
        <v>2.4300000000000002</v>
      </c>
      <c r="C5">
        <v>15.8</v>
      </c>
      <c r="D5">
        <f>B5/$B$3</f>
        <v>0.39901477832512317</v>
      </c>
      <c r="E5">
        <f>D5*130</f>
        <v>51.871921182266014</v>
      </c>
    </row>
    <row r="8" spans="1:7">
      <c r="E8">
        <v>12</v>
      </c>
      <c r="F8">
        <f t="shared" ref="F8:F20" si="0">E8/5</f>
        <v>2.4</v>
      </c>
    </row>
    <row r="9" spans="1:7">
      <c r="E9">
        <f t="shared" ref="E9:E20" si="1">E8*2</f>
        <v>24</v>
      </c>
      <c r="F9">
        <f t="shared" si="0"/>
        <v>4.8</v>
      </c>
    </row>
    <row r="10" spans="1:7">
      <c r="E10">
        <f t="shared" si="1"/>
        <v>48</v>
      </c>
      <c r="F10">
        <f t="shared" si="0"/>
        <v>9.6</v>
      </c>
    </row>
    <row r="11" spans="1:7">
      <c r="E11">
        <f t="shared" si="1"/>
        <v>96</v>
      </c>
      <c r="F11">
        <f t="shared" si="0"/>
        <v>19.2</v>
      </c>
    </row>
    <row r="12" spans="1:7">
      <c r="E12">
        <f t="shared" si="1"/>
        <v>192</v>
      </c>
      <c r="F12">
        <f t="shared" si="0"/>
        <v>38.4</v>
      </c>
    </row>
    <row r="13" spans="1:7">
      <c r="E13">
        <f t="shared" si="1"/>
        <v>384</v>
      </c>
      <c r="F13">
        <f t="shared" si="0"/>
        <v>76.8</v>
      </c>
    </row>
    <row r="14" spans="1:7">
      <c r="E14">
        <f t="shared" si="1"/>
        <v>768</v>
      </c>
      <c r="F14">
        <f t="shared" si="0"/>
        <v>153.6</v>
      </c>
    </row>
    <row r="15" spans="1:7">
      <c r="E15">
        <f t="shared" si="1"/>
        <v>1536</v>
      </c>
      <c r="F15">
        <f t="shared" si="0"/>
        <v>307.2</v>
      </c>
    </row>
    <row r="16" spans="1:7">
      <c r="E16">
        <f t="shared" si="1"/>
        <v>3072</v>
      </c>
      <c r="F16">
        <f t="shared" si="0"/>
        <v>614.4</v>
      </c>
    </row>
    <row r="17" spans="5:6">
      <c r="E17">
        <f t="shared" si="1"/>
        <v>6144</v>
      </c>
      <c r="F17">
        <f t="shared" si="0"/>
        <v>1228.8</v>
      </c>
    </row>
    <row r="18" spans="5:6">
      <c r="E18">
        <f t="shared" si="1"/>
        <v>12288</v>
      </c>
      <c r="F18">
        <f t="shared" si="0"/>
        <v>2457.6</v>
      </c>
    </row>
    <row r="19" spans="5:6">
      <c r="E19">
        <f t="shared" si="1"/>
        <v>24576</v>
      </c>
      <c r="F19">
        <f t="shared" si="0"/>
        <v>4915.2</v>
      </c>
    </row>
    <row r="20" spans="5:6">
      <c r="E20">
        <f t="shared" si="1"/>
        <v>49152</v>
      </c>
      <c r="F20">
        <f t="shared" si="0"/>
        <v>9830.4</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4FB763-A67A-4DBF-AA58-7F2CA581AD94}">
  <sheetPr>
    <tabColor rgb="FFFEF2CB"/>
  </sheetPr>
  <dimension ref="A1:AB1001"/>
  <sheetViews>
    <sheetView workbookViewId="0">
      <selection activeCell="F25" sqref="F25"/>
    </sheetView>
  </sheetViews>
  <sheetFormatPr defaultColWidth="14.375" defaultRowHeight="15" customHeight="1"/>
  <cols>
    <col min="2" max="2" width="17" customWidth="1"/>
    <col min="3" max="3" width="17.625" hidden="1" customWidth="1"/>
    <col min="4" max="4" width="73.875" customWidth="1"/>
    <col min="5" max="5" width="26.25" style="7" bestFit="1" customWidth="1"/>
    <col min="6" max="6" width="34.75" customWidth="1"/>
    <col min="7" max="7" width="21.125" customWidth="1"/>
    <col min="8" max="8" width="24.875" customWidth="1"/>
    <col min="9" max="9" width="26.375" customWidth="1"/>
    <col min="10" max="10" width="21.125" customWidth="1"/>
    <col min="11" max="11" width="24" customWidth="1"/>
    <col min="12" max="12" width="15.875" customWidth="1"/>
    <col min="13" max="13" width="28.125" customWidth="1"/>
    <col min="14" max="14" width="29.75" customWidth="1"/>
    <col min="15" max="15" width="18.125" bestFit="1" customWidth="1"/>
    <col min="16" max="16" width="28.625" customWidth="1"/>
    <col min="17" max="17" width="39" customWidth="1"/>
    <col min="18" max="18" width="10" style="7" bestFit="1" customWidth="1"/>
    <col min="19" max="19" width="16.5" style="7" bestFit="1" customWidth="1"/>
    <col min="20" max="20" width="11.875" style="7" bestFit="1" customWidth="1"/>
    <col min="21" max="21" width="42" customWidth="1"/>
    <col min="22" max="22" width="34.875" customWidth="1"/>
    <col min="23" max="25" width="8.75" customWidth="1"/>
    <col min="26" max="26" width="15" customWidth="1"/>
    <col min="27" max="39" width="8.75" customWidth="1"/>
  </cols>
  <sheetData>
    <row r="1" spans="1:28" s="55" customFormat="1" ht="15.75">
      <c r="A1" s="55" t="s">
        <v>1254</v>
      </c>
      <c r="B1" s="55" t="s">
        <v>332</v>
      </c>
      <c r="C1" s="55" t="s">
        <v>3000</v>
      </c>
      <c r="D1" s="55" t="s">
        <v>370</v>
      </c>
      <c r="E1" s="54" t="s">
        <v>1328</v>
      </c>
      <c r="F1" s="55" t="s">
        <v>1406</v>
      </c>
      <c r="G1" s="55" t="s">
        <v>1405</v>
      </c>
      <c r="H1" s="55" t="s">
        <v>1404</v>
      </c>
      <c r="I1" s="55" t="s">
        <v>1403</v>
      </c>
      <c r="J1" s="55" t="s">
        <v>1402</v>
      </c>
      <c r="K1" s="55" t="s">
        <v>1400</v>
      </c>
      <c r="L1" s="55" t="s">
        <v>1401</v>
      </c>
      <c r="M1" s="55" t="s">
        <v>1399</v>
      </c>
      <c r="N1" s="55" t="s">
        <v>2999</v>
      </c>
      <c r="O1" s="55" t="s">
        <v>1317</v>
      </c>
      <c r="P1" s="55" t="s">
        <v>2784</v>
      </c>
      <c r="Q1" s="55" t="s">
        <v>2998</v>
      </c>
      <c r="R1" s="31" t="s">
        <v>1384</v>
      </c>
      <c r="S1" s="31" t="s">
        <v>1383</v>
      </c>
      <c r="T1" s="31" t="s">
        <v>1382</v>
      </c>
      <c r="U1" s="55" t="s">
        <v>2997</v>
      </c>
      <c r="V1" s="55" t="s">
        <v>2996</v>
      </c>
    </row>
    <row r="2" spans="1:28" ht="15.75">
      <c r="A2" s="44" t="s">
        <v>1970</v>
      </c>
      <c r="B2" s="41" t="s">
        <v>350</v>
      </c>
      <c r="C2" s="41" t="s">
        <v>1315</v>
      </c>
      <c r="D2" s="41" t="s">
        <v>2971</v>
      </c>
      <c r="E2" s="43"/>
      <c r="F2" s="41" t="s">
        <v>2970</v>
      </c>
      <c r="G2" s="41" t="s">
        <v>1315</v>
      </c>
      <c r="H2" s="42" t="s">
        <v>2969</v>
      </c>
      <c r="I2" s="57" t="s">
        <v>2968</v>
      </c>
      <c r="J2" s="41" t="s">
        <v>1315</v>
      </c>
      <c r="K2" s="41" t="s">
        <v>1315</v>
      </c>
      <c r="L2" s="41" t="s">
        <v>1315</v>
      </c>
      <c r="M2" s="41" t="s">
        <v>1315</v>
      </c>
      <c r="N2" s="42" t="s">
        <v>2948</v>
      </c>
      <c r="O2" s="42" t="s">
        <v>2785</v>
      </c>
      <c r="P2" s="29" t="s">
        <v>2786</v>
      </c>
      <c r="Q2" s="41" t="s">
        <v>1315</v>
      </c>
      <c r="R2" s="43"/>
      <c r="S2" s="43"/>
      <c r="T2" s="43"/>
      <c r="U2" s="41" t="s">
        <v>1315</v>
      </c>
      <c r="V2" s="41"/>
      <c r="X2" s="29"/>
      <c r="Y2" s="29"/>
      <c r="Z2" s="30"/>
      <c r="AA2" s="29"/>
      <c r="AB2" s="29"/>
    </row>
    <row r="3" spans="1:28" ht="15.75">
      <c r="A3" s="53" t="s">
        <v>1251</v>
      </c>
      <c r="B3" s="41" t="s">
        <v>360</v>
      </c>
      <c r="C3" s="41" t="s">
        <v>1315</v>
      </c>
      <c r="D3" s="41" t="s">
        <v>2995</v>
      </c>
      <c r="E3" s="43"/>
      <c r="F3" s="41" t="s">
        <v>1315</v>
      </c>
      <c r="G3" s="41" t="s">
        <v>1315</v>
      </c>
      <c r="H3" s="41" t="s">
        <v>1315</v>
      </c>
      <c r="I3" s="48" t="s">
        <v>1315</v>
      </c>
      <c r="J3" s="48" t="s">
        <v>1315</v>
      </c>
      <c r="K3" s="41" t="s">
        <v>1315</v>
      </c>
      <c r="L3" s="41" t="s">
        <v>1315</v>
      </c>
      <c r="M3" s="48" t="s">
        <v>1315</v>
      </c>
      <c r="N3" s="41" t="s">
        <v>1315</v>
      </c>
      <c r="O3" s="42" t="s">
        <v>2992</v>
      </c>
      <c r="P3" s="29" t="s">
        <v>1315</v>
      </c>
      <c r="Q3" s="41" t="s">
        <v>1315</v>
      </c>
      <c r="R3" s="43"/>
      <c r="S3" s="43"/>
      <c r="T3" s="43"/>
      <c r="U3" s="41" t="s">
        <v>1315</v>
      </c>
      <c r="V3" s="41"/>
      <c r="X3" s="29"/>
      <c r="Y3" s="29"/>
      <c r="Z3" s="30"/>
      <c r="AA3" s="29"/>
      <c r="AB3" s="29"/>
    </row>
    <row r="4" spans="1:28" ht="15.75">
      <c r="A4" s="44" t="s">
        <v>1970</v>
      </c>
      <c r="B4" s="41" t="s">
        <v>351</v>
      </c>
      <c r="C4" s="41" t="s">
        <v>1315</v>
      </c>
      <c r="D4" s="41" t="s">
        <v>2971</v>
      </c>
      <c r="E4" s="43"/>
      <c r="F4" s="41" t="s">
        <v>2970</v>
      </c>
      <c r="G4" s="41" t="s">
        <v>1315</v>
      </c>
      <c r="H4" s="42" t="s">
        <v>2969</v>
      </c>
      <c r="I4" s="49" t="s">
        <v>2968</v>
      </c>
      <c r="J4" s="41" t="s">
        <v>1315</v>
      </c>
      <c r="K4" s="41" t="s">
        <v>1315</v>
      </c>
      <c r="L4" s="41" t="s">
        <v>1315</v>
      </c>
      <c r="M4" s="41" t="s">
        <v>1315</v>
      </c>
      <c r="N4" s="42" t="s">
        <v>2948</v>
      </c>
      <c r="O4" s="42" t="s">
        <v>2787</v>
      </c>
      <c r="P4" s="29" t="s">
        <v>2786</v>
      </c>
      <c r="Q4" s="41" t="s">
        <v>1315</v>
      </c>
      <c r="R4" s="43"/>
      <c r="S4" s="43"/>
      <c r="T4" s="43"/>
      <c r="U4" s="41" t="s">
        <v>1315</v>
      </c>
      <c r="V4" s="41"/>
      <c r="X4" s="29"/>
      <c r="Y4" s="29"/>
      <c r="Z4" s="30"/>
      <c r="AA4" s="29"/>
      <c r="AB4" s="29"/>
    </row>
    <row r="5" spans="1:28" ht="15.75">
      <c r="A5" s="44" t="s">
        <v>1970</v>
      </c>
      <c r="B5" s="41" t="s">
        <v>358</v>
      </c>
      <c r="C5" s="41" t="s">
        <v>1315</v>
      </c>
      <c r="D5" s="41" t="s">
        <v>2973</v>
      </c>
      <c r="E5" s="43"/>
      <c r="F5" s="41" t="s">
        <v>2972</v>
      </c>
      <c r="G5" s="41" t="s">
        <v>1315</v>
      </c>
      <c r="H5" s="42" t="s">
        <v>2951</v>
      </c>
      <c r="I5" s="42" t="s">
        <v>2968</v>
      </c>
      <c r="J5" s="41" t="s">
        <v>1315</v>
      </c>
      <c r="K5" s="41" t="s">
        <v>1315</v>
      </c>
      <c r="L5" s="41" t="s">
        <v>1315</v>
      </c>
      <c r="M5" s="41" t="s">
        <v>1315</v>
      </c>
      <c r="N5" s="41" t="s">
        <v>1315</v>
      </c>
      <c r="O5" s="42" t="s">
        <v>2785</v>
      </c>
      <c r="P5" s="29" t="s">
        <v>1315</v>
      </c>
      <c r="Q5" s="41" t="s">
        <v>1315</v>
      </c>
      <c r="R5" s="43"/>
      <c r="S5" s="43"/>
      <c r="T5" s="43"/>
      <c r="U5" s="41" t="s">
        <v>1315</v>
      </c>
      <c r="V5" s="41"/>
      <c r="X5" s="29"/>
      <c r="Y5" s="29"/>
      <c r="Z5" s="30"/>
      <c r="AA5" s="29"/>
      <c r="AB5" s="29"/>
    </row>
    <row r="6" spans="1:28" ht="15.75">
      <c r="A6" s="53" t="s">
        <v>1251</v>
      </c>
      <c r="B6" s="41" t="s">
        <v>366</v>
      </c>
      <c r="C6" s="41" t="s">
        <v>1315</v>
      </c>
      <c r="D6" s="41" t="s">
        <v>2994</v>
      </c>
      <c r="E6" s="54" t="s">
        <v>2988</v>
      </c>
      <c r="F6" s="41" t="s">
        <v>1315</v>
      </c>
      <c r="G6" s="41" t="s">
        <v>1315</v>
      </c>
      <c r="H6" s="48" t="s">
        <v>1315</v>
      </c>
      <c r="I6" s="48" t="s">
        <v>1315</v>
      </c>
      <c r="J6" s="41" t="s">
        <v>1315</v>
      </c>
      <c r="K6" s="41" t="s">
        <v>1315</v>
      </c>
      <c r="L6" s="41" t="s">
        <v>1315</v>
      </c>
      <c r="M6" s="41" t="s">
        <v>1315</v>
      </c>
      <c r="N6" s="41" t="s">
        <v>1315</v>
      </c>
      <c r="O6" s="42" t="s">
        <v>2785</v>
      </c>
      <c r="P6" s="41" t="s">
        <v>1315</v>
      </c>
      <c r="Q6" s="41" t="s">
        <v>1315</v>
      </c>
      <c r="R6" s="43"/>
      <c r="S6" s="43"/>
      <c r="T6" s="43"/>
      <c r="U6" s="41" t="s">
        <v>1315</v>
      </c>
      <c r="V6" s="41"/>
      <c r="X6" s="29"/>
      <c r="Y6" s="29"/>
      <c r="Z6" s="30"/>
      <c r="AA6" s="29"/>
      <c r="AB6" s="29"/>
    </row>
    <row r="7" spans="1:28" ht="15.75">
      <c r="A7" s="44" t="s">
        <v>1970</v>
      </c>
      <c r="B7" s="41" t="s">
        <v>338</v>
      </c>
      <c r="C7" s="41" t="s">
        <v>1315</v>
      </c>
      <c r="D7" s="41" t="s">
        <v>2953</v>
      </c>
      <c r="E7" s="43"/>
      <c r="F7" s="41" t="s">
        <v>2952</v>
      </c>
      <c r="G7" s="41" t="s">
        <v>1315</v>
      </c>
      <c r="H7" s="56" t="s">
        <v>2951</v>
      </c>
      <c r="I7" s="56" t="s">
        <v>2967</v>
      </c>
      <c r="J7" s="41" t="s">
        <v>1315</v>
      </c>
      <c r="K7" s="41" t="s">
        <v>1315</v>
      </c>
      <c r="L7" s="41" t="s">
        <v>1315</v>
      </c>
      <c r="M7" s="41" t="s">
        <v>1315</v>
      </c>
      <c r="N7" s="42" t="s">
        <v>2948</v>
      </c>
      <c r="O7" s="41" t="s">
        <v>1315</v>
      </c>
      <c r="P7" s="41" t="s">
        <v>1315</v>
      </c>
      <c r="Q7" s="41" t="s">
        <v>1315</v>
      </c>
      <c r="R7" s="43"/>
      <c r="S7" s="43"/>
      <c r="T7" s="43"/>
      <c r="U7" s="41" t="s">
        <v>1315</v>
      </c>
      <c r="V7" s="41"/>
      <c r="X7" s="29"/>
      <c r="Y7" s="29"/>
      <c r="Z7" s="30"/>
      <c r="AA7" s="29"/>
      <c r="AB7" s="29"/>
    </row>
    <row r="8" spans="1:28" ht="15.75">
      <c r="A8" s="53" t="s">
        <v>1251</v>
      </c>
      <c r="B8" s="41" t="s">
        <v>368</v>
      </c>
      <c r="C8" s="41" t="s">
        <v>1315</v>
      </c>
      <c r="D8" s="41" t="s">
        <v>2993</v>
      </c>
      <c r="E8" s="43"/>
      <c r="F8" s="41" t="s">
        <v>1315</v>
      </c>
      <c r="G8" s="41" t="s">
        <v>1315</v>
      </c>
      <c r="H8" s="48" t="s">
        <v>1315</v>
      </c>
      <c r="I8" s="48" t="s">
        <v>1315</v>
      </c>
      <c r="J8" s="41" t="s">
        <v>1315</v>
      </c>
      <c r="K8" s="41" t="s">
        <v>1315</v>
      </c>
      <c r="L8" s="41" t="s">
        <v>1315</v>
      </c>
      <c r="M8" s="41" t="s">
        <v>1315</v>
      </c>
      <c r="N8" s="41" t="s">
        <v>1315</v>
      </c>
      <c r="O8" s="42" t="s">
        <v>2992</v>
      </c>
      <c r="P8" s="41" t="s">
        <v>1315</v>
      </c>
      <c r="Q8" s="41" t="s">
        <v>1315</v>
      </c>
      <c r="R8" s="43"/>
      <c r="S8" s="43"/>
      <c r="T8" s="43"/>
      <c r="U8" s="41" t="s">
        <v>2991</v>
      </c>
      <c r="V8" s="41" t="s">
        <v>2990</v>
      </c>
      <c r="X8" s="29"/>
      <c r="Y8" s="29"/>
      <c r="Z8" s="30"/>
      <c r="AA8" s="29"/>
      <c r="AB8" s="29"/>
    </row>
    <row r="9" spans="1:28" ht="15.75">
      <c r="A9" s="44" t="s">
        <v>1970</v>
      </c>
      <c r="B9" s="41" t="s">
        <v>331</v>
      </c>
      <c r="C9" s="41" t="s">
        <v>1315</v>
      </c>
      <c r="D9" s="41" t="s">
        <v>2953</v>
      </c>
      <c r="E9" s="43"/>
      <c r="F9" s="41" t="s">
        <v>2952</v>
      </c>
      <c r="G9" s="41" t="s">
        <v>1315</v>
      </c>
      <c r="H9" s="42" t="s">
        <v>2951</v>
      </c>
      <c r="I9" s="42" t="s">
        <v>2966</v>
      </c>
      <c r="J9" s="46" t="s">
        <v>2963</v>
      </c>
      <c r="K9" s="41" t="s">
        <v>1315</v>
      </c>
      <c r="L9" s="41" t="s">
        <v>1315</v>
      </c>
      <c r="M9" s="41" t="s">
        <v>1315</v>
      </c>
      <c r="N9" s="42" t="s">
        <v>2948</v>
      </c>
      <c r="O9" s="42" t="s">
        <v>2785</v>
      </c>
      <c r="P9" s="41" t="s">
        <v>1315</v>
      </c>
      <c r="Q9" s="41" t="s">
        <v>1315</v>
      </c>
      <c r="R9" s="43"/>
      <c r="S9" s="43"/>
      <c r="T9" s="43"/>
      <c r="U9" s="41" t="s">
        <v>1315</v>
      </c>
      <c r="V9" s="41"/>
      <c r="X9" s="29"/>
      <c r="Y9" s="29"/>
      <c r="Z9" s="30"/>
      <c r="AA9" s="29"/>
      <c r="AB9" s="29"/>
    </row>
    <row r="10" spans="1:28" ht="15.75">
      <c r="A10" s="44" t="s">
        <v>1970</v>
      </c>
      <c r="B10" s="41" t="s">
        <v>356</v>
      </c>
      <c r="C10" s="41" t="s">
        <v>1315</v>
      </c>
      <c r="D10" s="41" t="s">
        <v>2953</v>
      </c>
      <c r="E10" s="43"/>
      <c r="F10" s="41" t="s">
        <v>2970</v>
      </c>
      <c r="G10" s="41" t="s">
        <v>1315</v>
      </c>
      <c r="H10" s="56" t="s">
        <v>2951</v>
      </c>
      <c r="I10" s="57" t="s">
        <v>2968</v>
      </c>
      <c r="J10" s="41" t="s">
        <v>1315</v>
      </c>
      <c r="K10" s="41" t="s">
        <v>1315</v>
      </c>
      <c r="L10" s="41" t="s">
        <v>1315</v>
      </c>
      <c r="M10" s="41" t="s">
        <v>1315</v>
      </c>
      <c r="N10" s="41" t="s">
        <v>1315</v>
      </c>
      <c r="O10" s="45" t="s">
        <v>2958</v>
      </c>
      <c r="P10" s="45" t="s">
        <v>2958</v>
      </c>
      <c r="Q10" s="41" t="s">
        <v>1315</v>
      </c>
      <c r="R10" s="43"/>
      <c r="S10" s="43"/>
      <c r="T10" s="43"/>
      <c r="U10" s="41" t="s">
        <v>1315</v>
      </c>
      <c r="V10" s="41"/>
      <c r="X10" s="29"/>
      <c r="Y10" s="29"/>
      <c r="Z10" s="30"/>
      <c r="AA10" s="29"/>
      <c r="AB10" s="29"/>
    </row>
    <row r="11" spans="1:28" ht="15.75">
      <c r="A11" s="44" t="s">
        <v>1970</v>
      </c>
      <c r="B11" s="41" t="s">
        <v>346</v>
      </c>
      <c r="C11" s="41" t="s">
        <v>1315</v>
      </c>
      <c r="D11" s="41" t="s">
        <v>2953</v>
      </c>
      <c r="E11" s="43"/>
      <c r="F11" s="41" t="s">
        <v>2952</v>
      </c>
      <c r="G11" s="41" t="s">
        <v>1315</v>
      </c>
      <c r="H11" s="56" t="s">
        <v>2951</v>
      </c>
      <c r="I11" s="56" t="s">
        <v>2957</v>
      </c>
      <c r="J11" s="41" t="s">
        <v>1315</v>
      </c>
      <c r="K11" s="41" t="s">
        <v>2960</v>
      </c>
      <c r="L11" s="41" t="s">
        <v>1315</v>
      </c>
      <c r="M11" s="41" t="s">
        <v>2962</v>
      </c>
      <c r="N11" s="42" t="s">
        <v>2948</v>
      </c>
      <c r="O11" s="45" t="s">
        <v>2958</v>
      </c>
      <c r="P11" s="41" t="s">
        <v>1315</v>
      </c>
      <c r="Q11" s="41" t="s">
        <v>1315</v>
      </c>
      <c r="R11" s="43"/>
      <c r="S11" s="43"/>
      <c r="T11" s="43"/>
      <c r="U11" s="41" t="s">
        <v>1315</v>
      </c>
      <c r="V11" s="41"/>
      <c r="X11" s="29"/>
      <c r="Y11" s="29"/>
      <c r="Z11" s="30"/>
      <c r="AA11" s="29"/>
      <c r="AB11" s="29"/>
    </row>
    <row r="12" spans="1:28" ht="15.75">
      <c r="A12" s="53" t="s">
        <v>1251</v>
      </c>
      <c r="B12" s="41" t="s">
        <v>364</v>
      </c>
      <c r="C12" s="41" t="s">
        <v>1315</v>
      </c>
      <c r="D12" s="41" t="s">
        <v>2989</v>
      </c>
      <c r="E12" s="54" t="s">
        <v>2988</v>
      </c>
      <c r="F12" s="41" t="s">
        <v>1315</v>
      </c>
      <c r="G12" s="41" t="s">
        <v>1315</v>
      </c>
      <c r="H12" s="48" t="s">
        <v>1315</v>
      </c>
      <c r="I12" s="41" t="s">
        <v>1315</v>
      </c>
      <c r="J12" s="41" t="s">
        <v>1315</v>
      </c>
      <c r="K12" s="41" t="s">
        <v>1315</v>
      </c>
      <c r="L12" s="41" t="s">
        <v>1315</v>
      </c>
      <c r="M12" s="41" t="s">
        <v>1315</v>
      </c>
      <c r="N12" s="41" t="s">
        <v>1315</v>
      </c>
      <c r="O12" s="42" t="s">
        <v>2987</v>
      </c>
      <c r="P12" s="41" t="s">
        <v>1315</v>
      </c>
      <c r="Q12" s="41" t="s">
        <v>1315</v>
      </c>
      <c r="R12" s="43"/>
      <c r="S12" s="43"/>
      <c r="T12" s="43"/>
      <c r="U12" s="41" t="s">
        <v>1315</v>
      </c>
      <c r="V12" s="41"/>
      <c r="X12" s="29"/>
      <c r="Y12" s="29"/>
      <c r="Z12" s="30"/>
      <c r="AA12" s="29"/>
      <c r="AB12" s="29"/>
    </row>
    <row r="13" spans="1:28" ht="15.75">
      <c r="A13" s="53" t="s">
        <v>1251</v>
      </c>
      <c r="B13" s="41" t="s">
        <v>362</v>
      </c>
      <c r="C13" s="41" t="s">
        <v>1315</v>
      </c>
      <c r="D13" s="41" t="s">
        <v>2978</v>
      </c>
      <c r="E13" s="43"/>
      <c r="F13" s="41" t="s">
        <v>1315</v>
      </c>
      <c r="G13" s="41" t="s">
        <v>1315</v>
      </c>
      <c r="H13" s="48" t="s">
        <v>1315</v>
      </c>
      <c r="I13" s="41" t="s">
        <v>1315</v>
      </c>
      <c r="J13" s="41" t="s">
        <v>1315</v>
      </c>
      <c r="K13" s="41" t="s">
        <v>1315</v>
      </c>
      <c r="L13" s="41" t="s">
        <v>1315</v>
      </c>
      <c r="M13" s="41" t="s">
        <v>1315</v>
      </c>
      <c r="N13" s="41" t="s">
        <v>1315</v>
      </c>
      <c r="O13" s="52" t="s">
        <v>2785</v>
      </c>
      <c r="P13" s="41" t="s">
        <v>1315</v>
      </c>
      <c r="Q13" s="41" t="s">
        <v>1315</v>
      </c>
      <c r="R13" s="43"/>
      <c r="S13" s="43"/>
      <c r="T13" s="43"/>
      <c r="U13" s="41" t="s">
        <v>1315</v>
      </c>
      <c r="V13" s="51"/>
      <c r="X13" s="29"/>
      <c r="Y13" s="29"/>
      <c r="Z13" s="30"/>
      <c r="AA13" s="29"/>
      <c r="AB13" s="29"/>
    </row>
    <row r="14" spans="1:28" ht="15.75">
      <c r="A14" s="44" t="s">
        <v>2979</v>
      </c>
      <c r="B14" s="41" t="s">
        <v>362</v>
      </c>
      <c r="C14" s="41" t="s">
        <v>1249</v>
      </c>
      <c r="D14" s="41" t="s">
        <v>2978</v>
      </c>
      <c r="E14" s="43"/>
      <c r="F14" s="41" t="s">
        <v>1315</v>
      </c>
      <c r="G14" s="41" t="s">
        <v>1315</v>
      </c>
      <c r="H14" s="48" t="s">
        <v>1315</v>
      </c>
      <c r="I14" s="41" t="s">
        <v>1315</v>
      </c>
      <c r="J14" s="41" t="s">
        <v>1315</v>
      </c>
      <c r="K14" s="41" t="s">
        <v>1315</v>
      </c>
      <c r="L14" s="41" t="s">
        <v>1315</v>
      </c>
      <c r="M14" s="41" t="s">
        <v>1315</v>
      </c>
      <c r="N14" s="41" t="s">
        <v>1315</v>
      </c>
      <c r="O14" s="42" t="s">
        <v>2785</v>
      </c>
      <c r="P14" s="41" t="s">
        <v>1315</v>
      </c>
      <c r="Q14" s="41" t="s">
        <v>1315</v>
      </c>
      <c r="R14" s="43"/>
      <c r="S14" s="43"/>
      <c r="T14" s="43"/>
      <c r="U14" s="41" t="s">
        <v>2986</v>
      </c>
      <c r="V14" s="41"/>
      <c r="X14" s="29"/>
      <c r="Y14" s="29"/>
      <c r="Z14" s="30"/>
      <c r="AA14" s="29"/>
      <c r="AB14" s="29"/>
    </row>
    <row r="15" spans="1:28" ht="15.75">
      <c r="A15" s="44" t="s">
        <v>2979</v>
      </c>
      <c r="B15" s="41" t="s">
        <v>362</v>
      </c>
      <c r="C15" s="41" t="s">
        <v>882</v>
      </c>
      <c r="D15" s="41" t="s">
        <v>2978</v>
      </c>
      <c r="E15" s="43"/>
      <c r="F15" s="41" t="s">
        <v>1315</v>
      </c>
      <c r="G15" s="41" t="s">
        <v>1315</v>
      </c>
      <c r="H15" s="41" t="s">
        <v>1315</v>
      </c>
      <c r="I15" s="41" t="s">
        <v>1315</v>
      </c>
      <c r="J15" s="48" t="s">
        <v>1315</v>
      </c>
      <c r="K15" s="48" t="s">
        <v>1315</v>
      </c>
      <c r="L15" s="48" t="s">
        <v>1315</v>
      </c>
      <c r="M15" s="41" t="s">
        <v>1315</v>
      </c>
      <c r="N15" s="41" t="s">
        <v>1315</v>
      </c>
      <c r="O15" s="42" t="s">
        <v>2785</v>
      </c>
      <c r="P15" s="41" t="s">
        <v>1315</v>
      </c>
      <c r="Q15" s="41" t="s">
        <v>1315</v>
      </c>
      <c r="R15" s="43"/>
      <c r="S15" s="43"/>
      <c r="T15" s="43"/>
      <c r="U15" s="41" t="s">
        <v>2985</v>
      </c>
      <c r="V15" s="41"/>
      <c r="X15" s="29"/>
      <c r="Y15" s="29"/>
      <c r="Z15" s="30"/>
      <c r="AA15" s="29"/>
      <c r="AB15" s="29"/>
    </row>
    <row r="16" spans="1:28" ht="15.75">
      <c r="A16" s="44" t="s">
        <v>2979</v>
      </c>
      <c r="B16" s="41" t="s">
        <v>362</v>
      </c>
      <c r="C16" s="41" t="s">
        <v>1247</v>
      </c>
      <c r="D16" s="41" t="s">
        <v>2978</v>
      </c>
      <c r="E16" s="43"/>
      <c r="F16" s="41" t="s">
        <v>1315</v>
      </c>
      <c r="G16" s="41" t="s">
        <v>1315</v>
      </c>
      <c r="H16" s="41" t="s">
        <v>1315</v>
      </c>
      <c r="I16" s="41" t="s">
        <v>1315</v>
      </c>
      <c r="J16" s="41" t="s">
        <v>1315</v>
      </c>
      <c r="K16" s="41" t="s">
        <v>1315</v>
      </c>
      <c r="L16" s="41" t="s">
        <v>1315</v>
      </c>
      <c r="M16" s="41" t="s">
        <v>1315</v>
      </c>
      <c r="N16" s="41" t="s">
        <v>1315</v>
      </c>
      <c r="O16" s="42" t="s">
        <v>2785</v>
      </c>
      <c r="P16" s="41" t="s">
        <v>1315</v>
      </c>
      <c r="Q16" s="41" t="s">
        <v>1315</v>
      </c>
      <c r="R16" s="43"/>
      <c r="S16" s="43"/>
      <c r="T16" s="43"/>
      <c r="U16" s="41" t="s">
        <v>2984</v>
      </c>
      <c r="V16" s="41"/>
      <c r="X16" s="29"/>
      <c r="Y16" s="29"/>
      <c r="Z16" s="30"/>
      <c r="AA16" s="29"/>
      <c r="AB16" s="29"/>
    </row>
    <row r="17" spans="1:28" ht="15.75">
      <c r="A17" s="44" t="s">
        <v>2979</v>
      </c>
      <c r="B17" s="41" t="s">
        <v>362</v>
      </c>
      <c r="C17" s="41" t="s">
        <v>1250</v>
      </c>
      <c r="D17" s="41" t="s">
        <v>2978</v>
      </c>
      <c r="E17" s="43"/>
      <c r="F17" s="41" t="s">
        <v>1315</v>
      </c>
      <c r="G17" s="41" t="s">
        <v>1315</v>
      </c>
      <c r="H17" s="41" t="s">
        <v>1315</v>
      </c>
      <c r="I17" s="41" t="s">
        <v>1315</v>
      </c>
      <c r="J17" s="41" t="s">
        <v>1315</v>
      </c>
      <c r="K17" s="41" t="s">
        <v>1315</v>
      </c>
      <c r="L17" s="48" t="s">
        <v>1315</v>
      </c>
      <c r="M17" s="41" t="s">
        <v>1315</v>
      </c>
      <c r="N17" s="41" t="s">
        <v>1315</v>
      </c>
      <c r="O17" s="42" t="s">
        <v>2785</v>
      </c>
      <c r="P17" s="41" t="s">
        <v>1315</v>
      </c>
      <c r="Q17" s="41" t="s">
        <v>1315</v>
      </c>
      <c r="R17" s="43"/>
      <c r="S17" s="43"/>
      <c r="T17" s="43"/>
      <c r="U17" s="41" t="s">
        <v>2983</v>
      </c>
      <c r="V17" s="41" t="s">
        <v>2980</v>
      </c>
      <c r="X17" s="29"/>
      <c r="Y17" s="29"/>
      <c r="Z17" s="30"/>
      <c r="AA17" s="29"/>
      <c r="AB17" s="32"/>
    </row>
    <row r="18" spans="1:28" ht="15.75">
      <c r="A18" s="44" t="s">
        <v>2979</v>
      </c>
      <c r="B18" s="41" t="s">
        <v>362</v>
      </c>
      <c r="C18" s="41" t="s">
        <v>2982</v>
      </c>
      <c r="D18" s="41" t="s">
        <v>2978</v>
      </c>
      <c r="E18" s="43"/>
      <c r="F18" s="41" t="s">
        <v>1315</v>
      </c>
      <c r="G18" s="41" t="s">
        <v>1315</v>
      </c>
      <c r="H18" s="41" t="s">
        <v>1315</v>
      </c>
      <c r="I18" s="41" t="s">
        <v>1315</v>
      </c>
      <c r="J18" s="41" t="s">
        <v>1315</v>
      </c>
      <c r="K18" s="41" t="s">
        <v>1315</v>
      </c>
      <c r="L18" s="41" t="s">
        <v>1315</v>
      </c>
      <c r="M18" s="41" t="s">
        <v>1315</v>
      </c>
      <c r="N18" s="41" t="s">
        <v>1315</v>
      </c>
      <c r="O18" s="42" t="s">
        <v>2785</v>
      </c>
      <c r="P18" s="41" t="s">
        <v>1315</v>
      </c>
      <c r="Q18" s="41" t="s">
        <v>1315</v>
      </c>
      <c r="R18" s="43"/>
      <c r="S18" s="43"/>
      <c r="T18" s="43"/>
      <c r="U18" s="41" t="s">
        <v>2981</v>
      </c>
      <c r="V18" s="48" t="s">
        <v>2980</v>
      </c>
      <c r="X18" s="29"/>
      <c r="Y18" s="29"/>
      <c r="Z18" s="30"/>
      <c r="AA18" s="29"/>
      <c r="AB18" s="29"/>
    </row>
    <row r="19" spans="1:28" ht="15.75">
      <c r="A19" s="44" t="s">
        <v>2979</v>
      </c>
      <c r="B19" s="41" t="s">
        <v>362</v>
      </c>
      <c r="C19" s="41" t="s">
        <v>1246</v>
      </c>
      <c r="D19" s="41" t="s">
        <v>2978</v>
      </c>
      <c r="E19" s="43"/>
      <c r="F19" s="41" t="s">
        <v>1315</v>
      </c>
      <c r="G19" s="41" t="s">
        <v>1315</v>
      </c>
      <c r="H19" s="41" t="s">
        <v>1315</v>
      </c>
      <c r="I19" s="41" t="s">
        <v>1315</v>
      </c>
      <c r="J19" s="41" t="s">
        <v>1315</v>
      </c>
      <c r="K19" s="48" t="s">
        <v>1315</v>
      </c>
      <c r="L19" s="41" t="s">
        <v>1315</v>
      </c>
      <c r="M19" s="41" t="s">
        <v>1315</v>
      </c>
      <c r="N19" s="41" t="s">
        <v>1315</v>
      </c>
      <c r="O19" s="42" t="s">
        <v>2785</v>
      </c>
      <c r="P19" s="41" t="s">
        <v>1315</v>
      </c>
      <c r="Q19" s="41" t="s">
        <v>1315</v>
      </c>
      <c r="R19" s="43"/>
      <c r="S19" s="43"/>
      <c r="T19" s="43"/>
      <c r="U19" s="41" t="s">
        <v>2977</v>
      </c>
      <c r="V19" s="41"/>
      <c r="X19" s="29"/>
      <c r="Y19" s="29"/>
      <c r="Z19" s="30"/>
      <c r="AA19" s="29"/>
      <c r="AB19" s="29"/>
    </row>
    <row r="20" spans="1:28" ht="15.75">
      <c r="A20" s="44" t="s">
        <v>1970</v>
      </c>
      <c r="B20" s="41" t="s">
        <v>344</v>
      </c>
      <c r="C20" s="41" t="s">
        <v>1315</v>
      </c>
      <c r="D20" s="41" t="s">
        <v>2953</v>
      </c>
      <c r="E20" s="43"/>
      <c r="F20" s="41" t="s">
        <v>2952</v>
      </c>
      <c r="G20" s="41" t="s">
        <v>1315</v>
      </c>
      <c r="H20" s="42" t="s">
        <v>2951</v>
      </c>
      <c r="I20" s="42" t="s">
        <v>2964</v>
      </c>
      <c r="J20" s="46" t="s">
        <v>2963</v>
      </c>
      <c r="K20" s="41" t="s">
        <v>1315</v>
      </c>
      <c r="L20" s="41" t="s">
        <v>1315</v>
      </c>
      <c r="M20" s="41" t="s">
        <v>1315</v>
      </c>
      <c r="N20" s="42" t="s">
        <v>2948</v>
      </c>
      <c r="O20" s="42" t="s">
        <v>2785</v>
      </c>
      <c r="P20" s="41" t="s">
        <v>1315</v>
      </c>
      <c r="Q20" s="41" t="s">
        <v>1315</v>
      </c>
      <c r="R20" s="43"/>
      <c r="S20" s="43"/>
      <c r="T20" s="43"/>
      <c r="U20" s="41" t="s">
        <v>1315</v>
      </c>
      <c r="V20" s="41"/>
      <c r="X20" s="29"/>
      <c r="Y20" s="29"/>
      <c r="Z20" s="30"/>
      <c r="AA20" s="29"/>
      <c r="AB20" s="29"/>
    </row>
    <row r="21" spans="1:28" ht="15.75">
      <c r="A21" s="44" t="s">
        <v>1970</v>
      </c>
      <c r="B21" s="41" t="s">
        <v>342</v>
      </c>
      <c r="C21" s="41" t="s">
        <v>1315</v>
      </c>
      <c r="D21" s="41" t="s">
        <v>2953</v>
      </c>
      <c r="E21" s="43"/>
      <c r="F21" s="41" t="s">
        <v>2952</v>
      </c>
      <c r="G21" s="41" t="s">
        <v>1315</v>
      </c>
      <c r="H21" s="42" t="s">
        <v>2951</v>
      </c>
      <c r="I21" s="42" t="s">
        <v>2950</v>
      </c>
      <c r="J21" s="41" t="s">
        <v>1315</v>
      </c>
      <c r="K21" s="41" t="s">
        <v>1315</v>
      </c>
      <c r="L21" s="42" t="s">
        <v>2949</v>
      </c>
      <c r="M21" s="41" t="s">
        <v>1315</v>
      </c>
      <c r="N21" s="42" t="s">
        <v>2948</v>
      </c>
      <c r="O21" s="42" t="s">
        <v>2785</v>
      </c>
      <c r="P21" s="41" t="s">
        <v>1315</v>
      </c>
      <c r="Q21" s="41" t="s">
        <v>1315</v>
      </c>
      <c r="R21" s="43"/>
      <c r="S21" s="43"/>
      <c r="T21" s="43"/>
      <c r="U21" s="41" t="s">
        <v>1315</v>
      </c>
      <c r="V21" s="40"/>
      <c r="X21" s="29"/>
      <c r="Y21" s="29"/>
      <c r="Z21" s="30"/>
      <c r="AA21" s="29"/>
      <c r="AB21" s="29"/>
    </row>
    <row r="22" spans="1:28" ht="15.75" customHeight="1">
      <c r="A22" s="44" t="s">
        <v>1970</v>
      </c>
      <c r="B22" s="41" t="s">
        <v>348</v>
      </c>
      <c r="C22" s="41" t="s">
        <v>1315</v>
      </c>
      <c r="D22" s="41" t="s">
        <v>2961</v>
      </c>
      <c r="E22" s="43"/>
      <c r="F22" s="41" t="s">
        <v>2952</v>
      </c>
      <c r="G22" s="41" t="s">
        <v>1315</v>
      </c>
      <c r="H22" s="42" t="s">
        <v>2951</v>
      </c>
      <c r="I22" s="42" t="s">
        <v>2957</v>
      </c>
      <c r="J22" s="41" t="s">
        <v>1315</v>
      </c>
      <c r="K22" s="41" t="s">
        <v>2960</v>
      </c>
      <c r="L22" s="41" t="s">
        <v>1315</v>
      </c>
      <c r="M22" s="41" t="s">
        <v>2959</v>
      </c>
      <c r="N22" s="41" t="s">
        <v>1315</v>
      </c>
      <c r="O22" s="45" t="s">
        <v>2958</v>
      </c>
      <c r="P22" s="45" t="s">
        <v>2958</v>
      </c>
      <c r="Q22" s="42" t="s">
        <v>2955</v>
      </c>
      <c r="R22" s="49"/>
      <c r="S22" s="49"/>
      <c r="T22" s="49"/>
      <c r="U22" s="41" t="s">
        <v>1315</v>
      </c>
      <c r="V22" s="41"/>
      <c r="W22" s="47"/>
      <c r="X22" s="29"/>
      <c r="Z22" s="29"/>
      <c r="AA22" s="29"/>
      <c r="AB22" s="29"/>
    </row>
    <row r="23" spans="1:28" ht="15.75" customHeight="1">
      <c r="A23" s="44" t="s">
        <v>1970</v>
      </c>
      <c r="B23" s="41" t="s">
        <v>352</v>
      </c>
      <c r="C23" s="41" t="s">
        <v>1315</v>
      </c>
      <c r="D23" s="41" t="s">
        <v>2953</v>
      </c>
      <c r="E23" s="43"/>
      <c r="F23" s="41" t="s">
        <v>2952</v>
      </c>
      <c r="G23" s="41" t="s">
        <v>1315</v>
      </c>
      <c r="H23" s="42" t="s">
        <v>2951</v>
      </c>
      <c r="I23" s="42" t="s">
        <v>2957</v>
      </c>
      <c r="J23" s="41" t="s">
        <v>1315</v>
      </c>
      <c r="K23" s="42" t="s">
        <v>2956</v>
      </c>
      <c r="L23" s="41" t="s">
        <v>1315</v>
      </c>
      <c r="M23" s="41" t="s">
        <v>1315</v>
      </c>
      <c r="N23" s="41" t="s">
        <v>1315</v>
      </c>
      <c r="O23" s="42" t="s">
        <v>2787</v>
      </c>
      <c r="P23" s="29" t="s">
        <v>2786</v>
      </c>
      <c r="Q23" s="42" t="s">
        <v>2955</v>
      </c>
      <c r="R23" s="49"/>
      <c r="S23" s="49"/>
      <c r="T23" s="49"/>
      <c r="U23" s="41" t="s">
        <v>1315</v>
      </c>
      <c r="V23" s="41"/>
      <c r="X23" s="29"/>
      <c r="Y23" s="29"/>
      <c r="Z23" s="30"/>
      <c r="AA23" s="29"/>
      <c r="AB23" s="29"/>
    </row>
    <row r="24" spans="1:28" ht="15.75" customHeight="1">
      <c r="A24" s="44" t="s">
        <v>1970</v>
      </c>
      <c r="B24" s="41" t="s">
        <v>357</v>
      </c>
      <c r="C24" s="41" t="s">
        <v>1315</v>
      </c>
      <c r="D24" s="41" t="s">
        <v>2971</v>
      </c>
      <c r="E24" s="43"/>
      <c r="F24" s="41" t="s">
        <v>2972</v>
      </c>
      <c r="G24" s="41" t="s">
        <v>2976</v>
      </c>
      <c r="H24" s="41" t="s">
        <v>1315</v>
      </c>
      <c r="I24" s="41" t="s">
        <v>1315</v>
      </c>
      <c r="J24" s="41" t="s">
        <v>1315</v>
      </c>
      <c r="K24" s="41" t="s">
        <v>1315</v>
      </c>
      <c r="L24" s="41" t="s">
        <v>1315</v>
      </c>
      <c r="M24" s="41" t="s">
        <v>1315</v>
      </c>
      <c r="N24" s="42" t="s">
        <v>2948</v>
      </c>
      <c r="O24" s="42" t="s">
        <v>2785</v>
      </c>
      <c r="P24" s="29" t="s">
        <v>2786</v>
      </c>
      <c r="Q24" s="41" t="s">
        <v>1315</v>
      </c>
      <c r="R24" s="43"/>
      <c r="S24" s="43"/>
      <c r="T24" s="43"/>
      <c r="U24" s="41" t="s">
        <v>1315</v>
      </c>
      <c r="V24" s="41"/>
      <c r="Y24" s="29"/>
      <c r="Z24" s="30"/>
      <c r="AA24" s="32"/>
      <c r="AB24" s="29"/>
    </row>
    <row r="25" spans="1:28" ht="15.75" customHeight="1">
      <c r="A25" s="44" t="s">
        <v>1970</v>
      </c>
      <c r="B25" s="41" t="s">
        <v>354</v>
      </c>
      <c r="C25" s="41" t="s">
        <v>1315</v>
      </c>
      <c r="D25" s="41" t="s">
        <v>2953</v>
      </c>
      <c r="E25" s="43"/>
      <c r="F25" s="41" t="s">
        <v>2972</v>
      </c>
      <c r="G25" s="41" t="s">
        <v>2975</v>
      </c>
      <c r="H25" s="41" t="s">
        <v>1315</v>
      </c>
      <c r="I25" s="41" t="s">
        <v>1315</v>
      </c>
      <c r="J25" s="41" t="s">
        <v>1315</v>
      </c>
      <c r="K25" s="41" t="s">
        <v>1315</v>
      </c>
      <c r="L25" s="41" t="s">
        <v>1315</v>
      </c>
      <c r="M25" s="41" t="s">
        <v>1315</v>
      </c>
      <c r="N25" s="50" t="s">
        <v>2974</v>
      </c>
      <c r="O25" s="42" t="s">
        <v>2787</v>
      </c>
      <c r="P25" s="29" t="s">
        <v>2786</v>
      </c>
      <c r="Q25" s="41" t="s">
        <v>1315</v>
      </c>
      <c r="R25" s="43"/>
      <c r="S25" s="43"/>
      <c r="T25" s="43"/>
      <c r="U25" s="41" t="s">
        <v>1315</v>
      </c>
      <c r="V25" s="42"/>
      <c r="W25" s="29"/>
      <c r="X25" s="29"/>
      <c r="Y25" s="29"/>
      <c r="Z25" s="30"/>
      <c r="AA25" s="32"/>
      <c r="AB25" s="29"/>
    </row>
    <row r="26" spans="1:28" ht="15.75" customHeight="1">
      <c r="A26" s="44" t="s">
        <v>1970</v>
      </c>
      <c r="B26" s="41" t="s">
        <v>334</v>
      </c>
      <c r="C26" s="41" t="s">
        <v>1315</v>
      </c>
      <c r="D26" s="41" t="s">
        <v>2953</v>
      </c>
      <c r="E26" s="43"/>
      <c r="F26" s="41" t="s">
        <v>2952</v>
      </c>
      <c r="G26" s="41" t="s">
        <v>1315</v>
      </c>
      <c r="H26" s="42" t="s">
        <v>2951</v>
      </c>
      <c r="I26" s="42" t="s">
        <v>2966</v>
      </c>
      <c r="J26" s="46" t="s">
        <v>2965</v>
      </c>
      <c r="K26" s="41" t="s">
        <v>1315</v>
      </c>
      <c r="L26" s="41" t="s">
        <v>1315</v>
      </c>
      <c r="M26" s="41" t="s">
        <v>1315</v>
      </c>
      <c r="N26" s="42" t="s">
        <v>2948</v>
      </c>
      <c r="O26" s="42" t="s">
        <v>2785</v>
      </c>
      <c r="P26" s="41" t="s">
        <v>1315</v>
      </c>
      <c r="Q26" s="41" t="s">
        <v>1315</v>
      </c>
      <c r="R26" s="43"/>
      <c r="S26" s="43"/>
      <c r="T26" s="43"/>
      <c r="U26" s="41" t="s">
        <v>1315</v>
      </c>
      <c r="V26" s="41"/>
      <c r="X26" s="29"/>
      <c r="Y26" s="29"/>
      <c r="Z26" s="30"/>
      <c r="AA26" s="29"/>
      <c r="AB26" s="29"/>
    </row>
    <row r="27" spans="1:28" ht="15.75" customHeight="1">
      <c r="A27" s="44" t="s">
        <v>1970</v>
      </c>
      <c r="B27" s="41" t="s">
        <v>340</v>
      </c>
      <c r="C27" s="41" t="s">
        <v>1315</v>
      </c>
      <c r="D27" s="41" t="s">
        <v>2953</v>
      </c>
      <c r="E27" s="43"/>
      <c r="F27" s="41" t="s">
        <v>2952</v>
      </c>
      <c r="G27" s="41" t="s">
        <v>1315</v>
      </c>
      <c r="H27" s="42" t="s">
        <v>2951</v>
      </c>
      <c r="I27" s="42" t="s">
        <v>2950</v>
      </c>
      <c r="J27" s="41" t="s">
        <v>1315</v>
      </c>
      <c r="K27" s="41" t="s">
        <v>1315</v>
      </c>
      <c r="L27" s="42" t="s">
        <v>2954</v>
      </c>
      <c r="M27" s="41" t="s">
        <v>1315</v>
      </c>
      <c r="N27" s="42" t="s">
        <v>2948</v>
      </c>
      <c r="O27" s="42" t="s">
        <v>2785</v>
      </c>
      <c r="P27" s="41" t="s">
        <v>1315</v>
      </c>
      <c r="Q27" s="41" t="s">
        <v>1315</v>
      </c>
      <c r="R27" s="43"/>
      <c r="S27" s="43"/>
      <c r="T27" s="43"/>
      <c r="U27" s="41" t="s">
        <v>1315</v>
      </c>
      <c r="V27" s="41"/>
      <c r="X27" s="29"/>
      <c r="Y27" s="29"/>
      <c r="Z27" s="30"/>
      <c r="AA27" s="29"/>
      <c r="AB27" s="29"/>
    </row>
    <row r="28" spans="1:28" ht="15.75" customHeight="1">
      <c r="A28" s="44" t="s">
        <v>1970</v>
      </c>
      <c r="B28" s="41" t="s">
        <v>336</v>
      </c>
      <c r="C28" s="41" t="s">
        <v>1315</v>
      </c>
      <c r="D28" s="41" t="s">
        <v>2953</v>
      </c>
      <c r="E28" s="43"/>
      <c r="F28" s="41" t="s">
        <v>2952</v>
      </c>
      <c r="G28" s="41" t="s">
        <v>1315</v>
      </c>
      <c r="H28" s="42" t="s">
        <v>2951</v>
      </c>
      <c r="I28" s="42" t="s">
        <v>2964</v>
      </c>
      <c r="J28" s="46" t="s">
        <v>2965</v>
      </c>
      <c r="K28" s="41" t="s">
        <v>1315</v>
      </c>
      <c r="L28" s="41" t="s">
        <v>1315</v>
      </c>
      <c r="M28" s="41" t="s">
        <v>1315</v>
      </c>
      <c r="N28" s="42" t="s">
        <v>2948</v>
      </c>
      <c r="O28" s="42" t="s">
        <v>2785</v>
      </c>
      <c r="P28" s="41" t="s">
        <v>1315</v>
      </c>
      <c r="Q28" s="41" t="s">
        <v>1315</v>
      </c>
      <c r="R28" s="43"/>
      <c r="S28" s="43"/>
      <c r="T28" s="43"/>
      <c r="U28" s="41" t="s">
        <v>1315</v>
      </c>
      <c r="V28" s="41"/>
      <c r="X28" s="29"/>
      <c r="Y28" s="29"/>
      <c r="Z28" s="30"/>
      <c r="AA28" s="29"/>
      <c r="AB28" s="29"/>
    </row>
    <row r="29" spans="1:28" ht="15.75" customHeight="1">
      <c r="I29" s="39"/>
    </row>
    <row r="30" spans="1:28" ht="15.75" customHeight="1">
      <c r="I30" s="39"/>
    </row>
    <row r="31" spans="1:28" ht="15.75" customHeight="1">
      <c r="S31" s="31"/>
      <c r="T31" s="31"/>
      <c r="U31" s="30"/>
      <c r="V31" s="30"/>
    </row>
    <row r="32" spans="1:28"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conditionalFormatting sqref="H6:I8">
    <cfRule type="cellIs" dxfId="82" priority="11" operator="equal">
      <formula>"-"</formula>
    </cfRule>
  </conditionalFormatting>
  <conditionalFormatting sqref="I2">
    <cfRule type="cellIs" dxfId="81" priority="7" operator="equal">
      <formula>"-"</formula>
    </cfRule>
  </conditionalFormatting>
  <conditionalFormatting sqref="I10:I11">
    <cfRule type="cellIs" dxfId="80" priority="15" operator="equal">
      <formula>"-"</formula>
    </cfRule>
  </conditionalFormatting>
  <conditionalFormatting sqref="I3:J3 L3:M3">
    <cfRule type="cellIs" dxfId="79" priority="14" operator="equal">
      <formula>"-"</formula>
    </cfRule>
  </conditionalFormatting>
  <conditionalFormatting sqref="J15:M15">
    <cfRule type="cellIs" dxfId="78" priority="17" operator="equal">
      <formula>"-"</formula>
    </cfRule>
  </conditionalFormatting>
  <conditionalFormatting sqref="K19">
    <cfRule type="cellIs" dxfId="77" priority="16" operator="equal">
      <formula>"-"</formula>
    </cfRule>
  </conditionalFormatting>
  <conditionalFormatting sqref="L17:M17">
    <cfRule type="cellIs" dxfId="76" priority="18" operator="equal">
      <formula>"-"</formula>
    </cfRule>
  </conditionalFormatting>
  <conditionalFormatting sqref="O12:O22 O23:P23 O24:O28">
    <cfRule type="cellIs" dxfId="75" priority="12" operator="equal">
      <formula>"-"</formula>
    </cfRule>
  </conditionalFormatting>
  <conditionalFormatting sqref="O2:T10 H10:H14 P14:T14">
    <cfRule type="cellIs" dxfId="74" priority="13" operator="equal">
      <formula>"-"</formula>
    </cfRule>
  </conditionalFormatting>
  <conditionalFormatting sqref="P5 AB2:AB6">
    <cfRule type="containsText" dxfId="73" priority="43" operator="containsText" text="sp_size">
      <formula>NOT(ISERROR(SEARCH(("sp_size"),(P7))))</formula>
    </cfRule>
  </conditionalFormatting>
  <conditionalFormatting sqref="P6:P9 AB1 AB7:AB28">
    <cfRule type="containsText" dxfId="72" priority="25" operator="containsText" text="sp_size">
      <formula>NOT(ISERROR(SEARCH(("sp_size"),(P5))))</formula>
    </cfRule>
  </conditionalFormatting>
  <conditionalFormatting sqref="P19">
    <cfRule type="cellIs" dxfId="71" priority="6" operator="equal">
      <formula>"-"</formula>
    </cfRule>
  </conditionalFormatting>
  <conditionalFormatting sqref="P2:T2">
    <cfRule type="containsText" dxfId="70" priority="22" operator="containsText" text="rarity">
      <formula>NOT(ISERROR(SEARCH(("rarity"),(P2))))</formula>
    </cfRule>
    <cfRule type="containsText" dxfId="69" priority="19" operator="containsText" text="sp_size">
      <formula>NOT(ISERROR(SEARCH(("sp_size"),(P2))))</formula>
    </cfRule>
    <cfRule type="containsText" dxfId="68" priority="20" operator="containsText" text="rarity">
      <formula>NOT(ISERROR(SEARCH(("rarity"),(P2))))</formula>
    </cfRule>
    <cfRule type="containsText" dxfId="67" priority="21" operator="containsText" text="sp_size">
      <formula>NOT(ISERROR(SEARCH(("sp_size"),(P2))))</formula>
    </cfRule>
  </conditionalFormatting>
  <conditionalFormatting sqref="P4:T4 P14:T14">
    <cfRule type="containsText" dxfId="66" priority="24" operator="containsText" text="rarity">
      <formula>NOT(ISERROR(SEARCH(("rarity"),(P4))))</formula>
    </cfRule>
    <cfRule type="containsText" dxfId="65" priority="23" operator="containsText" text="sp_size">
      <formula>NOT(ISERROR(SEARCH(("sp_size"),(P4))))</formula>
    </cfRule>
  </conditionalFormatting>
  <conditionalFormatting sqref="R1">
    <cfRule type="duplicateValues" dxfId="64" priority="2"/>
  </conditionalFormatting>
  <conditionalFormatting sqref="S1">
    <cfRule type="duplicateValues" dxfId="63" priority="3"/>
  </conditionalFormatting>
  <conditionalFormatting sqref="S31:V31">
    <cfRule type="duplicateValues" dxfId="62" priority="5"/>
  </conditionalFormatting>
  <conditionalFormatting sqref="T1">
    <cfRule type="duplicateValues" dxfId="61" priority="1"/>
  </conditionalFormatting>
  <conditionalFormatting sqref="U6">
    <cfRule type="containsText" dxfId="60" priority="9" operator="containsText" text="sp_size">
      <formula>NOT(ISERROR(SEARCH(("sp_size"),(U10))))</formula>
    </cfRule>
    <cfRule type="cellIs" dxfId="59" priority="8" operator="equal">
      <formula>"-"</formula>
    </cfRule>
    <cfRule type="containsText" dxfId="58" priority="10" operator="containsText" text="rarity">
      <formula>NOT(ISERROR(SEARCH(("rarity"),(U10))))</formula>
    </cfRule>
  </conditionalFormatting>
  <conditionalFormatting sqref="V18">
    <cfRule type="cellIs" dxfId="57" priority="28" operator="equal">
      <formula>"-"</formula>
    </cfRule>
  </conditionalFormatting>
  <conditionalFormatting sqref="Y1:Y21 Z22 Y23:Y28">
    <cfRule type="containsText" dxfId="56" priority="29" operator="containsText" text="Survey duration">
      <formula>NOT(ISERROR(SEARCH(("Survey duration"),(Y1))))</formula>
    </cfRule>
    <cfRule type="containsText" dxfId="55" priority="30" operator="containsText" text="Total number of camera days">
      <formula>NOT(ISERROR(SEARCH(("Total number of camera days"),(Y1))))</formula>
    </cfRule>
    <cfRule type="containsText" dxfId="54" priority="31" operator="containsText" text="camdays_per_loc">
      <formula>NOT(ISERROR(SEARCH(("camdays_per_loc"),(Y1))))</formula>
    </cfRule>
    <cfRule type="containsText" dxfId="53" priority="32" operator="containsText" text="Camera spacing">
      <formula>NOT(ISERROR(SEARCH(("Camera spacing"),(Y1))))</formula>
    </cfRule>
    <cfRule type="containsText" dxfId="52" priority="33" operator="containsText" text="Camera days per camera location">
      <formula>NOT(ISERROR(SEARCH(("Camera days per camera location"),(Y1))))</formula>
    </cfRule>
    <cfRule type="containsText" dxfId="51" priority="34" operator="containsText" text="Camera arrangement">
      <formula>NOT(ISERROR(SEARCH(("Camera arrangement"),(Y1))))</formula>
    </cfRule>
    <cfRule type="containsText" dxfId="50" priority="35" operator="containsText" text="Number of cameras">
      <formula>NOT(ISERROR(SEARCH(("Number of cameras"),(Y1))))</formula>
    </cfRule>
  </conditionalFormatting>
  <conditionalFormatting sqref="Z1:Z28">
    <cfRule type="containsText" dxfId="49" priority="36" operator="containsText" text="num_cams">
      <formula>NOT(ISERROR(SEARCH(("num_cams"),(Z1))))</formula>
    </cfRule>
    <cfRule type="containsText" dxfId="48" priority="37" operator="containsText" text="cam_arrange">
      <formula>NOT(ISERROR(SEARCH(("cam_arrange"),(Z1))))</formula>
    </cfRule>
    <cfRule type="containsText" dxfId="47" priority="38" operator="containsText" text="camdays_per_loc">
      <formula>NOT(ISERROR(SEARCH(("camdays_per_loc"),(Z1))))</formula>
    </cfRule>
    <cfRule type="containsText" dxfId="46" priority="39" operator="containsText" text="survey_duration">
      <formula>NOT(ISERROR(SEARCH(("survey_duration"),(Z1))))</formula>
    </cfRule>
    <cfRule type="containsText" dxfId="45" priority="40" operator="containsText" text="cam_days_ttl">
      <formula>NOT(ISERROR(SEARCH(("cam_days_ttl"),(Z1))))</formula>
    </cfRule>
    <cfRule type="containsText" dxfId="44" priority="41" operator="containsText" text="cam_spacing">
      <formula>NOT(ISERROR(SEARCH(("cam_spacing"),(Z1))))</formula>
    </cfRule>
  </conditionalFormatting>
  <conditionalFormatting sqref="AB1 P6:P9 AB7:AB28">
    <cfRule type="containsText" dxfId="43" priority="42" operator="containsText" text="rarity">
      <formula>NOT(ISERROR(SEARCH(("rarity"),(P5))))</formula>
    </cfRule>
  </conditionalFormatting>
  <conditionalFormatting sqref="AB2:AB6 P5">
    <cfRule type="containsText" dxfId="42" priority="44" operator="containsText" text="rarity">
      <formula>NOT(ISERROR(SEARCH(("rarity"),(P7))))</formula>
    </cfRule>
  </conditionalFormatting>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D7E837-3E04-46DB-9697-1ACBB1DD41C9}">
  <dimension ref="A1:T81"/>
  <sheetViews>
    <sheetView topLeftCell="J35" workbookViewId="0">
      <selection activeCell="J37" sqref="J37"/>
    </sheetView>
  </sheetViews>
  <sheetFormatPr defaultRowHeight="14.25"/>
  <cols>
    <col min="4" max="5" width="17" customWidth="1"/>
    <col min="6" max="6" width="21.875" customWidth="1"/>
    <col min="7" max="7" width="15.25" bestFit="1" customWidth="1"/>
    <col min="8" max="8" width="29.875" hidden="1" customWidth="1"/>
    <col min="9" max="9" width="22.625" hidden="1" customWidth="1"/>
    <col min="10" max="10" width="27.75" bestFit="1" customWidth="1"/>
    <col min="12" max="12" width="16.625" customWidth="1"/>
    <col min="13" max="13" width="26.75" customWidth="1"/>
    <col min="14" max="14" width="25.5" bestFit="1" customWidth="1"/>
    <col min="15" max="15" width="61.625" customWidth="1"/>
    <col min="16" max="16" width="39.875" customWidth="1"/>
    <col min="17" max="17" width="10.125" customWidth="1"/>
    <col min="18" max="18" width="4.875" style="8" customWidth="1"/>
    <col min="19" max="19" width="44.875" customWidth="1"/>
    <col min="20" max="20" width="21" customWidth="1"/>
  </cols>
  <sheetData>
    <row r="1" spans="1:20" s="27" customFormat="1" ht="15">
      <c r="A1" s="27" t="s">
        <v>3253</v>
      </c>
      <c r="B1" s="27" t="s">
        <v>1192</v>
      </c>
      <c r="C1" s="16" t="s">
        <v>1962</v>
      </c>
      <c r="D1" s="16" t="s">
        <v>1963</v>
      </c>
      <c r="E1" s="16" t="s">
        <v>3132</v>
      </c>
      <c r="F1" s="16" t="s">
        <v>3138</v>
      </c>
      <c r="G1" s="27" t="s">
        <v>2672</v>
      </c>
      <c r="H1" s="27" t="s">
        <v>2697</v>
      </c>
      <c r="I1" s="27" t="s">
        <v>2503</v>
      </c>
      <c r="J1" s="16" t="s">
        <v>1373</v>
      </c>
      <c r="K1" s="16" t="s">
        <v>382</v>
      </c>
      <c r="L1" s="16" t="s">
        <v>1334</v>
      </c>
      <c r="M1" s="16" t="s">
        <v>1416</v>
      </c>
      <c r="N1" s="16" t="s">
        <v>2502</v>
      </c>
      <c r="O1" s="16" t="s">
        <v>2501</v>
      </c>
      <c r="P1" s="16" t="s">
        <v>2500</v>
      </c>
      <c r="Q1" s="16" t="s">
        <v>1417</v>
      </c>
      <c r="R1" s="16" t="s">
        <v>1416</v>
      </c>
      <c r="S1" s="16" t="s">
        <v>1415</v>
      </c>
      <c r="T1" s="16" t="s">
        <v>2326</v>
      </c>
    </row>
    <row r="2" spans="1:20" ht="15.75">
      <c r="A2" t="s">
        <v>3254</v>
      </c>
      <c r="B2">
        <v>6</v>
      </c>
      <c r="C2" t="b">
        <v>1</v>
      </c>
      <c r="D2" s="6" t="s">
        <v>1251</v>
      </c>
      <c r="E2" s="6" t="s">
        <v>3135</v>
      </c>
      <c r="F2" s="6"/>
      <c r="G2" s="7" t="s">
        <v>1366</v>
      </c>
      <c r="H2" s="7" t="s">
        <v>1348</v>
      </c>
      <c r="I2" t="s">
        <v>2443</v>
      </c>
      <c r="J2" s="7" t="s">
        <v>2707</v>
      </c>
      <c r="K2" s="25" t="s">
        <v>1376</v>
      </c>
      <c r="L2" t="s">
        <v>1325</v>
      </c>
      <c r="M2" t="s">
        <v>1325</v>
      </c>
      <c r="N2" t="s">
        <v>2207</v>
      </c>
      <c r="O2" t="s">
        <v>2420</v>
      </c>
      <c r="P2" t="s">
        <v>2473</v>
      </c>
      <c r="Q2" s="26" t="s">
        <v>1374</v>
      </c>
      <c r="R2" s="8">
        <v>6</v>
      </c>
      <c r="S2" s="7" t="s">
        <v>2525</v>
      </c>
      <c r="T2" s="7" t="s">
        <v>2278</v>
      </c>
    </row>
    <row r="3" spans="1:20" ht="15.75">
      <c r="B3">
        <v>13</v>
      </c>
      <c r="C3" t="b">
        <v>1</v>
      </c>
      <c r="D3" s="6" t="s">
        <v>1251</v>
      </c>
      <c r="E3" s="6" t="s">
        <v>3135</v>
      </c>
      <c r="F3" s="6"/>
      <c r="G3" t="s">
        <v>1368</v>
      </c>
      <c r="H3" t="s">
        <v>1344</v>
      </c>
      <c r="I3" t="s">
        <v>2444</v>
      </c>
      <c r="J3" t="s">
        <v>2714</v>
      </c>
      <c r="K3" s="25" t="s">
        <v>1376</v>
      </c>
      <c r="L3" t="s">
        <v>1292</v>
      </c>
      <c r="M3" t="s">
        <v>1292</v>
      </c>
      <c r="N3" t="s">
        <v>2213</v>
      </c>
      <c r="O3" t="s">
        <v>3130</v>
      </c>
      <c r="P3" t="s">
        <v>2479</v>
      </c>
      <c r="Q3" s="26" t="s">
        <v>1374</v>
      </c>
      <c r="R3" s="8">
        <v>13</v>
      </c>
      <c r="S3" t="s">
        <v>2579</v>
      </c>
      <c r="T3" t="s">
        <v>2580</v>
      </c>
    </row>
    <row r="4" spans="1:20" ht="15.75">
      <c r="B4">
        <v>46</v>
      </c>
      <c r="C4" t="b">
        <v>1</v>
      </c>
      <c r="D4" s="6" t="s">
        <v>1251</v>
      </c>
      <c r="E4" s="6" t="s">
        <v>3135</v>
      </c>
      <c r="F4" s="6"/>
      <c r="G4" t="s">
        <v>1370</v>
      </c>
      <c r="H4" t="s">
        <v>1340</v>
      </c>
      <c r="I4" t="s">
        <v>1340</v>
      </c>
      <c r="J4" t="s">
        <v>2742</v>
      </c>
      <c r="K4" s="25" t="s">
        <v>1376</v>
      </c>
      <c r="L4" t="s">
        <v>1328</v>
      </c>
      <c r="M4" t="s">
        <v>1328</v>
      </c>
      <c r="N4" t="s">
        <v>2330</v>
      </c>
      <c r="O4" t="s">
        <v>2641</v>
      </c>
      <c r="P4" t="str">
        <f>"    "&amp;N4&amp;": "&amp;""""&amp;O4&amp;""""</f>
        <v xml:space="preserve">    title_i_cam_independent: "Camera location independence"</v>
      </c>
      <c r="Q4" s="26" t="s">
        <v>1374</v>
      </c>
      <c r="R4" s="8">
        <v>47</v>
      </c>
      <c r="S4" t="s">
        <v>2539</v>
      </c>
      <c r="T4" t="s">
        <v>2290</v>
      </c>
    </row>
    <row r="5" spans="1:20">
      <c r="B5">
        <v>57</v>
      </c>
      <c r="C5" t="b">
        <v>1</v>
      </c>
      <c r="D5" s="6" t="s">
        <v>1251</v>
      </c>
      <c r="E5" s="6" t="s">
        <v>3135</v>
      </c>
      <c r="F5" s="6"/>
      <c r="G5" t="s">
        <v>1371</v>
      </c>
      <c r="H5" t="s">
        <v>1338</v>
      </c>
      <c r="I5" t="s">
        <v>488</v>
      </c>
      <c r="J5" t="s">
        <v>2753</v>
      </c>
      <c r="K5" t="s">
        <v>332</v>
      </c>
      <c r="L5" t="s">
        <v>368</v>
      </c>
      <c r="M5" t="s">
        <v>368</v>
      </c>
      <c r="N5" t="s">
        <v>2679</v>
      </c>
      <c r="O5" t="s">
        <v>367</v>
      </c>
      <c r="P5" t="str">
        <f>"    "&amp;N5&amp;": "&amp;""""&amp;O5&amp;""""</f>
        <v xml:space="preserve">    name_mod_inventory: "Species inventory"</v>
      </c>
      <c r="Q5" t="s">
        <v>1414</v>
      </c>
      <c r="R5" s="8">
        <v>1</v>
      </c>
      <c r="S5" t="s">
        <v>2550</v>
      </c>
      <c r="T5" t="s">
        <v>2301</v>
      </c>
    </row>
    <row r="6" spans="1:20" ht="15.75">
      <c r="A6" t="s">
        <v>3254</v>
      </c>
      <c r="B6">
        <v>2</v>
      </c>
      <c r="C6" t="b">
        <v>1</v>
      </c>
      <c r="D6" s="6" t="s">
        <v>1251</v>
      </c>
      <c r="E6" s="6" t="s">
        <v>3136</v>
      </c>
      <c r="F6" s="6" t="s">
        <v>3252</v>
      </c>
      <c r="G6" t="s">
        <v>1365</v>
      </c>
      <c r="H6" t="s">
        <v>1350</v>
      </c>
      <c r="I6" t="s">
        <v>2700</v>
      </c>
      <c r="J6" t="s">
        <v>2575</v>
      </c>
      <c r="K6" s="25" t="s">
        <v>1376</v>
      </c>
      <c r="L6" t="s">
        <v>370</v>
      </c>
      <c r="M6" t="s">
        <v>370</v>
      </c>
      <c r="N6" t="s">
        <v>2248</v>
      </c>
      <c r="O6" t="s">
        <v>2416</v>
      </c>
      <c r="P6" t="s">
        <v>2469</v>
      </c>
      <c r="Q6" s="26" t="s">
        <v>1374</v>
      </c>
      <c r="R6" s="8">
        <v>2</v>
      </c>
      <c r="S6" t="s">
        <v>2521</v>
      </c>
      <c r="T6" t="s">
        <v>2274</v>
      </c>
    </row>
    <row r="7" spans="1:20" ht="15.75">
      <c r="A7" t="s">
        <v>3254</v>
      </c>
      <c r="B7">
        <v>3</v>
      </c>
      <c r="C7" t="b">
        <v>1</v>
      </c>
      <c r="D7" s="6" t="s">
        <v>1251</v>
      </c>
      <c r="E7" s="6" t="s">
        <v>3136</v>
      </c>
      <c r="F7" s="6" t="s">
        <v>3252</v>
      </c>
      <c r="G7" t="s">
        <v>1365</v>
      </c>
      <c r="H7" t="s">
        <v>1350</v>
      </c>
      <c r="I7" t="s">
        <v>2701</v>
      </c>
      <c r="J7" t="s">
        <v>2576</v>
      </c>
      <c r="K7" s="25" t="s">
        <v>1376</v>
      </c>
      <c r="L7" t="s">
        <v>1318</v>
      </c>
      <c r="M7" t="s">
        <v>1318</v>
      </c>
      <c r="N7" t="s">
        <v>2272</v>
      </c>
      <c r="O7" t="s">
        <v>2417</v>
      </c>
      <c r="P7" t="s">
        <v>2470</v>
      </c>
      <c r="Q7" s="26" t="s">
        <v>1374</v>
      </c>
      <c r="R7" s="8">
        <v>3</v>
      </c>
      <c r="S7" t="s">
        <v>2522</v>
      </c>
      <c r="T7" t="s">
        <v>2275</v>
      </c>
    </row>
    <row r="8" spans="1:20" ht="15.75">
      <c r="A8" t="b">
        <v>0</v>
      </c>
      <c r="B8">
        <v>10</v>
      </c>
      <c r="C8" t="b">
        <v>1</v>
      </c>
      <c r="D8" s="6" t="s">
        <v>1251</v>
      </c>
      <c r="E8" s="6" t="s">
        <v>3136</v>
      </c>
      <c r="F8" s="6" t="s">
        <v>3252</v>
      </c>
      <c r="G8" s="24" t="s">
        <v>1367</v>
      </c>
      <c r="H8" t="s">
        <v>1346</v>
      </c>
      <c r="I8" t="s">
        <v>2516</v>
      </c>
      <c r="J8" s="24" t="s">
        <v>2711</v>
      </c>
      <c r="K8" s="25" t="s">
        <v>1376</v>
      </c>
      <c r="L8" t="s">
        <v>1308</v>
      </c>
      <c r="M8" t="s">
        <v>1308</v>
      </c>
      <c r="N8" t="s">
        <v>2210</v>
      </c>
      <c r="O8" t="s">
        <v>2423</v>
      </c>
      <c r="P8" t="s">
        <v>2476</v>
      </c>
      <c r="Q8" s="26" t="s">
        <v>1374</v>
      </c>
      <c r="R8" s="8">
        <v>10</v>
      </c>
      <c r="S8" s="24" t="s">
        <v>2529</v>
      </c>
      <c r="T8" s="24" t="s">
        <v>2281</v>
      </c>
    </row>
    <row r="9" spans="1:20" ht="15.75">
      <c r="B9">
        <v>17</v>
      </c>
      <c r="C9" t="b">
        <v>1</v>
      </c>
      <c r="D9" s="6" t="s">
        <v>1251</v>
      </c>
      <c r="E9" s="6" t="s">
        <v>3136</v>
      </c>
      <c r="F9" s="6"/>
      <c r="G9" t="s">
        <v>1368</v>
      </c>
      <c r="H9" t="s">
        <v>1344</v>
      </c>
      <c r="I9" t="s">
        <v>2444</v>
      </c>
      <c r="J9" s="7" t="s">
        <v>2718</v>
      </c>
      <c r="K9" s="25" t="s">
        <v>1376</v>
      </c>
      <c r="L9" t="s">
        <v>1298</v>
      </c>
      <c r="M9" t="s">
        <v>1298</v>
      </c>
      <c r="N9" t="s">
        <v>2216</v>
      </c>
      <c r="O9" t="s">
        <v>2429</v>
      </c>
      <c r="P9" t="s">
        <v>2483</v>
      </c>
      <c r="Q9" s="26" t="s">
        <v>1374</v>
      </c>
      <c r="R9" s="8">
        <v>17</v>
      </c>
      <c r="S9" t="s">
        <v>2587</v>
      </c>
      <c r="T9" t="s">
        <v>2588</v>
      </c>
    </row>
    <row r="10" spans="1:20" ht="15.75">
      <c r="B10">
        <v>18</v>
      </c>
      <c r="C10" t="b">
        <v>1</v>
      </c>
      <c r="D10" s="6" t="s">
        <v>1251</v>
      </c>
      <c r="E10" s="6" t="s">
        <v>3136</v>
      </c>
      <c r="F10" s="6"/>
      <c r="G10" t="s">
        <v>1368</v>
      </c>
      <c r="H10" t="s">
        <v>1344</v>
      </c>
      <c r="I10" t="s">
        <v>2444</v>
      </c>
      <c r="J10" s="7" t="s">
        <v>2719</v>
      </c>
      <c r="K10" s="25" t="s">
        <v>1376</v>
      </c>
      <c r="L10" t="s">
        <v>1277</v>
      </c>
      <c r="M10" t="s">
        <v>1277</v>
      </c>
      <c r="N10" t="s">
        <v>2217</v>
      </c>
      <c r="O10" t="s">
        <v>2430</v>
      </c>
      <c r="P10" t="s">
        <v>2484</v>
      </c>
      <c r="Q10" s="26" t="s">
        <v>1374</v>
      </c>
      <c r="R10" s="8">
        <v>18</v>
      </c>
      <c r="S10" t="s">
        <v>2589</v>
      </c>
      <c r="T10" t="s">
        <v>2590</v>
      </c>
    </row>
    <row r="11" spans="1:20" ht="15.75">
      <c r="B11">
        <v>19</v>
      </c>
      <c r="C11" t="b">
        <v>1</v>
      </c>
      <c r="D11" s="6" t="s">
        <v>1251</v>
      </c>
      <c r="E11" s="6" t="s">
        <v>3136</v>
      </c>
      <c r="F11" s="6"/>
      <c r="G11" t="s">
        <v>1368</v>
      </c>
      <c r="H11" t="s">
        <v>1344</v>
      </c>
      <c r="I11" t="s">
        <v>2444</v>
      </c>
      <c r="J11" s="7" t="s">
        <v>2720</v>
      </c>
      <c r="K11" s="25" t="s">
        <v>1376</v>
      </c>
      <c r="L11" t="s">
        <v>1283</v>
      </c>
      <c r="M11" t="s">
        <v>1283</v>
      </c>
      <c r="N11" t="s">
        <v>2218</v>
      </c>
      <c r="O11" t="s">
        <v>2431</v>
      </c>
      <c r="P11" t="s">
        <v>2485</v>
      </c>
      <c r="Q11" s="26" t="s">
        <v>1374</v>
      </c>
      <c r="R11" s="8">
        <v>19</v>
      </c>
      <c r="S11" t="s">
        <v>2591</v>
      </c>
      <c r="T11" t="s">
        <v>2592</v>
      </c>
    </row>
    <row r="12" spans="1:20" ht="15.75">
      <c r="B12">
        <v>20</v>
      </c>
      <c r="C12" t="b">
        <v>1</v>
      </c>
      <c r="D12" s="6" t="s">
        <v>1251</v>
      </c>
      <c r="E12" s="6" t="s">
        <v>3136</v>
      </c>
      <c r="F12" s="6" t="s">
        <v>3252</v>
      </c>
      <c r="G12" t="s">
        <v>1368</v>
      </c>
      <c r="H12" t="s">
        <v>1344</v>
      </c>
      <c r="I12" t="s">
        <v>2444</v>
      </c>
      <c r="J12" s="7" t="s">
        <v>2721</v>
      </c>
      <c r="K12" s="25" t="s">
        <v>1376</v>
      </c>
      <c r="L12" t="s">
        <v>1305</v>
      </c>
      <c r="M12" t="s">
        <v>1305</v>
      </c>
      <c r="N12" t="s">
        <v>2219</v>
      </c>
      <c r="O12" t="s">
        <v>2432</v>
      </c>
      <c r="P12" t="s">
        <v>2486</v>
      </c>
      <c r="Q12" s="26" t="s">
        <v>1374</v>
      </c>
      <c r="R12" s="8">
        <v>20</v>
      </c>
      <c r="S12" t="s">
        <v>2593</v>
      </c>
      <c r="T12" t="s">
        <v>2594</v>
      </c>
    </row>
    <row r="13" spans="1:20">
      <c r="B13">
        <v>58</v>
      </c>
      <c r="C13" t="b">
        <v>1</v>
      </c>
      <c r="D13" s="6" t="s">
        <v>1251</v>
      </c>
      <c r="E13" s="6" t="s">
        <v>3136</v>
      </c>
      <c r="F13" s="6"/>
      <c r="G13" t="s">
        <v>1371</v>
      </c>
      <c r="H13" t="s">
        <v>1338</v>
      </c>
      <c r="I13" t="s">
        <v>488</v>
      </c>
      <c r="J13" t="s">
        <v>2754</v>
      </c>
      <c r="K13" t="s">
        <v>332</v>
      </c>
      <c r="L13" t="s">
        <v>366</v>
      </c>
      <c r="M13" t="s">
        <v>366</v>
      </c>
      <c r="N13" t="s">
        <v>2677</v>
      </c>
      <c r="O13" t="s">
        <v>365</v>
      </c>
      <c r="P13" t="str">
        <f>"    "&amp;N13&amp;": "&amp;""""&amp;O13&amp;""""</f>
        <v xml:space="preserve">    name_mod_divers_rich: "Species diversity &amp; richness"</v>
      </c>
      <c r="Q13" t="s">
        <v>1414</v>
      </c>
      <c r="R13" s="8">
        <v>2</v>
      </c>
      <c r="S13" t="s">
        <v>2551</v>
      </c>
      <c r="T13" t="s">
        <v>2302</v>
      </c>
    </row>
    <row r="14" spans="1:20">
      <c r="B14">
        <v>60</v>
      </c>
      <c r="C14" t="b">
        <v>1</v>
      </c>
      <c r="D14" s="6" t="s">
        <v>1251</v>
      </c>
      <c r="E14" s="6" t="s">
        <v>3136</v>
      </c>
      <c r="F14" s="6"/>
      <c r="G14" t="s">
        <v>1371</v>
      </c>
      <c r="H14" t="s">
        <v>1338</v>
      </c>
      <c r="I14" t="s">
        <v>488</v>
      </c>
      <c r="J14" t="s">
        <v>2756</v>
      </c>
      <c r="K14" t="s">
        <v>332</v>
      </c>
      <c r="L14" t="s">
        <v>362</v>
      </c>
      <c r="M14" t="s">
        <v>362</v>
      </c>
      <c r="N14" t="s">
        <v>2683</v>
      </c>
      <c r="O14" t="s">
        <v>361</v>
      </c>
      <c r="P14" t="str">
        <f>"    "&amp;N14&amp;": "&amp;""""&amp;O14&amp;""""</f>
        <v xml:space="preserve">    name_mod_rai: "Relative abundance indices"</v>
      </c>
      <c r="Q14" t="s">
        <v>1414</v>
      </c>
      <c r="R14" s="8">
        <v>4</v>
      </c>
      <c r="S14" t="s">
        <v>2553</v>
      </c>
      <c r="T14" t="s">
        <v>2304</v>
      </c>
    </row>
    <row r="15" spans="1:20">
      <c r="B15">
        <v>59</v>
      </c>
      <c r="C15" t="b">
        <v>1</v>
      </c>
      <c r="D15" s="6" t="s">
        <v>1251</v>
      </c>
      <c r="E15" s="6" t="s">
        <v>3133</v>
      </c>
      <c r="F15" s="6"/>
      <c r="G15" t="s">
        <v>1371</v>
      </c>
      <c r="H15" t="s">
        <v>1338</v>
      </c>
      <c r="I15" t="s">
        <v>488</v>
      </c>
      <c r="J15" t="s">
        <v>2755</v>
      </c>
      <c r="K15" t="s">
        <v>332</v>
      </c>
      <c r="L15" t="s">
        <v>364</v>
      </c>
      <c r="M15" t="s">
        <v>364</v>
      </c>
      <c r="N15" t="s">
        <v>2682</v>
      </c>
      <c r="O15" t="s">
        <v>363</v>
      </c>
      <c r="P15" t="str">
        <f>"    "&amp;N15&amp;": "&amp;""""&amp;O15&amp;""""</f>
        <v xml:space="preserve">    name_mod_occupancy: "Occupancy models"</v>
      </c>
      <c r="Q15" t="s">
        <v>1414</v>
      </c>
      <c r="R15" s="8">
        <v>3</v>
      </c>
      <c r="S15" t="s">
        <v>2552</v>
      </c>
      <c r="T15" t="s">
        <v>2303</v>
      </c>
    </row>
    <row r="16" spans="1:20">
      <c r="B16">
        <v>75</v>
      </c>
      <c r="C16" t="b">
        <v>1</v>
      </c>
      <c r="D16" t="s">
        <v>1970</v>
      </c>
      <c r="E16" t="s">
        <v>3134</v>
      </c>
      <c r="G16" t="s">
        <v>1371</v>
      </c>
      <c r="H16" t="s">
        <v>1338</v>
      </c>
      <c r="I16" t="s">
        <v>488</v>
      </c>
      <c r="J16" t="s">
        <v>2771</v>
      </c>
      <c r="K16" t="s">
        <v>332</v>
      </c>
      <c r="L16" t="s">
        <v>340</v>
      </c>
      <c r="M16" t="s">
        <v>340</v>
      </c>
      <c r="N16" t="s">
        <v>2695</v>
      </c>
      <c r="O16" t="s">
        <v>339</v>
      </c>
      <c r="P16" t="str">
        <f>"    "&amp;N16&amp;": "&amp;""""&amp;O16&amp;""""</f>
        <v xml:space="preserve">    name_mod_tifc: "Time in front of the camera (TIFC)"</v>
      </c>
      <c r="Q16" t="s">
        <v>1414</v>
      </c>
      <c r="R16" s="8">
        <v>19</v>
      </c>
      <c r="S16" t="s">
        <v>2568</v>
      </c>
      <c r="T16" t="s">
        <v>2319</v>
      </c>
    </row>
    <row r="17" spans="1:20" ht="15.75">
      <c r="A17" t="s">
        <v>3254</v>
      </c>
      <c r="B17">
        <v>8</v>
      </c>
      <c r="C17" t="b">
        <v>1</v>
      </c>
      <c r="D17" s="6" t="s">
        <v>1251</v>
      </c>
      <c r="E17" s="60" t="s">
        <v>3137</v>
      </c>
      <c r="F17" s="60"/>
      <c r="G17" s="24" t="s">
        <v>1367</v>
      </c>
      <c r="H17" t="s">
        <v>1346</v>
      </c>
      <c r="I17" t="s">
        <v>2516</v>
      </c>
      <c r="J17" s="24" t="s">
        <v>2709</v>
      </c>
      <c r="K17" s="25" t="s">
        <v>1376</v>
      </c>
      <c r="L17" t="s">
        <v>1265</v>
      </c>
      <c r="M17" t="s">
        <v>1265</v>
      </c>
      <c r="N17" t="s">
        <v>2209</v>
      </c>
      <c r="O17" t="s">
        <v>2422</v>
      </c>
      <c r="P17" t="s">
        <v>2475</v>
      </c>
      <c r="Q17" s="26" t="s">
        <v>1374</v>
      </c>
      <c r="R17" s="8">
        <v>8</v>
      </c>
      <c r="S17" s="24" t="s">
        <v>2527</v>
      </c>
      <c r="T17" s="24" t="s">
        <v>2280</v>
      </c>
    </row>
    <row r="18" spans="1:20" ht="15.75">
      <c r="B18">
        <v>14</v>
      </c>
      <c r="C18" t="b">
        <v>1</v>
      </c>
      <c r="D18" s="6" t="s">
        <v>1251</v>
      </c>
      <c r="E18" s="60" t="s">
        <v>3137</v>
      </c>
      <c r="F18" s="6"/>
      <c r="G18" t="s">
        <v>1368</v>
      </c>
      <c r="H18" t="s">
        <v>1344</v>
      </c>
      <c r="I18" t="s">
        <v>2444</v>
      </c>
      <c r="J18" t="s">
        <v>2715</v>
      </c>
      <c r="K18" s="25" t="s">
        <v>1376</v>
      </c>
      <c r="L18" t="s">
        <v>1272</v>
      </c>
      <c r="M18" t="s">
        <v>1272</v>
      </c>
      <c r="N18" t="s">
        <v>2214</v>
      </c>
      <c r="O18" t="s">
        <v>2426</v>
      </c>
      <c r="P18" t="s">
        <v>2480</v>
      </c>
      <c r="Q18" s="26" t="s">
        <v>1374</v>
      </c>
      <c r="R18" s="8">
        <v>14</v>
      </c>
      <c r="S18" t="s">
        <v>2581</v>
      </c>
      <c r="T18" t="s">
        <v>2582</v>
      </c>
    </row>
    <row r="19" spans="1:20">
      <c r="B19">
        <v>80</v>
      </c>
      <c r="C19" t="b">
        <v>1</v>
      </c>
      <c r="D19" s="6" t="s">
        <v>1251</v>
      </c>
      <c r="E19" s="60" t="s">
        <v>3137</v>
      </c>
      <c r="F19" s="6"/>
      <c r="G19" t="s">
        <v>1371</v>
      </c>
      <c r="H19" t="s">
        <v>1338</v>
      </c>
      <c r="I19" t="s">
        <v>488</v>
      </c>
      <c r="J19" t="s">
        <v>2776</v>
      </c>
      <c r="K19" t="s">
        <v>332</v>
      </c>
      <c r="L19" t="s">
        <v>360</v>
      </c>
      <c r="M19" t="s">
        <v>360</v>
      </c>
      <c r="N19" t="s">
        <v>2674</v>
      </c>
      <c r="O19" t="s">
        <v>359</v>
      </c>
      <c r="P19" t="str">
        <f>"    "&amp;N19&amp;": "&amp;""""&amp;O19&amp;""""</f>
        <v xml:space="preserve">    name_mod_behaviour: "Behaviour"</v>
      </c>
      <c r="Q19" t="s">
        <v>1414</v>
      </c>
      <c r="R19" s="8">
        <v>24</v>
      </c>
      <c r="S19" t="s">
        <v>2573</v>
      </c>
      <c r="T19" t="s">
        <v>2324</v>
      </c>
    </row>
    <row r="20" spans="1:20" ht="15.75">
      <c r="B20">
        <v>41</v>
      </c>
      <c r="C20" t="b">
        <v>1</v>
      </c>
      <c r="D20" t="s">
        <v>1970</v>
      </c>
      <c r="G20" t="s">
        <v>1369</v>
      </c>
      <c r="H20" t="s">
        <v>1342</v>
      </c>
      <c r="I20" t="s">
        <v>559</v>
      </c>
      <c r="J20" t="s">
        <v>624</v>
      </c>
      <c r="K20" s="25" t="s">
        <v>1376</v>
      </c>
      <c r="L20" t="s">
        <v>1390</v>
      </c>
      <c r="M20" t="s">
        <v>2702</v>
      </c>
      <c r="N20" t="s">
        <v>2703</v>
      </c>
      <c r="O20" t="s">
        <v>3004</v>
      </c>
      <c r="P20" t="str">
        <f>"    "&amp;N20&amp;": "&amp;""""&amp;O20&amp;""""</f>
        <v xml:space="preserve">    title_i_cam_protocol_ht_angle_dir: "Camera height &amp; direction"</v>
      </c>
      <c r="Q20" s="26" t="s">
        <v>1374</v>
      </c>
      <c r="R20" s="8">
        <v>42</v>
      </c>
      <c r="S20" t="s">
        <v>2534</v>
      </c>
      <c r="T20" t="s">
        <v>2286</v>
      </c>
    </row>
    <row r="21" spans="1:20" ht="15.75">
      <c r="B21">
        <v>5</v>
      </c>
      <c r="C21" t="b">
        <v>1</v>
      </c>
      <c r="D21" t="s">
        <v>1970</v>
      </c>
      <c r="G21" s="7" t="s">
        <v>1366</v>
      </c>
      <c r="H21" s="7" t="s">
        <v>1348</v>
      </c>
      <c r="I21" t="s">
        <v>2443</v>
      </c>
      <c r="J21" s="7" t="s">
        <v>2706</v>
      </c>
      <c r="K21" s="25" t="s">
        <v>1376</v>
      </c>
      <c r="L21" t="s">
        <v>1411</v>
      </c>
      <c r="M21" t="s">
        <v>1411</v>
      </c>
      <c r="N21" t="s">
        <v>2205</v>
      </c>
      <c r="O21" t="s">
        <v>2419</v>
      </c>
      <c r="P21" t="s">
        <v>2472</v>
      </c>
      <c r="Q21" s="26" t="s">
        <v>1374</v>
      </c>
      <c r="R21" s="8">
        <v>5</v>
      </c>
      <c r="S21" s="7" t="s">
        <v>2524</v>
      </c>
      <c r="T21" s="7" t="s">
        <v>2277</v>
      </c>
    </row>
    <row r="22" spans="1:20" ht="15.75">
      <c r="B22">
        <v>7</v>
      </c>
      <c r="C22" t="b">
        <v>1</v>
      </c>
      <c r="D22" t="s">
        <v>1970</v>
      </c>
      <c r="G22" s="7" t="s">
        <v>1366</v>
      </c>
      <c r="H22" s="7" t="s">
        <v>1348</v>
      </c>
      <c r="I22" t="s">
        <v>2443</v>
      </c>
      <c r="J22" s="7" t="s">
        <v>2708</v>
      </c>
      <c r="K22" s="25" t="s">
        <v>1376</v>
      </c>
      <c r="L22" t="s">
        <v>1400</v>
      </c>
      <c r="M22" t="s">
        <v>1400</v>
      </c>
      <c r="N22" t="s">
        <v>2208</v>
      </c>
      <c r="O22" t="s">
        <v>2421</v>
      </c>
      <c r="P22" t="s">
        <v>2474</v>
      </c>
      <c r="Q22" s="26" t="s">
        <v>1374</v>
      </c>
      <c r="R22" s="8">
        <v>7</v>
      </c>
      <c r="S22" s="7" t="s">
        <v>2526</v>
      </c>
      <c r="T22" s="7" t="s">
        <v>2279</v>
      </c>
    </row>
    <row r="23" spans="1:20" ht="15.75">
      <c r="B23">
        <v>15</v>
      </c>
      <c r="C23" t="b">
        <v>1</v>
      </c>
      <c r="D23" t="s">
        <v>1970</v>
      </c>
      <c r="G23" t="s">
        <v>1368</v>
      </c>
      <c r="H23" t="s">
        <v>1344</v>
      </c>
      <c r="I23" t="s">
        <v>2444</v>
      </c>
      <c r="J23" t="s">
        <v>2716</v>
      </c>
      <c r="K23" s="25" t="s">
        <v>1376</v>
      </c>
      <c r="L23" t="s">
        <v>1409</v>
      </c>
      <c r="M23" t="s">
        <v>1409</v>
      </c>
      <c r="N23" t="s">
        <v>2215</v>
      </c>
      <c r="O23" t="s">
        <v>2427</v>
      </c>
      <c r="P23" t="s">
        <v>2481</v>
      </c>
      <c r="Q23" s="26" t="s">
        <v>1374</v>
      </c>
      <c r="R23" s="8">
        <v>15</v>
      </c>
      <c r="S23" t="s">
        <v>2583</v>
      </c>
      <c r="T23" t="s">
        <v>2584</v>
      </c>
    </row>
    <row r="24" spans="1:20" ht="15.75">
      <c r="B24">
        <v>16</v>
      </c>
      <c r="C24" t="b">
        <v>1</v>
      </c>
      <c r="D24" s="6" t="s">
        <v>1970</v>
      </c>
      <c r="E24" s="6"/>
      <c r="F24" s="6"/>
      <c r="G24" t="s">
        <v>1368</v>
      </c>
      <c r="H24" t="s">
        <v>1344</v>
      </c>
      <c r="I24" t="s">
        <v>2444</v>
      </c>
      <c r="J24" t="s">
        <v>2717</v>
      </c>
      <c r="K24" s="11" t="s">
        <v>1376</v>
      </c>
      <c r="L24" t="s">
        <v>1288</v>
      </c>
      <c r="M24" t="s">
        <v>1288</v>
      </c>
      <c r="N24" t="s">
        <v>2329</v>
      </c>
      <c r="O24" t="s">
        <v>2428</v>
      </c>
      <c r="P24" t="s">
        <v>2482</v>
      </c>
      <c r="Q24" s="9" t="s">
        <v>1374</v>
      </c>
      <c r="R24" s="8">
        <v>16</v>
      </c>
      <c r="S24" t="s">
        <v>2585</v>
      </c>
      <c r="T24" t="s">
        <v>2586</v>
      </c>
    </row>
    <row r="25" spans="1:20" ht="15.75">
      <c r="B25">
        <v>23</v>
      </c>
      <c r="C25" t="b">
        <v>1</v>
      </c>
      <c r="D25" t="s">
        <v>1970</v>
      </c>
      <c r="G25" t="s">
        <v>1368</v>
      </c>
      <c r="H25" t="s">
        <v>1344</v>
      </c>
      <c r="I25" t="s">
        <v>2444</v>
      </c>
      <c r="J25" t="s">
        <v>2724</v>
      </c>
      <c r="K25" s="11" t="s">
        <v>1376</v>
      </c>
      <c r="L25" t="s">
        <v>1406</v>
      </c>
      <c r="M25" t="s">
        <v>1406</v>
      </c>
      <c r="N25" t="s">
        <v>2222</v>
      </c>
      <c r="O25" t="s">
        <v>2435</v>
      </c>
      <c r="P25" t="s">
        <v>2489</v>
      </c>
      <c r="Q25" s="9" t="s">
        <v>1374</v>
      </c>
      <c r="R25" s="8">
        <v>23</v>
      </c>
      <c r="S25" t="s">
        <v>2599</v>
      </c>
      <c r="T25" t="s">
        <v>2600</v>
      </c>
    </row>
    <row r="26" spans="1:20" ht="15.75">
      <c r="B26">
        <v>24</v>
      </c>
      <c r="C26" t="b">
        <v>1</v>
      </c>
      <c r="D26" t="s">
        <v>1970</v>
      </c>
      <c r="G26" t="s">
        <v>1368</v>
      </c>
      <c r="H26" t="s">
        <v>1344</v>
      </c>
      <c r="I26" t="s">
        <v>2444</v>
      </c>
      <c r="J26" t="s">
        <v>2725</v>
      </c>
      <c r="K26" s="11" t="s">
        <v>1376</v>
      </c>
      <c r="L26" t="s">
        <v>1405</v>
      </c>
      <c r="M26" t="s">
        <v>1405</v>
      </c>
      <c r="N26" t="s">
        <v>2223</v>
      </c>
      <c r="O26" t="s">
        <v>2436</v>
      </c>
      <c r="P26" t="s">
        <v>2490</v>
      </c>
      <c r="Q26" s="9" t="s">
        <v>1374</v>
      </c>
      <c r="R26" s="8">
        <v>24</v>
      </c>
      <c r="S26" t="s">
        <v>2601</v>
      </c>
      <c r="T26" t="s">
        <v>2602</v>
      </c>
    </row>
    <row r="27" spans="1:20" ht="15.75">
      <c r="B27">
        <v>25</v>
      </c>
      <c r="C27" t="b">
        <v>1</v>
      </c>
      <c r="D27" t="s">
        <v>1970</v>
      </c>
      <c r="G27" t="s">
        <v>1368</v>
      </c>
      <c r="H27" t="s">
        <v>1344</v>
      </c>
      <c r="I27" t="s">
        <v>2444</v>
      </c>
      <c r="J27" t="s">
        <v>2726</v>
      </c>
      <c r="K27" s="11" t="s">
        <v>1376</v>
      </c>
      <c r="L27" t="s">
        <v>1404</v>
      </c>
      <c r="M27" t="s">
        <v>1404</v>
      </c>
      <c r="N27" t="s">
        <v>2224</v>
      </c>
      <c r="O27" t="s">
        <v>2437</v>
      </c>
      <c r="P27" t="s">
        <v>2491</v>
      </c>
      <c r="Q27" s="9" t="s">
        <v>1374</v>
      </c>
      <c r="R27" s="8">
        <v>25</v>
      </c>
      <c r="S27" t="s">
        <v>2603</v>
      </c>
      <c r="T27" t="s">
        <v>2604</v>
      </c>
    </row>
    <row r="28" spans="1:20" ht="15.75">
      <c r="B28">
        <v>26</v>
      </c>
      <c r="C28" t="b">
        <v>1</v>
      </c>
      <c r="D28" t="s">
        <v>1970</v>
      </c>
      <c r="G28" t="s">
        <v>1368</v>
      </c>
      <c r="H28" t="s">
        <v>1344</v>
      </c>
      <c r="I28" t="s">
        <v>2444</v>
      </c>
      <c r="J28" t="s">
        <v>2727</v>
      </c>
      <c r="K28" s="11" t="s">
        <v>1376</v>
      </c>
      <c r="L28" t="s">
        <v>1403</v>
      </c>
      <c r="M28" t="s">
        <v>1403</v>
      </c>
      <c r="N28" t="s">
        <v>2225</v>
      </c>
      <c r="O28" t="s">
        <v>2438</v>
      </c>
      <c r="P28" t="s">
        <v>2492</v>
      </c>
      <c r="Q28" s="9" t="s">
        <v>1374</v>
      </c>
      <c r="R28" s="8">
        <v>26</v>
      </c>
      <c r="S28" t="s">
        <v>2605</v>
      </c>
      <c r="T28" t="s">
        <v>2606</v>
      </c>
    </row>
    <row r="29" spans="1:20" ht="15.75">
      <c r="B29">
        <v>27</v>
      </c>
      <c r="C29" t="b">
        <v>1</v>
      </c>
      <c r="D29" t="s">
        <v>1970</v>
      </c>
      <c r="G29" t="s">
        <v>1368</v>
      </c>
      <c r="H29" t="s">
        <v>1344</v>
      </c>
      <c r="I29" t="s">
        <v>2444</v>
      </c>
      <c r="J29" t="s">
        <v>2728</v>
      </c>
      <c r="K29" s="11" t="s">
        <v>1376</v>
      </c>
      <c r="L29" t="s">
        <v>1402</v>
      </c>
      <c r="M29" t="s">
        <v>1402</v>
      </c>
      <c r="N29" t="s">
        <v>2226</v>
      </c>
      <c r="O29" t="s">
        <v>2439</v>
      </c>
      <c r="P29" t="s">
        <v>2493</v>
      </c>
      <c r="Q29" s="9" t="s">
        <v>1374</v>
      </c>
      <c r="R29" s="8">
        <v>27</v>
      </c>
      <c r="S29" t="s">
        <v>2607</v>
      </c>
      <c r="T29" t="s">
        <v>2608</v>
      </c>
    </row>
    <row r="30" spans="1:20" ht="15.75">
      <c r="B30">
        <v>28</v>
      </c>
      <c r="C30" t="b">
        <v>1</v>
      </c>
      <c r="D30" t="s">
        <v>1970</v>
      </c>
      <c r="G30" t="s">
        <v>1368</v>
      </c>
      <c r="H30" t="s">
        <v>1344</v>
      </c>
      <c r="I30" t="s">
        <v>2444</v>
      </c>
      <c r="J30" t="s">
        <v>2729</v>
      </c>
      <c r="K30" s="11" t="s">
        <v>1376</v>
      </c>
      <c r="L30" t="s">
        <v>1401</v>
      </c>
      <c r="M30" t="s">
        <v>1401</v>
      </c>
      <c r="N30" t="s">
        <v>2227</v>
      </c>
      <c r="O30" t="s">
        <v>2440</v>
      </c>
      <c r="P30" t="s">
        <v>2494</v>
      </c>
      <c r="Q30" s="9" t="s">
        <v>1374</v>
      </c>
      <c r="R30" s="8">
        <v>28</v>
      </c>
      <c r="S30" t="s">
        <v>2609</v>
      </c>
      <c r="T30" t="s">
        <v>2610</v>
      </c>
    </row>
    <row r="31" spans="1:20" s="13" customFormat="1" ht="15.75">
      <c r="A31"/>
      <c r="B31">
        <v>29</v>
      </c>
      <c r="C31" t="b">
        <v>1</v>
      </c>
      <c r="D31" t="s">
        <v>1970</v>
      </c>
      <c r="E31"/>
      <c r="F31"/>
      <c r="G31" t="s">
        <v>1368</v>
      </c>
      <c r="H31" t="s">
        <v>1344</v>
      </c>
      <c r="I31" t="s">
        <v>2444</v>
      </c>
      <c r="J31" t="s">
        <v>2730</v>
      </c>
      <c r="K31" s="11" t="s">
        <v>1376</v>
      </c>
      <c r="L31" t="s">
        <v>1399</v>
      </c>
      <c r="M31" t="s">
        <v>1399</v>
      </c>
      <c r="N31" t="s">
        <v>2228</v>
      </c>
      <c r="O31" t="s">
        <v>2441</v>
      </c>
      <c r="P31" t="s">
        <v>2495</v>
      </c>
      <c r="Q31" s="9" t="s">
        <v>1374</v>
      </c>
      <c r="R31" s="8">
        <v>30</v>
      </c>
      <c r="S31" t="s">
        <v>2611</v>
      </c>
      <c r="T31" t="s">
        <v>2612</v>
      </c>
    </row>
    <row r="32" spans="1:20" ht="15.75">
      <c r="A32" s="13"/>
      <c r="B32">
        <v>47</v>
      </c>
      <c r="C32" t="b">
        <v>1</v>
      </c>
      <c r="D32" t="s">
        <v>1970</v>
      </c>
      <c r="G32" t="s">
        <v>1370</v>
      </c>
      <c r="H32" t="s">
        <v>1340</v>
      </c>
      <c r="I32" t="s">
        <v>1340</v>
      </c>
      <c r="J32" t="s">
        <v>2743</v>
      </c>
      <c r="K32" s="11" t="s">
        <v>1376</v>
      </c>
      <c r="L32" t="s">
        <v>1385</v>
      </c>
      <c r="M32" t="s">
        <v>1385</v>
      </c>
      <c r="N32" t="s">
        <v>2331</v>
      </c>
      <c r="O32" t="s">
        <v>2642</v>
      </c>
      <c r="P32" t="str">
        <f t="shared" ref="P32:P47" si="0">"    "&amp;N32&amp;": "&amp;""""&amp;O32&amp;""""</f>
        <v xml:space="preserve">    title_i_multisamp_per_loc: "Repeat sampling"</v>
      </c>
      <c r="Q32" s="9" t="s">
        <v>1374</v>
      </c>
      <c r="R32" s="8">
        <v>48</v>
      </c>
      <c r="S32" t="s">
        <v>2540</v>
      </c>
      <c r="T32" t="s">
        <v>2291</v>
      </c>
    </row>
    <row r="33" spans="2:20" ht="15.75">
      <c r="B33">
        <v>48</v>
      </c>
      <c r="C33" t="b">
        <v>1</v>
      </c>
      <c r="D33" t="s">
        <v>1970</v>
      </c>
      <c r="G33" t="s">
        <v>1370</v>
      </c>
      <c r="H33" t="s">
        <v>1340</v>
      </c>
      <c r="I33" t="s">
        <v>1340</v>
      </c>
      <c r="J33" t="s">
        <v>2744</v>
      </c>
      <c r="K33" s="11" t="s">
        <v>1376</v>
      </c>
      <c r="L33" t="s">
        <v>1378</v>
      </c>
      <c r="M33" t="s">
        <v>1378</v>
      </c>
      <c r="N33" t="s">
        <v>2332</v>
      </c>
      <c r="O33" t="s">
        <v>2643</v>
      </c>
      <c r="P33" t="str">
        <f t="shared" si="0"/>
        <v xml:space="preserve">    title_i_modmixed: "Mixed models"</v>
      </c>
      <c r="Q33" s="9" t="s">
        <v>1374</v>
      </c>
      <c r="R33" s="8">
        <v>49</v>
      </c>
      <c r="S33" t="s">
        <v>2541</v>
      </c>
      <c r="T33" t="s">
        <v>2292</v>
      </c>
    </row>
    <row r="34" spans="2:20">
      <c r="B34">
        <v>66</v>
      </c>
      <c r="C34" t="b">
        <v>1</v>
      </c>
      <c r="D34" t="s">
        <v>1970</v>
      </c>
      <c r="G34" t="s">
        <v>1371</v>
      </c>
      <c r="H34" t="s">
        <v>1338</v>
      </c>
      <c r="I34" t="s">
        <v>488</v>
      </c>
      <c r="J34" t="s">
        <v>2762</v>
      </c>
      <c r="K34" s="12" t="s">
        <v>332</v>
      </c>
      <c r="L34" t="s">
        <v>358</v>
      </c>
      <c r="M34" t="s">
        <v>358</v>
      </c>
      <c r="N34" t="s">
        <v>2676</v>
      </c>
      <c r="O34" t="s">
        <v>1229</v>
      </c>
      <c r="P34" t="str">
        <f t="shared" si="0"/>
        <v xml:space="preserve">    name_mod_cr_cmr: "Capture-recapture (CR) / Capture-mark-recapture (CMR)"</v>
      </c>
      <c r="Q34" s="12" t="s">
        <v>1414</v>
      </c>
      <c r="R34" s="8">
        <v>10</v>
      </c>
      <c r="S34" t="s">
        <v>2559</v>
      </c>
      <c r="T34" t="s">
        <v>2310</v>
      </c>
    </row>
    <row r="35" spans="2:20">
      <c r="B35">
        <v>67</v>
      </c>
      <c r="C35" t="b">
        <v>1</v>
      </c>
      <c r="D35" t="s">
        <v>1970</v>
      </c>
      <c r="G35" t="s">
        <v>1371</v>
      </c>
      <c r="H35" t="s">
        <v>1338</v>
      </c>
      <c r="I35" t="s">
        <v>488</v>
      </c>
      <c r="J35" t="s">
        <v>2763</v>
      </c>
      <c r="K35" s="12" t="s">
        <v>332</v>
      </c>
      <c r="L35" t="s">
        <v>357</v>
      </c>
      <c r="M35" t="s">
        <v>357</v>
      </c>
      <c r="N35" t="s">
        <v>2692</v>
      </c>
      <c r="O35" t="s">
        <v>1230</v>
      </c>
      <c r="P35" t="str">
        <f t="shared" si="0"/>
        <v xml:space="preserve">    name_mod_scr_secr: "Spatial capture-recapture (SCR) / Spatially explicit capture recapture (SECR)"</v>
      </c>
      <c r="Q35" s="12" t="s">
        <v>1414</v>
      </c>
      <c r="R35" s="8">
        <v>11</v>
      </c>
      <c r="S35" t="s">
        <v>2560</v>
      </c>
      <c r="T35" t="s">
        <v>2311</v>
      </c>
    </row>
    <row r="36" spans="2:20">
      <c r="B36">
        <v>69</v>
      </c>
      <c r="C36" t="b">
        <v>1</v>
      </c>
      <c r="D36" t="s">
        <v>1970</v>
      </c>
      <c r="G36" t="s">
        <v>1371</v>
      </c>
      <c r="H36" t="s">
        <v>1338</v>
      </c>
      <c r="I36" t="s">
        <v>488</v>
      </c>
      <c r="J36" t="s">
        <v>2765</v>
      </c>
      <c r="K36" s="12" t="s">
        <v>332</v>
      </c>
      <c r="L36" t="s">
        <v>354</v>
      </c>
      <c r="M36" t="s">
        <v>354</v>
      </c>
      <c r="N36" t="s">
        <v>2693</v>
      </c>
      <c r="O36" t="s">
        <v>353</v>
      </c>
      <c r="P36" t="str">
        <f t="shared" si="0"/>
        <v xml:space="preserve">    name_mod_smr: "Spatial mark-resight "</v>
      </c>
      <c r="Q36" s="12" t="s">
        <v>1414</v>
      </c>
      <c r="R36" s="8">
        <v>13</v>
      </c>
      <c r="S36" t="s">
        <v>2562</v>
      </c>
      <c r="T36" t="s">
        <v>2313</v>
      </c>
    </row>
    <row r="37" spans="2:20">
      <c r="B37">
        <v>70</v>
      </c>
      <c r="C37" t="b">
        <v>1</v>
      </c>
      <c r="D37" t="s">
        <v>1970</v>
      </c>
      <c r="G37" t="s">
        <v>1371</v>
      </c>
      <c r="H37" t="s">
        <v>1338</v>
      </c>
      <c r="I37" t="s">
        <v>488</v>
      </c>
      <c r="J37" t="s">
        <v>2766</v>
      </c>
      <c r="K37" s="12" t="s">
        <v>332</v>
      </c>
      <c r="L37" t="s">
        <v>352</v>
      </c>
      <c r="M37" t="s">
        <v>352</v>
      </c>
      <c r="N37" t="s">
        <v>2691</v>
      </c>
      <c r="O37" t="s">
        <v>1231</v>
      </c>
      <c r="P37" t="str">
        <f t="shared" si="0"/>
        <v xml:space="preserve">    name_mod_sc: "Spatial count (SC) model / Unmarked spatial capture-recapture"</v>
      </c>
      <c r="Q37" s="12" t="s">
        <v>1414</v>
      </c>
      <c r="R37" s="8">
        <v>14</v>
      </c>
      <c r="S37" t="s">
        <v>2563</v>
      </c>
      <c r="T37" t="s">
        <v>2314</v>
      </c>
    </row>
    <row r="38" spans="2:20">
      <c r="B38">
        <v>71</v>
      </c>
      <c r="C38" t="b">
        <v>1</v>
      </c>
      <c r="D38" t="s">
        <v>1970</v>
      </c>
      <c r="G38" t="s">
        <v>1371</v>
      </c>
      <c r="H38" t="s">
        <v>1338</v>
      </c>
      <c r="I38" t="s">
        <v>488</v>
      </c>
      <c r="J38" t="s">
        <v>2767</v>
      </c>
      <c r="K38" s="12" t="s">
        <v>332</v>
      </c>
      <c r="L38" t="s">
        <v>351</v>
      </c>
      <c r="M38" t="s">
        <v>351</v>
      </c>
      <c r="N38" t="s">
        <v>2675</v>
      </c>
      <c r="O38" t="s">
        <v>1244</v>
      </c>
      <c r="P38" t="str">
        <f t="shared" si="0"/>
        <v xml:space="preserve">    name_mod_catspim: "Spatial Partial Identity Model (Categorical SPIM; catSPIM)"</v>
      </c>
      <c r="Q38" s="12" t="s">
        <v>1414</v>
      </c>
      <c r="R38" s="8">
        <v>15</v>
      </c>
      <c r="S38" t="s">
        <v>2564</v>
      </c>
      <c r="T38" t="s">
        <v>2315</v>
      </c>
    </row>
    <row r="39" spans="2:20">
      <c r="B39">
        <v>72</v>
      </c>
      <c r="C39" t="b">
        <v>1</v>
      </c>
      <c r="D39" t="s">
        <v>1970</v>
      </c>
      <c r="G39" t="s">
        <v>1371</v>
      </c>
      <c r="H39" t="s">
        <v>1338</v>
      </c>
      <c r="I39" t="s">
        <v>488</v>
      </c>
      <c r="J39" t="s">
        <v>2768</v>
      </c>
      <c r="K39" s="12" t="s">
        <v>332</v>
      </c>
      <c r="L39" t="s">
        <v>350</v>
      </c>
      <c r="M39" t="s">
        <v>350</v>
      </c>
      <c r="N39" t="s">
        <v>2673</v>
      </c>
      <c r="O39" t="s">
        <v>349</v>
      </c>
      <c r="P39" t="str">
        <f t="shared" si="0"/>
        <v xml:space="preserve">    name_mod_2flankspim: "Spatial Partial Identity Model (2-flank SPIM)"</v>
      </c>
      <c r="Q39" s="12" t="s">
        <v>1414</v>
      </c>
      <c r="R39" s="8">
        <v>16</v>
      </c>
      <c r="S39" t="s">
        <v>2565</v>
      </c>
      <c r="T39" t="s">
        <v>2316</v>
      </c>
    </row>
    <row r="40" spans="2:20">
      <c r="B40">
        <v>73</v>
      </c>
      <c r="C40" t="b">
        <v>1</v>
      </c>
      <c r="D40" t="s">
        <v>1970</v>
      </c>
      <c r="G40" t="s">
        <v>1371</v>
      </c>
      <c r="H40" t="s">
        <v>1338</v>
      </c>
      <c r="I40" t="s">
        <v>488</v>
      </c>
      <c r="J40" t="s">
        <v>2769</v>
      </c>
      <c r="K40" s="12" t="s">
        <v>332</v>
      </c>
      <c r="L40" t="s">
        <v>344</v>
      </c>
      <c r="M40" t="s">
        <v>344</v>
      </c>
      <c r="N40" t="s">
        <v>2689</v>
      </c>
      <c r="O40" t="s">
        <v>343</v>
      </c>
      <c r="P40" t="str">
        <f t="shared" si="0"/>
        <v xml:space="preserve">    name_mod_rem: "Random encounter model (REM)"</v>
      </c>
      <c r="Q40" s="12" t="s">
        <v>1414</v>
      </c>
      <c r="R40" s="8">
        <v>17</v>
      </c>
      <c r="S40" t="s">
        <v>2566</v>
      </c>
      <c r="T40" t="s">
        <v>2317</v>
      </c>
    </row>
    <row r="41" spans="2:20">
      <c r="B41">
        <v>74</v>
      </c>
      <c r="C41" t="b">
        <v>1</v>
      </c>
      <c r="D41" t="s">
        <v>1970</v>
      </c>
      <c r="G41" t="s">
        <v>1371</v>
      </c>
      <c r="H41" t="s">
        <v>1338</v>
      </c>
      <c r="I41" t="s">
        <v>488</v>
      </c>
      <c r="J41" t="s">
        <v>2770</v>
      </c>
      <c r="K41" s="12" t="s">
        <v>332</v>
      </c>
      <c r="L41" t="s">
        <v>342</v>
      </c>
      <c r="M41" t="s">
        <v>342</v>
      </c>
      <c r="N41" t="s">
        <v>2690</v>
      </c>
      <c r="O41" t="s">
        <v>341</v>
      </c>
      <c r="P41" t="str">
        <f t="shared" si="0"/>
        <v xml:space="preserve">    name_mod_rest: "Random encounter and staying time (REST)"</v>
      </c>
      <c r="Q41" s="12" t="s">
        <v>1414</v>
      </c>
      <c r="R41" s="8">
        <v>18</v>
      </c>
      <c r="S41" t="s">
        <v>2567</v>
      </c>
      <c r="T41" t="s">
        <v>2318</v>
      </c>
    </row>
    <row r="42" spans="2:20">
      <c r="B42">
        <v>76</v>
      </c>
      <c r="C42" t="b">
        <v>1</v>
      </c>
      <c r="D42" t="s">
        <v>1970</v>
      </c>
      <c r="G42" t="s">
        <v>1371</v>
      </c>
      <c r="H42" t="s">
        <v>1338</v>
      </c>
      <c r="I42" t="s">
        <v>488</v>
      </c>
      <c r="J42" t="s">
        <v>2772</v>
      </c>
      <c r="K42" s="12" t="s">
        <v>332</v>
      </c>
      <c r="L42" t="s">
        <v>338</v>
      </c>
      <c r="M42" t="s">
        <v>338</v>
      </c>
      <c r="N42" t="s">
        <v>2678</v>
      </c>
      <c r="O42" t="s">
        <v>337</v>
      </c>
      <c r="P42" t="str">
        <f t="shared" si="0"/>
        <v xml:space="preserve">    name_mod_ds: "Distance sampling (DS)"</v>
      </c>
      <c r="Q42" s="12" t="s">
        <v>1414</v>
      </c>
      <c r="R42" s="8">
        <v>20</v>
      </c>
      <c r="S42" t="s">
        <v>2569</v>
      </c>
      <c r="T42" t="s">
        <v>2320</v>
      </c>
    </row>
    <row r="43" spans="2:20">
      <c r="B43">
        <v>77</v>
      </c>
      <c r="C43" t="b">
        <v>1</v>
      </c>
      <c r="D43" t="s">
        <v>1970</v>
      </c>
      <c r="G43" t="s">
        <v>1371</v>
      </c>
      <c r="H43" t="s">
        <v>1338</v>
      </c>
      <c r="I43" t="s">
        <v>488</v>
      </c>
      <c r="J43" t="s">
        <v>2773</v>
      </c>
      <c r="K43" s="12" t="s">
        <v>332</v>
      </c>
      <c r="L43" t="s">
        <v>336</v>
      </c>
      <c r="M43" t="s">
        <v>336</v>
      </c>
      <c r="N43" t="s">
        <v>2696</v>
      </c>
      <c r="O43" t="s">
        <v>335</v>
      </c>
      <c r="P43" t="str">
        <f t="shared" si="0"/>
        <v xml:space="preserve">    name_mod_tte: "Time-to-event (TTE)"</v>
      </c>
      <c r="Q43" s="12" t="s">
        <v>1414</v>
      </c>
      <c r="R43" s="8">
        <v>21</v>
      </c>
      <c r="S43" t="s">
        <v>2570</v>
      </c>
      <c r="T43" t="s">
        <v>2321</v>
      </c>
    </row>
    <row r="44" spans="2:20">
      <c r="B44">
        <v>78</v>
      </c>
      <c r="C44" t="b">
        <v>1</v>
      </c>
      <c r="D44" t="s">
        <v>1970</v>
      </c>
      <c r="G44" t="s">
        <v>1371</v>
      </c>
      <c r="H44" t="s">
        <v>1338</v>
      </c>
      <c r="I44" t="s">
        <v>488</v>
      </c>
      <c r="J44" t="s">
        <v>2774</v>
      </c>
      <c r="K44" s="12" t="s">
        <v>332</v>
      </c>
      <c r="L44" t="s">
        <v>334</v>
      </c>
      <c r="M44" t="s">
        <v>334</v>
      </c>
      <c r="N44" t="s">
        <v>2694</v>
      </c>
      <c r="O44" t="s">
        <v>333</v>
      </c>
      <c r="P44" t="str">
        <f t="shared" si="0"/>
        <v xml:space="preserve">    name_mod_ste: "Space-to-event (STE)"</v>
      </c>
      <c r="Q44" s="12" t="s">
        <v>1414</v>
      </c>
      <c r="R44" s="8">
        <v>22</v>
      </c>
      <c r="S44" t="s">
        <v>2571</v>
      </c>
      <c r="T44" t="s">
        <v>2322</v>
      </c>
    </row>
    <row r="45" spans="2:20">
      <c r="B45">
        <v>79</v>
      </c>
      <c r="C45" t="b">
        <v>1</v>
      </c>
      <c r="D45" t="s">
        <v>1970</v>
      </c>
      <c r="G45" t="s">
        <v>1371</v>
      </c>
      <c r="H45" t="s">
        <v>1338</v>
      </c>
      <c r="I45" t="s">
        <v>488</v>
      </c>
      <c r="J45" t="s">
        <v>2775</v>
      </c>
      <c r="K45" s="12" t="s">
        <v>332</v>
      </c>
      <c r="L45" t="s">
        <v>331</v>
      </c>
      <c r="M45" t="s">
        <v>331</v>
      </c>
      <c r="N45" t="s">
        <v>2680</v>
      </c>
      <c r="O45" t="s">
        <v>330</v>
      </c>
      <c r="P45" t="str">
        <f t="shared" si="0"/>
        <v xml:space="preserve">    name_mod_is: "Instantaneous sampling (IS)"</v>
      </c>
      <c r="Q45" s="12" t="s">
        <v>1414</v>
      </c>
      <c r="R45" s="8">
        <v>23</v>
      </c>
      <c r="S45" t="s">
        <v>2572</v>
      </c>
      <c r="T45" t="s">
        <v>2323</v>
      </c>
    </row>
    <row r="46" spans="2:20" ht="15.75">
      <c r="B46">
        <v>43</v>
      </c>
      <c r="C46" t="b">
        <v>1</v>
      </c>
      <c r="D46" t="b">
        <v>0</v>
      </c>
      <c r="G46" t="s">
        <v>1369</v>
      </c>
      <c r="H46" t="s">
        <v>1342</v>
      </c>
      <c r="I46" t="s">
        <v>2699</v>
      </c>
      <c r="J46" t="s">
        <v>624</v>
      </c>
      <c r="K46" s="11" t="s">
        <v>1376</v>
      </c>
      <c r="L46" t="s">
        <v>1388</v>
      </c>
      <c r="M46" t="s">
        <v>1389</v>
      </c>
      <c r="N46" t="s">
        <v>2341</v>
      </c>
      <c r="O46" t="s">
        <v>2650</v>
      </c>
      <c r="P46" t="str">
        <f t="shared" si="0"/>
        <v xml:space="preserve">    title_i_bait_lure_cams: "Bait/lure (All or subset of camera locations)"</v>
      </c>
      <c r="Q46" s="9" t="s">
        <v>1374</v>
      </c>
      <c r="R46" s="8">
        <v>44</v>
      </c>
      <c r="S46" t="s">
        <v>2536</v>
      </c>
      <c r="T46" t="s">
        <v>2288</v>
      </c>
    </row>
    <row r="47" spans="2:20" ht="15.75">
      <c r="B47">
        <v>45</v>
      </c>
      <c r="C47" t="b">
        <v>1</v>
      </c>
      <c r="D47" t="b">
        <v>0</v>
      </c>
      <c r="G47" t="s">
        <v>1369</v>
      </c>
      <c r="H47" t="s">
        <v>1342</v>
      </c>
      <c r="I47" t="s">
        <v>559</v>
      </c>
      <c r="J47" t="s">
        <v>624</v>
      </c>
      <c r="K47" s="11" t="s">
        <v>1376</v>
      </c>
      <c r="L47" t="s">
        <v>1386</v>
      </c>
      <c r="M47" t="s">
        <v>1387</v>
      </c>
      <c r="N47" t="s">
        <v>2343</v>
      </c>
      <c r="O47" t="s">
        <v>2640</v>
      </c>
      <c r="P47" t="str">
        <f t="shared" si="0"/>
        <v xml:space="preserve">    title_i_targ_feature_same: "Targetting multiple features"</v>
      </c>
      <c r="Q47" s="9" t="s">
        <v>1374</v>
      </c>
      <c r="R47" s="8">
        <v>46</v>
      </c>
      <c r="S47" t="s">
        <v>2538</v>
      </c>
      <c r="T47" t="s">
        <v>2328</v>
      </c>
    </row>
    <row r="48" spans="2:20" ht="15.75">
      <c r="B48">
        <v>1</v>
      </c>
      <c r="C48" t="b">
        <v>1</v>
      </c>
      <c r="D48" t="b">
        <v>0</v>
      </c>
      <c r="G48" t="s">
        <v>1365</v>
      </c>
      <c r="H48" t="s">
        <v>1350</v>
      </c>
      <c r="I48" t="s">
        <v>2700</v>
      </c>
      <c r="J48" t="s">
        <v>2574</v>
      </c>
      <c r="K48" s="11" t="s">
        <v>1376</v>
      </c>
      <c r="L48" t="s">
        <v>1413</v>
      </c>
      <c r="M48" t="s">
        <v>1413</v>
      </c>
      <c r="N48" t="s">
        <v>2206</v>
      </c>
      <c r="O48" t="s">
        <v>2415</v>
      </c>
      <c r="P48" t="s">
        <v>2468</v>
      </c>
      <c r="Q48" s="9" t="s">
        <v>1374</v>
      </c>
      <c r="R48" s="8">
        <v>1</v>
      </c>
      <c r="S48" t="s">
        <v>2520</v>
      </c>
      <c r="T48" t="s">
        <v>2273</v>
      </c>
    </row>
    <row r="49" spans="2:20" ht="15.75">
      <c r="B49">
        <v>4</v>
      </c>
      <c r="C49" t="b">
        <v>1</v>
      </c>
      <c r="D49" t="b">
        <v>0</v>
      </c>
      <c r="G49" s="7" t="s">
        <v>1366</v>
      </c>
      <c r="H49" s="7" t="s">
        <v>1348</v>
      </c>
      <c r="I49" t="s">
        <v>428</v>
      </c>
      <c r="J49" s="7" t="s">
        <v>2705</v>
      </c>
      <c r="K49" s="11" t="s">
        <v>1376</v>
      </c>
      <c r="L49" t="s">
        <v>1412</v>
      </c>
      <c r="M49" t="s">
        <v>1412</v>
      </c>
      <c r="N49" t="s">
        <v>2204</v>
      </c>
      <c r="O49" t="s">
        <v>2418</v>
      </c>
      <c r="P49" t="s">
        <v>2471</v>
      </c>
      <c r="Q49" s="9" t="s">
        <v>1374</v>
      </c>
      <c r="R49" s="8">
        <v>4</v>
      </c>
      <c r="S49" s="7" t="s">
        <v>2523</v>
      </c>
      <c r="T49" s="7" t="s">
        <v>2276</v>
      </c>
    </row>
    <row r="50" spans="2:20" ht="15.75">
      <c r="B50">
        <v>9</v>
      </c>
      <c r="C50" t="b">
        <v>1</v>
      </c>
      <c r="D50" t="b">
        <v>0</v>
      </c>
      <c r="G50" s="24" t="s">
        <v>1367</v>
      </c>
      <c r="H50" t="s">
        <v>1346</v>
      </c>
      <c r="I50" t="s">
        <v>2516</v>
      </c>
      <c r="J50" s="24" t="s">
        <v>2710</v>
      </c>
      <c r="K50" s="11" t="s">
        <v>1376</v>
      </c>
      <c r="L50" t="s">
        <v>2325</v>
      </c>
      <c r="M50" t="s">
        <v>2325</v>
      </c>
      <c r="N50" t="s">
        <v>2333</v>
      </c>
      <c r="O50" t="s">
        <v>2698</v>
      </c>
      <c r="P50" t="s">
        <v>3005</v>
      </c>
      <c r="Q50" s="9" t="s">
        <v>1374</v>
      </c>
      <c r="R50" s="8">
        <v>9</v>
      </c>
      <c r="S50" s="24" t="s">
        <v>2528</v>
      </c>
      <c r="T50" s="24" t="s">
        <v>2327</v>
      </c>
    </row>
    <row r="51" spans="2:20" ht="15.75">
      <c r="B51">
        <v>11</v>
      </c>
      <c r="C51" t="b">
        <v>1</v>
      </c>
      <c r="D51" t="b">
        <v>0</v>
      </c>
      <c r="G51" s="24" t="s">
        <v>1367</v>
      </c>
      <c r="H51" t="s">
        <v>1346</v>
      </c>
      <c r="I51" t="s">
        <v>2517</v>
      </c>
      <c r="J51" s="24" t="s">
        <v>2712</v>
      </c>
      <c r="K51" s="11" t="s">
        <v>1376</v>
      </c>
      <c r="L51" t="s">
        <v>1410</v>
      </c>
      <c r="M51" t="s">
        <v>1410</v>
      </c>
      <c r="N51" t="s">
        <v>2211</v>
      </c>
      <c r="O51" t="s">
        <v>2424</v>
      </c>
      <c r="P51" t="s">
        <v>2477</v>
      </c>
      <c r="Q51" s="9" t="s">
        <v>1374</v>
      </c>
      <c r="R51" s="8">
        <v>11</v>
      </c>
      <c r="S51" s="24" t="s">
        <v>2530</v>
      </c>
      <c r="T51" s="24" t="s">
        <v>2282</v>
      </c>
    </row>
    <row r="52" spans="2:20" ht="15.75">
      <c r="B52">
        <v>12</v>
      </c>
      <c r="C52" t="b">
        <v>1</v>
      </c>
      <c r="D52" t="b">
        <v>0</v>
      </c>
      <c r="G52" t="s">
        <v>1368</v>
      </c>
      <c r="H52" t="s">
        <v>1344</v>
      </c>
      <c r="I52" t="s">
        <v>1344</v>
      </c>
      <c r="J52" t="s">
        <v>2713</v>
      </c>
      <c r="K52" s="11" t="s">
        <v>1376</v>
      </c>
      <c r="L52" t="s">
        <v>1314</v>
      </c>
      <c r="M52" t="s">
        <v>1314</v>
      </c>
      <c r="N52" t="s">
        <v>2212</v>
      </c>
      <c r="O52" t="s">
        <v>2425</v>
      </c>
      <c r="P52" t="s">
        <v>2478</v>
      </c>
      <c r="Q52" s="9" t="s">
        <v>1374</v>
      </c>
      <c r="R52" s="8">
        <v>12</v>
      </c>
      <c r="S52" t="s">
        <v>2577</v>
      </c>
      <c r="T52" t="s">
        <v>2578</v>
      </c>
    </row>
    <row r="53" spans="2:20" ht="15.75">
      <c r="B53">
        <v>21</v>
      </c>
      <c r="C53" t="b">
        <v>1</v>
      </c>
      <c r="D53" t="b">
        <v>0</v>
      </c>
      <c r="G53" t="s">
        <v>1368</v>
      </c>
      <c r="H53" t="s">
        <v>1344</v>
      </c>
      <c r="I53" t="s">
        <v>2444</v>
      </c>
      <c r="J53" t="s">
        <v>2722</v>
      </c>
      <c r="K53" s="11" t="s">
        <v>1376</v>
      </c>
      <c r="L53" t="s">
        <v>1408</v>
      </c>
      <c r="M53" t="s">
        <v>1408</v>
      </c>
      <c r="N53" t="s">
        <v>2220</v>
      </c>
      <c r="O53" t="s">
        <v>2433</v>
      </c>
      <c r="P53" t="s">
        <v>2487</v>
      </c>
      <c r="Q53" s="9" t="s">
        <v>1374</v>
      </c>
      <c r="R53" s="8">
        <v>21</v>
      </c>
      <c r="S53" t="s">
        <v>2595</v>
      </c>
      <c r="T53" t="s">
        <v>2596</v>
      </c>
    </row>
    <row r="54" spans="2:20" ht="15.75">
      <c r="B54">
        <v>22</v>
      </c>
      <c r="C54" t="b">
        <v>1</v>
      </c>
      <c r="D54" t="b">
        <v>0</v>
      </c>
      <c r="G54" t="s">
        <v>1368</v>
      </c>
      <c r="H54" t="s">
        <v>1344</v>
      </c>
      <c r="I54" t="s">
        <v>2444</v>
      </c>
      <c r="J54" t="s">
        <v>2723</v>
      </c>
      <c r="K54" s="11" t="s">
        <v>1376</v>
      </c>
      <c r="L54" t="s">
        <v>1407</v>
      </c>
      <c r="M54" t="s">
        <v>1407</v>
      </c>
      <c r="N54" t="s">
        <v>2221</v>
      </c>
      <c r="O54" t="s">
        <v>2434</v>
      </c>
      <c r="P54" t="s">
        <v>2488</v>
      </c>
      <c r="Q54" s="9" t="s">
        <v>1374</v>
      </c>
      <c r="R54" s="8">
        <v>22</v>
      </c>
      <c r="S54" t="s">
        <v>2597</v>
      </c>
      <c r="T54" t="s">
        <v>2598</v>
      </c>
    </row>
    <row r="55" spans="2:20" ht="15.75">
      <c r="B55">
        <v>30</v>
      </c>
      <c r="C55" t="b">
        <v>1</v>
      </c>
      <c r="D55" t="b">
        <v>0</v>
      </c>
      <c r="G55" t="s">
        <v>1368</v>
      </c>
      <c r="H55" t="s">
        <v>1344</v>
      </c>
      <c r="I55" t="s">
        <v>2445</v>
      </c>
      <c r="J55" t="s">
        <v>2731</v>
      </c>
      <c r="K55" s="11" t="s">
        <v>1376</v>
      </c>
      <c r="L55" t="s">
        <v>1979</v>
      </c>
      <c r="M55" t="s">
        <v>1979</v>
      </c>
      <c r="N55" t="s">
        <v>2229</v>
      </c>
      <c r="O55" t="s">
        <v>2442</v>
      </c>
      <c r="P55" t="s">
        <v>2496</v>
      </c>
      <c r="Q55" s="9" t="s">
        <v>1374</v>
      </c>
      <c r="R55" s="8">
        <v>31</v>
      </c>
      <c r="S55" t="s">
        <v>2613</v>
      </c>
      <c r="T55" t="s">
        <v>2614</v>
      </c>
    </row>
    <row r="56" spans="2:20" ht="15.75">
      <c r="B56">
        <v>31</v>
      </c>
      <c r="C56" t="b">
        <v>1</v>
      </c>
      <c r="D56" t="b">
        <v>0</v>
      </c>
      <c r="G56" t="s">
        <v>1368</v>
      </c>
      <c r="H56" t="s">
        <v>1344</v>
      </c>
      <c r="I56" t="s">
        <v>2445</v>
      </c>
      <c r="J56" t="s">
        <v>2732</v>
      </c>
      <c r="K56" s="11" t="s">
        <v>1376</v>
      </c>
      <c r="L56" t="s">
        <v>1398</v>
      </c>
      <c r="M56" t="s">
        <v>1398</v>
      </c>
      <c r="N56" t="s">
        <v>2230</v>
      </c>
      <c r="O56" t="s">
        <v>359</v>
      </c>
      <c r="P56" s="13" t="s">
        <v>2497</v>
      </c>
      <c r="Q56" s="9" t="s">
        <v>1374</v>
      </c>
      <c r="R56" s="8">
        <v>32</v>
      </c>
      <c r="S56" t="s">
        <v>2615</v>
      </c>
      <c r="T56" t="s">
        <v>2616</v>
      </c>
    </row>
    <row r="57" spans="2:20" ht="15.75">
      <c r="B57">
        <v>32</v>
      </c>
      <c r="C57" t="b">
        <v>1</v>
      </c>
      <c r="D57" t="b">
        <v>0</v>
      </c>
      <c r="G57" t="s">
        <v>1368</v>
      </c>
      <c r="H57" t="s">
        <v>1344</v>
      </c>
      <c r="I57" t="s">
        <v>2445</v>
      </c>
      <c r="J57" t="s">
        <v>2733</v>
      </c>
      <c r="K57" s="11" t="s">
        <v>1376</v>
      </c>
      <c r="L57" t="s">
        <v>1978</v>
      </c>
      <c r="M57" t="s">
        <v>1978</v>
      </c>
      <c r="N57" t="s">
        <v>2231</v>
      </c>
      <c r="O57" t="s">
        <v>2431</v>
      </c>
      <c r="P57" t="s">
        <v>2498</v>
      </c>
      <c r="Q57" s="9" t="s">
        <v>1374</v>
      </c>
      <c r="R57" s="8">
        <v>33</v>
      </c>
      <c r="S57" t="s">
        <v>2617</v>
      </c>
      <c r="T57" t="s">
        <v>2618</v>
      </c>
    </row>
    <row r="58" spans="2:20" ht="15.75">
      <c r="B58">
        <v>33</v>
      </c>
      <c r="C58" t="b">
        <v>1</v>
      </c>
      <c r="D58" t="b">
        <v>0</v>
      </c>
      <c r="G58" t="s">
        <v>1368</v>
      </c>
      <c r="H58" t="s">
        <v>1344</v>
      </c>
      <c r="I58" t="s">
        <v>2445</v>
      </c>
      <c r="J58" t="s">
        <v>2734</v>
      </c>
      <c r="K58" s="11" t="s">
        <v>1376</v>
      </c>
      <c r="L58" t="s">
        <v>1397</v>
      </c>
      <c r="M58" t="s">
        <v>1978</v>
      </c>
      <c r="N58" t="s">
        <v>2334</v>
      </c>
      <c r="O58" t="s">
        <v>2431</v>
      </c>
      <c r="P58" t="s">
        <v>2498</v>
      </c>
      <c r="Q58" s="9" t="s">
        <v>1374</v>
      </c>
      <c r="R58" s="8">
        <v>34</v>
      </c>
      <c r="S58" t="s">
        <v>2619</v>
      </c>
      <c r="T58" t="s">
        <v>2620</v>
      </c>
    </row>
    <row r="59" spans="2:20" ht="15.75">
      <c r="B59">
        <v>34</v>
      </c>
      <c r="C59" t="b">
        <v>1</v>
      </c>
      <c r="D59" t="b">
        <v>0</v>
      </c>
      <c r="G59" t="s">
        <v>1368</v>
      </c>
      <c r="H59" t="s">
        <v>1344</v>
      </c>
      <c r="I59" t="s">
        <v>2445</v>
      </c>
      <c r="J59" t="s">
        <v>2735</v>
      </c>
      <c r="K59" s="11" t="s">
        <v>1376</v>
      </c>
      <c r="L59" t="s">
        <v>1396</v>
      </c>
      <c r="M59" t="s">
        <v>1978</v>
      </c>
      <c r="N59" t="s">
        <v>2335</v>
      </c>
      <c r="O59" t="s">
        <v>2431</v>
      </c>
      <c r="P59" t="s">
        <v>2498</v>
      </c>
      <c r="Q59" s="9" t="s">
        <v>1374</v>
      </c>
      <c r="R59" s="8">
        <v>35</v>
      </c>
      <c r="S59" t="s">
        <v>2621</v>
      </c>
      <c r="T59" t="s">
        <v>2622</v>
      </c>
    </row>
    <row r="60" spans="2:20" ht="15.75">
      <c r="B60">
        <v>35</v>
      </c>
      <c r="C60" t="b">
        <v>1</v>
      </c>
      <c r="D60" t="b">
        <v>0</v>
      </c>
      <c r="G60" t="s">
        <v>1368</v>
      </c>
      <c r="H60" t="s">
        <v>1344</v>
      </c>
      <c r="I60" t="s">
        <v>2445</v>
      </c>
      <c r="J60" t="s">
        <v>2736</v>
      </c>
      <c r="K60" s="11" t="s">
        <v>1376</v>
      </c>
      <c r="L60" t="s">
        <v>1977</v>
      </c>
      <c r="M60" t="s">
        <v>1977</v>
      </c>
      <c r="N60" t="s">
        <v>2232</v>
      </c>
      <c r="O60" t="s">
        <v>2432</v>
      </c>
      <c r="P60" t="s">
        <v>2499</v>
      </c>
      <c r="Q60" s="9" t="s">
        <v>1374</v>
      </c>
      <c r="R60" s="8">
        <v>36</v>
      </c>
      <c r="S60" t="s">
        <v>2623</v>
      </c>
      <c r="T60" t="s">
        <v>2624</v>
      </c>
    </row>
    <row r="61" spans="2:20" ht="15.75">
      <c r="B61">
        <v>36</v>
      </c>
      <c r="C61" t="b">
        <v>1</v>
      </c>
      <c r="D61" t="b">
        <v>0</v>
      </c>
      <c r="G61" t="s">
        <v>1368</v>
      </c>
      <c r="H61" t="s">
        <v>1344</v>
      </c>
      <c r="I61" t="s">
        <v>2445</v>
      </c>
      <c r="J61" t="s">
        <v>2737</v>
      </c>
      <c r="K61" s="11" t="s">
        <v>1376</v>
      </c>
      <c r="L61" t="s">
        <v>1395</v>
      </c>
      <c r="M61" t="s">
        <v>1977</v>
      </c>
      <c r="N61" t="s">
        <v>2336</v>
      </c>
      <c r="O61" t="s">
        <v>2432</v>
      </c>
      <c r="P61" t="s">
        <v>2499</v>
      </c>
      <c r="Q61" s="9" t="s">
        <v>1374</v>
      </c>
      <c r="R61" s="8">
        <v>37</v>
      </c>
      <c r="S61" t="s">
        <v>2625</v>
      </c>
      <c r="T61" t="s">
        <v>2626</v>
      </c>
    </row>
    <row r="62" spans="2:20" ht="15.75">
      <c r="B62">
        <v>37</v>
      </c>
      <c r="C62" t="b">
        <v>1</v>
      </c>
      <c r="D62" t="b">
        <v>0</v>
      </c>
      <c r="G62" t="s">
        <v>1368</v>
      </c>
      <c r="H62" t="s">
        <v>1344</v>
      </c>
      <c r="I62" t="s">
        <v>2445</v>
      </c>
      <c r="J62" t="s">
        <v>2738</v>
      </c>
      <c r="K62" s="11" t="s">
        <v>1376</v>
      </c>
      <c r="L62" t="s">
        <v>1394</v>
      </c>
      <c r="M62" t="s">
        <v>1977</v>
      </c>
      <c r="N62" t="s">
        <v>2337</v>
      </c>
      <c r="O62" t="s">
        <v>2432</v>
      </c>
      <c r="P62" t="s">
        <v>2499</v>
      </c>
      <c r="Q62" s="9" t="s">
        <v>1374</v>
      </c>
      <c r="R62" s="8">
        <v>38</v>
      </c>
      <c r="S62" t="s">
        <v>2627</v>
      </c>
      <c r="T62" t="s">
        <v>2628</v>
      </c>
    </row>
    <row r="63" spans="2:20" ht="15.75">
      <c r="B63">
        <v>38</v>
      </c>
      <c r="C63" t="b">
        <v>1</v>
      </c>
      <c r="D63" t="b">
        <v>0</v>
      </c>
      <c r="G63" t="s">
        <v>1369</v>
      </c>
      <c r="H63" t="s">
        <v>1342</v>
      </c>
      <c r="I63" t="s">
        <v>2699</v>
      </c>
      <c r="J63" t="s">
        <v>3067</v>
      </c>
      <c r="K63" s="11" t="s">
        <v>1376</v>
      </c>
      <c r="L63" t="s">
        <v>1393</v>
      </c>
      <c r="M63" t="s">
        <v>1393</v>
      </c>
      <c r="N63" t="s">
        <v>2338</v>
      </c>
      <c r="O63" t="s">
        <v>2637</v>
      </c>
      <c r="P63" t="str">
        <f t="shared" ref="P63:P81" si="1">"    "&amp;N63&amp;": "&amp;""""&amp;O63&amp;""""</f>
        <v xml:space="preserve">    title_i_cam_makemod_same: "Camera make &amp; model"</v>
      </c>
      <c r="Q63" s="9" t="s">
        <v>1374</v>
      </c>
      <c r="R63" s="8">
        <v>39</v>
      </c>
      <c r="S63" t="s">
        <v>2531</v>
      </c>
      <c r="T63" t="s">
        <v>2283</v>
      </c>
    </row>
    <row r="64" spans="2:20" ht="15.75">
      <c r="B64">
        <v>39</v>
      </c>
      <c r="C64" t="b">
        <v>1</v>
      </c>
      <c r="D64" t="b">
        <v>0</v>
      </c>
      <c r="G64" t="s">
        <v>1369</v>
      </c>
      <c r="H64" t="s">
        <v>1342</v>
      </c>
      <c r="I64" t="s">
        <v>2699</v>
      </c>
      <c r="J64" t="s">
        <v>3066</v>
      </c>
      <c r="K64" s="11" t="s">
        <v>1376</v>
      </c>
      <c r="L64" t="s">
        <v>1392</v>
      </c>
      <c r="M64" t="s">
        <v>1392</v>
      </c>
      <c r="N64" t="s">
        <v>2339</v>
      </c>
      <c r="O64" t="s">
        <v>2647</v>
      </c>
      <c r="P64" t="str">
        <f t="shared" si="1"/>
        <v xml:space="preserve">    title_i_cam_settings_mult: "Camera settings"</v>
      </c>
      <c r="Q64" s="9" t="s">
        <v>1374</v>
      </c>
      <c r="R64" s="8">
        <v>40</v>
      </c>
      <c r="S64" t="s">
        <v>2532</v>
      </c>
      <c r="T64" t="s">
        <v>2284</v>
      </c>
    </row>
    <row r="65" spans="2:20" ht="15.75">
      <c r="B65">
        <v>40</v>
      </c>
      <c r="C65" t="b">
        <v>1</v>
      </c>
      <c r="D65" t="b">
        <v>0</v>
      </c>
      <c r="G65" t="s">
        <v>1369</v>
      </c>
      <c r="H65" t="s">
        <v>1342</v>
      </c>
      <c r="I65" t="s">
        <v>559</v>
      </c>
      <c r="J65" t="s">
        <v>2739</v>
      </c>
      <c r="K65" s="11" t="s">
        <v>1376</v>
      </c>
      <c r="L65" t="s">
        <v>1391</v>
      </c>
      <c r="M65" t="s">
        <v>2702</v>
      </c>
      <c r="N65" t="s">
        <v>2703</v>
      </c>
      <c r="O65" t="s">
        <v>2704</v>
      </c>
      <c r="P65" t="str">
        <f t="shared" si="1"/>
        <v xml:space="preserve">    title_i_cam_protocol_ht_angle_dir: "Camera height, angle, direction"</v>
      </c>
      <c r="Q65" s="9" t="s">
        <v>1374</v>
      </c>
      <c r="R65" s="8">
        <v>41</v>
      </c>
      <c r="S65" t="s">
        <v>2533</v>
      </c>
      <c r="T65" t="s">
        <v>2285</v>
      </c>
    </row>
    <row r="66" spans="2:20" ht="15.75">
      <c r="B66">
        <v>42</v>
      </c>
      <c r="C66" t="b">
        <v>1</v>
      </c>
      <c r="D66" t="b">
        <v>0</v>
      </c>
      <c r="G66" t="s">
        <v>1369</v>
      </c>
      <c r="H66" t="s">
        <v>1342</v>
      </c>
      <c r="I66" t="s">
        <v>2699</v>
      </c>
      <c r="J66" t="s">
        <v>2740</v>
      </c>
      <c r="K66" s="11" t="s">
        <v>1376</v>
      </c>
      <c r="L66" t="s">
        <v>1389</v>
      </c>
      <c r="M66" t="s">
        <v>1389</v>
      </c>
      <c r="N66" t="s">
        <v>2340</v>
      </c>
      <c r="O66" t="s">
        <v>2638</v>
      </c>
      <c r="P66" t="str">
        <f t="shared" si="1"/>
        <v xml:space="preserve">    title_i_bait_lure: "Bait/lure"</v>
      </c>
      <c r="Q66" s="9" t="s">
        <v>1374</v>
      </c>
      <c r="R66" s="8">
        <v>43</v>
      </c>
      <c r="S66" t="s">
        <v>2535</v>
      </c>
      <c r="T66" t="s">
        <v>2287</v>
      </c>
    </row>
    <row r="67" spans="2:20" ht="15.75">
      <c r="B67">
        <v>44</v>
      </c>
      <c r="C67" t="b">
        <v>1</v>
      </c>
      <c r="D67" t="b">
        <v>0</v>
      </c>
      <c r="G67" t="s">
        <v>1369</v>
      </c>
      <c r="H67" t="s">
        <v>1342</v>
      </c>
      <c r="I67" t="s">
        <v>559</v>
      </c>
      <c r="J67" t="s">
        <v>2741</v>
      </c>
      <c r="K67" s="11" t="s">
        <v>1376</v>
      </c>
      <c r="L67" t="s">
        <v>1387</v>
      </c>
      <c r="M67" t="s">
        <v>1387</v>
      </c>
      <c r="N67" t="s">
        <v>2342</v>
      </c>
      <c r="O67" t="s">
        <v>2639</v>
      </c>
      <c r="P67" t="str">
        <f t="shared" si="1"/>
        <v xml:space="preserve">    title_i_targ_feature: "Targetting specific features"</v>
      </c>
      <c r="Q67" s="9" t="s">
        <v>1374</v>
      </c>
      <c r="R67" s="8">
        <v>45</v>
      </c>
      <c r="S67" t="s">
        <v>2537</v>
      </c>
      <c r="T67" t="s">
        <v>2289</v>
      </c>
    </row>
    <row r="68" spans="2:20" ht="15.75">
      <c r="B68">
        <v>49</v>
      </c>
      <c r="C68" t="b">
        <v>1</v>
      </c>
      <c r="D68" t="b">
        <v>0</v>
      </c>
      <c r="G68" t="s">
        <v>1370</v>
      </c>
      <c r="H68" t="s">
        <v>1340</v>
      </c>
      <c r="I68" t="s">
        <v>1340</v>
      </c>
      <c r="J68" t="s">
        <v>2745</v>
      </c>
      <c r="K68" s="11" t="s">
        <v>1376</v>
      </c>
      <c r="L68" t="s">
        <v>1384</v>
      </c>
      <c r="M68" t="s">
        <v>1384</v>
      </c>
      <c r="N68" t="s">
        <v>2344</v>
      </c>
      <c r="O68" t="s">
        <v>2636</v>
      </c>
      <c r="P68" t="str">
        <f t="shared" si="1"/>
        <v xml:space="preserve">    title_i_num_det: "Number of detections"</v>
      </c>
      <c r="Q68" s="9" t="s">
        <v>1374</v>
      </c>
      <c r="R68" s="8">
        <v>50</v>
      </c>
      <c r="S68" t="s">
        <v>2542</v>
      </c>
      <c r="T68" t="s">
        <v>2293</v>
      </c>
    </row>
    <row r="69" spans="2:20" ht="15.75">
      <c r="B69">
        <v>50</v>
      </c>
      <c r="C69" t="b">
        <v>1</v>
      </c>
      <c r="D69" t="b">
        <v>0</v>
      </c>
      <c r="G69" t="s">
        <v>1370</v>
      </c>
      <c r="H69" t="s">
        <v>1340</v>
      </c>
      <c r="I69" t="s">
        <v>1340</v>
      </c>
      <c r="J69" t="s">
        <v>2746</v>
      </c>
      <c r="K69" s="11" t="s">
        <v>1376</v>
      </c>
      <c r="L69" t="s">
        <v>1383</v>
      </c>
      <c r="M69" t="s">
        <v>1383</v>
      </c>
      <c r="N69" t="s">
        <v>2345</v>
      </c>
      <c r="O69" t="s">
        <v>2644</v>
      </c>
      <c r="P69" t="str">
        <f t="shared" si="1"/>
        <v xml:space="preserve">    title_i_num_det_individ: "Number of individuals"</v>
      </c>
      <c r="Q69" s="9" t="s">
        <v>1374</v>
      </c>
      <c r="R69" s="8">
        <v>51</v>
      </c>
      <c r="S69" t="s">
        <v>2543</v>
      </c>
      <c r="T69" t="s">
        <v>2294</v>
      </c>
    </row>
    <row r="70" spans="2:20" ht="15.75">
      <c r="B70">
        <v>51</v>
      </c>
      <c r="C70" t="b">
        <v>1</v>
      </c>
      <c r="D70" t="b">
        <v>0</v>
      </c>
      <c r="G70" t="s">
        <v>1370</v>
      </c>
      <c r="H70" t="s">
        <v>1340</v>
      </c>
      <c r="I70" t="s">
        <v>1340</v>
      </c>
      <c r="J70" t="s">
        <v>2747</v>
      </c>
      <c r="K70" s="11" t="s">
        <v>1376</v>
      </c>
      <c r="L70" t="s">
        <v>1382</v>
      </c>
      <c r="M70" t="s">
        <v>1382</v>
      </c>
      <c r="N70" t="s">
        <v>2346</v>
      </c>
      <c r="O70" t="s">
        <v>2645</v>
      </c>
      <c r="P70" t="str">
        <f t="shared" si="1"/>
        <v xml:space="preserve">    title_i_num_recap: "Number of recaptures"</v>
      </c>
      <c r="Q70" s="9" t="s">
        <v>1374</v>
      </c>
      <c r="R70" s="8">
        <v>52</v>
      </c>
      <c r="S70" t="s">
        <v>2544</v>
      </c>
      <c r="T70" t="s">
        <v>2295</v>
      </c>
    </row>
    <row r="71" spans="2:20" ht="15.75">
      <c r="B71">
        <v>52</v>
      </c>
      <c r="C71" t="b">
        <v>1</v>
      </c>
      <c r="D71" t="b">
        <v>0</v>
      </c>
      <c r="G71" t="s">
        <v>1370</v>
      </c>
      <c r="H71" t="s">
        <v>1340</v>
      </c>
      <c r="I71" t="s">
        <v>1340</v>
      </c>
      <c r="J71" t="s">
        <v>2748</v>
      </c>
      <c r="K71" s="11" t="s">
        <v>1376</v>
      </c>
      <c r="L71" t="s">
        <v>1381</v>
      </c>
      <c r="M71" t="s">
        <v>1381</v>
      </c>
      <c r="N71" t="s">
        <v>2347</v>
      </c>
      <c r="O71" t="s">
        <v>481</v>
      </c>
      <c r="P71" t="str">
        <f t="shared" si="1"/>
        <v xml:space="preserve">    title_i_overdispersion: "Overdispersion"</v>
      </c>
      <c r="Q71" s="9" t="s">
        <v>1374</v>
      </c>
      <c r="R71" s="8">
        <v>53</v>
      </c>
      <c r="S71" t="s">
        <v>2545</v>
      </c>
      <c r="T71" t="s">
        <v>2296</v>
      </c>
    </row>
    <row r="72" spans="2:20" ht="15.75">
      <c r="B72">
        <v>53</v>
      </c>
      <c r="C72" t="b">
        <v>1</v>
      </c>
      <c r="D72" t="b">
        <v>0</v>
      </c>
      <c r="G72" t="s">
        <v>1370</v>
      </c>
      <c r="H72" t="s">
        <v>1340</v>
      </c>
      <c r="I72" t="s">
        <v>1340</v>
      </c>
      <c r="J72" t="s">
        <v>2749</v>
      </c>
      <c r="K72" s="11" t="s">
        <v>1376</v>
      </c>
      <c r="L72" t="s">
        <v>1380</v>
      </c>
      <c r="M72" t="s">
        <v>1380</v>
      </c>
      <c r="N72" t="s">
        <v>2348</v>
      </c>
      <c r="O72" t="s">
        <v>384</v>
      </c>
      <c r="P72" t="str">
        <f t="shared" si="1"/>
        <v xml:space="preserve">    title_i_zeroinflation: "Zero-inflation"</v>
      </c>
      <c r="Q72" s="9" t="s">
        <v>1374</v>
      </c>
      <c r="R72" s="8">
        <v>54</v>
      </c>
      <c r="S72" t="s">
        <v>2546</v>
      </c>
      <c r="T72" t="s">
        <v>2297</v>
      </c>
    </row>
    <row r="73" spans="2:20" ht="15.75">
      <c r="B73">
        <v>54</v>
      </c>
      <c r="C73" t="b">
        <v>1</v>
      </c>
      <c r="D73" t="b">
        <v>0</v>
      </c>
      <c r="G73" t="s">
        <v>1370</v>
      </c>
      <c r="H73" t="s">
        <v>1340</v>
      </c>
      <c r="I73" t="s">
        <v>1340</v>
      </c>
      <c r="J73" t="s">
        <v>2750</v>
      </c>
      <c r="K73" s="11" t="s">
        <v>1376</v>
      </c>
      <c r="L73" t="s">
        <v>1379</v>
      </c>
      <c r="M73" t="s">
        <v>1379</v>
      </c>
      <c r="N73" t="s">
        <v>2349</v>
      </c>
      <c r="O73" t="s">
        <v>2646</v>
      </c>
      <c r="P73" t="str">
        <f t="shared" si="1"/>
        <v xml:space="preserve">    title_i_zi_overdispersed: "Accounting for overdispersion due to zero-inflation"</v>
      </c>
      <c r="Q73" s="9" t="s">
        <v>1374</v>
      </c>
      <c r="R73" s="8">
        <v>55</v>
      </c>
      <c r="S73" t="s">
        <v>2547</v>
      </c>
      <c r="T73" t="s">
        <v>2298</v>
      </c>
    </row>
    <row r="74" spans="2:20" ht="15.75">
      <c r="B74">
        <v>55</v>
      </c>
      <c r="C74" t="b">
        <v>1</v>
      </c>
      <c r="D74" t="b">
        <v>0</v>
      </c>
      <c r="G74" t="s">
        <v>1370</v>
      </c>
      <c r="H74" t="s">
        <v>1340</v>
      </c>
      <c r="I74" t="s">
        <v>1340</v>
      </c>
      <c r="J74" t="s">
        <v>2751</v>
      </c>
      <c r="K74" s="11" t="s">
        <v>1376</v>
      </c>
      <c r="L74" t="s">
        <v>1377</v>
      </c>
      <c r="M74" t="s">
        <v>1377</v>
      </c>
      <c r="N74" t="s">
        <v>2350</v>
      </c>
      <c r="O74" t="s">
        <v>2648</v>
      </c>
      <c r="P74" t="str">
        <f t="shared" si="1"/>
        <v xml:space="preserve">    title_i_zi_re_overdispersed: "Accounting for zero-inflation with site random effect"</v>
      </c>
      <c r="Q74" s="9" t="s">
        <v>1374</v>
      </c>
      <c r="R74" s="8">
        <v>57</v>
      </c>
      <c r="S74" t="s">
        <v>2548</v>
      </c>
      <c r="T74" t="s">
        <v>2299</v>
      </c>
    </row>
    <row r="75" spans="2:20" ht="15.75">
      <c r="B75">
        <v>56</v>
      </c>
      <c r="C75" t="b">
        <v>1</v>
      </c>
      <c r="D75" t="b">
        <v>0</v>
      </c>
      <c r="G75" t="s">
        <v>1370</v>
      </c>
      <c r="H75" t="s">
        <v>1340</v>
      </c>
      <c r="I75" t="s">
        <v>1340</v>
      </c>
      <c r="J75" t="s">
        <v>2752</v>
      </c>
      <c r="K75" s="11" t="s">
        <v>1376</v>
      </c>
      <c r="L75" t="s">
        <v>1375</v>
      </c>
      <c r="M75" t="s">
        <v>1375</v>
      </c>
      <c r="N75" t="s">
        <v>2351</v>
      </c>
      <c r="O75" t="s">
        <v>2649</v>
      </c>
      <c r="P75" t="str">
        <f t="shared" si="1"/>
        <v xml:space="preserve">    title_i_zi_process: "Zero-inflation due to separate process"</v>
      </c>
      <c r="Q75" s="9" t="s">
        <v>1374</v>
      </c>
      <c r="R75" s="8">
        <v>58</v>
      </c>
      <c r="S75" t="s">
        <v>2549</v>
      </c>
      <c r="T75" t="s">
        <v>2300</v>
      </c>
    </row>
    <row r="76" spans="2:20">
      <c r="B76">
        <v>61</v>
      </c>
      <c r="C76" t="b">
        <v>1</v>
      </c>
      <c r="D76" t="b">
        <v>0</v>
      </c>
      <c r="G76" t="s">
        <v>1371</v>
      </c>
      <c r="H76" t="s">
        <v>1338</v>
      </c>
      <c r="I76" t="s">
        <v>488</v>
      </c>
      <c r="J76" t="s">
        <v>2757</v>
      </c>
      <c r="K76" s="12" t="s">
        <v>332</v>
      </c>
      <c r="L76" t="s">
        <v>882</v>
      </c>
      <c r="M76" t="s">
        <v>882</v>
      </c>
      <c r="N76" t="s">
        <v>2686</v>
      </c>
      <c r="O76" t="s">
        <v>2651</v>
      </c>
      <c r="P76" t="str">
        <f t="shared" si="1"/>
        <v xml:space="preserve">    name_mod_rai_poisson: "Relative abundance indices \- Poisson"</v>
      </c>
      <c r="Q76" s="12" t="s">
        <v>1414</v>
      </c>
      <c r="R76" s="8">
        <v>5</v>
      </c>
      <c r="S76" t="s">
        <v>2554</v>
      </c>
      <c r="T76" t="s">
        <v>2305</v>
      </c>
    </row>
    <row r="77" spans="2:20">
      <c r="B77">
        <v>62</v>
      </c>
      <c r="C77" t="b">
        <v>1</v>
      </c>
      <c r="D77" t="b">
        <v>0</v>
      </c>
      <c r="G77" t="s">
        <v>1371</v>
      </c>
      <c r="H77" t="s">
        <v>1338</v>
      </c>
      <c r="I77" t="s">
        <v>488</v>
      </c>
      <c r="J77" t="s">
        <v>2758</v>
      </c>
      <c r="K77" s="12" t="s">
        <v>332</v>
      </c>
      <c r="L77" t="s">
        <v>1250</v>
      </c>
      <c r="M77" t="s">
        <v>1250</v>
      </c>
      <c r="N77" t="s">
        <v>2688</v>
      </c>
      <c r="O77" t="s">
        <v>2652</v>
      </c>
      <c r="P77" t="str">
        <f t="shared" si="1"/>
        <v xml:space="preserve">    name_mod_rai_zip: "Relative abundance indices \- Zero-inflated poisson (ZIP)"</v>
      </c>
      <c r="Q77" s="12" t="s">
        <v>1414</v>
      </c>
      <c r="R77" s="8">
        <v>6</v>
      </c>
      <c r="S77" t="s">
        <v>2555</v>
      </c>
      <c r="T77" t="s">
        <v>2306</v>
      </c>
    </row>
    <row r="78" spans="2:20">
      <c r="B78">
        <v>63</v>
      </c>
      <c r="C78" t="b">
        <v>1</v>
      </c>
      <c r="D78" t="b">
        <v>0</v>
      </c>
      <c r="G78" t="s">
        <v>1371</v>
      </c>
      <c r="H78" t="s">
        <v>1338</v>
      </c>
      <c r="I78" t="s">
        <v>488</v>
      </c>
      <c r="J78" t="s">
        <v>2759</v>
      </c>
      <c r="K78" s="12" t="s">
        <v>332</v>
      </c>
      <c r="L78" t="s">
        <v>1249</v>
      </c>
      <c r="M78" t="s">
        <v>1249</v>
      </c>
      <c r="N78" t="s">
        <v>2685</v>
      </c>
      <c r="O78" t="s">
        <v>2653</v>
      </c>
      <c r="P78" t="str">
        <f t="shared" si="1"/>
        <v xml:space="preserve">    name_mod_rai_nb: "Relative abundance indices \- Negative binomial (NB)"</v>
      </c>
      <c r="Q78" s="12" t="s">
        <v>1414</v>
      </c>
      <c r="R78" s="8">
        <v>7</v>
      </c>
      <c r="S78" t="s">
        <v>2556</v>
      </c>
      <c r="T78" t="s">
        <v>2307</v>
      </c>
    </row>
    <row r="79" spans="2:20">
      <c r="B79">
        <v>64</v>
      </c>
      <c r="C79" t="b">
        <v>1</v>
      </c>
      <c r="D79" t="b">
        <v>0</v>
      </c>
      <c r="G79" t="s">
        <v>1371</v>
      </c>
      <c r="H79" t="s">
        <v>1338</v>
      </c>
      <c r="I79" t="s">
        <v>488</v>
      </c>
      <c r="J79" t="s">
        <v>2760</v>
      </c>
      <c r="K79" s="12" t="s">
        <v>332</v>
      </c>
      <c r="L79" t="s">
        <v>1247</v>
      </c>
      <c r="M79" t="s">
        <v>1247</v>
      </c>
      <c r="N79" t="s">
        <v>2687</v>
      </c>
      <c r="O79" t="s">
        <v>2654</v>
      </c>
      <c r="P79" t="str">
        <f t="shared" si="1"/>
        <v xml:space="preserve">    name_mod_rai_zinb: "Relative abundance indices \- Zero-inflated negative binomial (ZINB)"</v>
      </c>
      <c r="Q79" s="12" t="s">
        <v>1414</v>
      </c>
      <c r="R79" s="8">
        <v>8</v>
      </c>
      <c r="S79" t="s">
        <v>2557</v>
      </c>
      <c r="T79" t="s">
        <v>2308</v>
      </c>
    </row>
    <row r="80" spans="2:20">
      <c r="B80">
        <v>65</v>
      </c>
      <c r="C80" t="b">
        <v>1</v>
      </c>
      <c r="D80" t="b">
        <v>0</v>
      </c>
      <c r="G80" t="s">
        <v>1371</v>
      </c>
      <c r="H80" t="s">
        <v>1338</v>
      </c>
      <c r="I80" t="s">
        <v>488</v>
      </c>
      <c r="J80" t="s">
        <v>2761</v>
      </c>
      <c r="K80" s="12" t="s">
        <v>332</v>
      </c>
      <c r="L80" t="s">
        <v>1246</v>
      </c>
      <c r="M80" t="s">
        <v>1246</v>
      </c>
      <c r="N80" t="s">
        <v>2684</v>
      </c>
      <c r="O80" t="s">
        <v>2655</v>
      </c>
      <c r="P80" t="str">
        <f t="shared" si="1"/>
        <v xml:space="preserve">    name_mod_rai_hurdle: "Relative abundance indices \- Hurdle"</v>
      </c>
      <c r="Q80" s="12" t="s">
        <v>1414</v>
      </c>
      <c r="R80" s="8">
        <v>9</v>
      </c>
      <c r="S80" t="s">
        <v>2558</v>
      </c>
      <c r="T80" t="s">
        <v>2309</v>
      </c>
    </row>
    <row r="81" spans="2:20">
      <c r="B81">
        <v>68</v>
      </c>
      <c r="C81" t="b">
        <v>1</v>
      </c>
      <c r="D81" t="b">
        <v>0</v>
      </c>
      <c r="G81" t="s">
        <v>1371</v>
      </c>
      <c r="H81" t="s">
        <v>1338</v>
      </c>
      <c r="I81" t="s">
        <v>488</v>
      </c>
      <c r="J81" t="s">
        <v>2764</v>
      </c>
      <c r="K81" s="12" t="s">
        <v>332</v>
      </c>
      <c r="L81" t="s">
        <v>356</v>
      </c>
      <c r="M81" t="s">
        <v>356</v>
      </c>
      <c r="N81" t="s">
        <v>2681</v>
      </c>
      <c r="O81" t="s">
        <v>355</v>
      </c>
      <c r="P81" t="str">
        <f t="shared" si="1"/>
        <v xml:space="preserve">    name_mod_mr: "Mark-resight (MR)"</v>
      </c>
      <c r="Q81" s="12" t="s">
        <v>1414</v>
      </c>
      <c r="R81" s="8">
        <v>12</v>
      </c>
      <c r="S81" t="s">
        <v>2561</v>
      </c>
      <c r="T81" t="s">
        <v>2312</v>
      </c>
    </row>
  </sheetData>
  <autoFilter ref="A1:T81" xr:uid="{1FD7E837-3E04-46DB-9697-1ACBB1DD41C9}">
    <sortState xmlns:xlrd2="http://schemas.microsoft.com/office/spreadsheetml/2017/richdata2" ref="A2:T81">
      <sortCondition ref="E1:E81"/>
    </sortState>
  </autoFilter>
  <conditionalFormatting sqref="J1:J41 J43 J45 J47:J1048576">
    <cfRule type="duplicateValues" dxfId="41" priority="9"/>
  </conditionalFormatting>
  <conditionalFormatting sqref="J42">
    <cfRule type="duplicateValues" dxfId="40" priority="3"/>
  </conditionalFormatting>
  <conditionalFormatting sqref="J44">
    <cfRule type="duplicateValues" dxfId="39" priority="2"/>
  </conditionalFormatting>
  <conditionalFormatting sqref="J46">
    <cfRule type="duplicateValues" dxfId="38" priority="1"/>
  </conditionalFormatting>
  <conditionalFormatting sqref="K24:K81">
    <cfRule type="cellIs" dxfId="37" priority="11" operator="equal">
      <formula>"-"</formula>
    </cfRule>
    <cfRule type="cellIs" dxfId="36" priority="12" operator="equal">
      <formula>"TRUE"</formula>
    </cfRule>
  </conditionalFormatting>
  <conditionalFormatting sqref="L1:L1048576">
    <cfRule type="duplicateValues" dxfId="35" priority="8"/>
  </conditionalFormatting>
  <conditionalFormatting sqref="Q24:Q81">
    <cfRule type="cellIs" dxfId="34" priority="10" operator="equal">
      <formula>"-"</formula>
    </cfRule>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9C9D17-17AE-4178-B4A0-1167ED37B9F1}">
  <dimension ref="A1:I17"/>
  <sheetViews>
    <sheetView workbookViewId="0">
      <selection activeCell="C33" sqref="C33"/>
    </sheetView>
  </sheetViews>
  <sheetFormatPr defaultRowHeight="14.25"/>
  <cols>
    <col min="1" max="1" width="7.25" bestFit="1" customWidth="1"/>
    <col min="2" max="2" width="14.25" bestFit="1" customWidth="1"/>
    <col min="3" max="3" width="32.875" bestFit="1" customWidth="1"/>
    <col min="4" max="4" width="27.125" customWidth="1"/>
    <col min="5" max="5" width="53.75" bestFit="1" customWidth="1"/>
    <col min="6" max="6" width="19.125" customWidth="1"/>
    <col min="8" max="8" width="29.375" customWidth="1"/>
    <col min="10" max="10" width="25.875" customWidth="1"/>
  </cols>
  <sheetData>
    <row r="1" spans="1:9" ht="15">
      <c r="A1" s="5" t="s">
        <v>889</v>
      </c>
      <c r="B1" s="5" t="s">
        <v>2505</v>
      </c>
      <c r="C1" s="5" t="s">
        <v>2504</v>
      </c>
      <c r="D1" s="5" t="s">
        <v>2203</v>
      </c>
      <c r="E1" s="5" t="s">
        <v>380</v>
      </c>
      <c r="F1" s="5" t="s">
        <v>1158</v>
      </c>
      <c r="G1" s="5" t="s">
        <v>723</v>
      </c>
    </row>
    <row r="2" spans="1:9">
      <c r="A2">
        <v>1</v>
      </c>
      <c r="B2" t="s">
        <v>1365</v>
      </c>
      <c r="C2" t="s">
        <v>1350</v>
      </c>
      <c r="D2" t="s">
        <v>1349</v>
      </c>
      <c r="E2" t="str">
        <f t="shared" ref="E2:E17" si="0">B2&amp;"_text: "&amp;""""&amp;C2&amp;""""</f>
        <v>prog_1_text: "Objectives &amp; Resources"</v>
      </c>
      <c r="F2" t="s">
        <v>1352</v>
      </c>
      <c r="G2" t="s">
        <v>2196</v>
      </c>
      <c r="H2" t="s">
        <v>2661</v>
      </c>
      <c r="I2" t="str">
        <f>H2&amp;")="</f>
        <v>(#i_objective_resources)=</v>
      </c>
    </row>
    <row r="3" spans="1:9">
      <c r="A3">
        <v>2</v>
      </c>
      <c r="B3" t="s">
        <v>1366</v>
      </c>
      <c r="C3" t="s">
        <v>1348</v>
      </c>
      <c r="D3" t="s">
        <v>1347</v>
      </c>
      <c r="E3" t="str">
        <f t="shared" si="0"/>
        <v>prog_2_text: "Study area &amp; Site selection constraints"</v>
      </c>
      <c r="F3" t="s">
        <v>1355</v>
      </c>
      <c r="G3" t="s">
        <v>2192</v>
      </c>
      <c r="H3" t="s">
        <v>2662</v>
      </c>
      <c r="I3" t="str">
        <f t="shared" ref="I3:I17" si="1">H3&amp;")="</f>
        <v>(#i_study_area_site_selection_constraints)=</v>
      </c>
    </row>
    <row r="4" spans="1:9">
      <c r="A4">
        <v>2.1</v>
      </c>
      <c r="B4" t="s">
        <v>2508</v>
      </c>
      <c r="C4" t="s">
        <v>428</v>
      </c>
      <c r="D4" t="s">
        <v>1347</v>
      </c>
      <c r="E4" t="str">
        <f t="shared" si="0"/>
        <v>prog_2_1_text: "Study area"</v>
      </c>
      <c r="F4" t="s">
        <v>1355</v>
      </c>
      <c r="H4" t="s">
        <v>2663</v>
      </c>
      <c r="I4" t="str">
        <f t="shared" si="1"/>
        <v>(#i_)=</v>
      </c>
    </row>
    <row r="5" spans="1:9">
      <c r="A5">
        <v>2.2000000000000002</v>
      </c>
      <c r="B5" t="s">
        <v>2507</v>
      </c>
      <c r="C5" t="s">
        <v>2443</v>
      </c>
      <c r="D5" t="s">
        <v>1347</v>
      </c>
      <c r="E5" t="str">
        <f t="shared" si="0"/>
        <v>prog_2_2_text: "Site selection constraints"</v>
      </c>
      <c r="F5" t="s">
        <v>1355</v>
      </c>
      <c r="H5" t="s">
        <v>2663</v>
      </c>
      <c r="I5" t="str">
        <f t="shared" si="1"/>
        <v>(#i_)=</v>
      </c>
    </row>
    <row r="6" spans="1:9">
      <c r="A6">
        <v>3</v>
      </c>
      <c r="B6" t="s">
        <v>1367</v>
      </c>
      <c r="C6" t="s">
        <v>1346</v>
      </c>
      <c r="D6" t="s">
        <v>1345</v>
      </c>
      <c r="E6" t="str">
        <f t="shared" si="0"/>
        <v>prog_3_text: "Duration &amp; Timing"</v>
      </c>
      <c r="F6" t="s">
        <v>1355</v>
      </c>
      <c r="G6" t="s">
        <v>2197</v>
      </c>
      <c r="H6" t="s">
        <v>2664</v>
      </c>
      <c r="I6" t="str">
        <f t="shared" si="1"/>
        <v>(#i_duration_timing)=</v>
      </c>
    </row>
    <row r="7" spans="1:9">
      <c r="A7">
        <v>3.1</v>
      </c>
      <c r="B7" t="s">
        <v>2518</v>
      </c>
      <c r="C7" t="s">
        <v>2516</v>
      </c>
      <c r="E7" t="str">
        <f t="shared" si="0"/>
        <v>prog_3_1_text: "Duration"</v>
      </c>
      <c r="H7" t="s">
        <v>2663</v>
      </c>
      <c r="I7" t="str">
        <f t="shared" si="1"/>
        <v>(#i_)=</v>
      </c>
    </row>
    <row r="8" spans="1:9">
      <c r="A8">
        <v>3.2</v>
      </c>
      <c r="B8" t="s">
        <v>2519</v>
      </c>
      <c r="C8" t="s">
        <v>2517</v>
      </c>
      <c r="E8" t="str">
        <f t="shared" si="0"/>
        <v>prog_3_2_text: "Timing"</v>
      </c>
      <c r="H8" t="s">
        <v>2663</v>
      </c>
      <c r="I8" t="str">
        <f t="shared" si="1"/>
        <v>(#i_)=</v>
      </c>
    </row>
    <row r="9" spans="1:9">
      <c r="A9">
        <v>4</v>
      </c>
      <c r="B9" t="s">
        <v>1368</v>
      </c>
      <c r="C9" t="s">
        <v>1344</v>
      </c>
      <c r="D9" t="s">
        <v>1343</v>
      </c>
      <c r="E9" t="str">
        <f t="shared" si="0"/>
        <v>prog_4_text: "Target species"</v>
      </c>
      <c r="F9" t="s">
        <v>1353</v>
      </c>
      <c r="G9" t="s">
        <v>2195</v>
      </c>
      <c r="H9" t="s">
        <v>2665</v>
      </c>
      <c r="I9" t="str">
        <f t="shared" si="1"/>
        <v>(#i_target_species)=</v>
      </c>
    </row>
    <row r="10" spans="1:9">
      <c r="A10">
        <v>4.2</v>
      </c>
      <c r="B10" t="s">
        <v>2511</v>
      </c>
      <c r="C10" t="s">
        <v>2445</v>
      </c>
      <c r="D10" t="s">
        <v>1343</v>
      </c>
      <c r="E10" t="str">
        <f t="shared" si="0"/>
        <v>prog_4_2_text: "Target species (multiple)"</v>
      </c>
      <c r="F10" t="s">
        <v>1353</v>
      </c>
      <c r="H10" t="s">
        <v>2663</v>
      </c>
      <c r="I10" t="str">
        <f t="shared" si="1"/>
        <v>(#i_)=</v>
      </c>
    </row>
    <row r="11" spans="1:9">
      <c r="A11">
        <v>4.0999999999999996</v>
      </c>
      <c r="B11" t="s">
        <v>2510</v>
      </c>
      <c r="C11" t="s">
        <v>2444</v>
      </c>
      <c r="D11" t="s">
        <v>1343</v>
      </c>
      <c r="E11" t="str">
        <f t="shared" si="0"/>
        <v>prog_4_1_text: "Target species (single)"</v>
      </c>
      <c r="F11" t="s">
        <v>1353</v>
      </c>
      <c r="H11" t="s">
        <v>2663</v>
      </c>
      <c r="I11" t="str">
        <f t="shared" si="1"/>
        <v>(#i_)=</v>
      </c>
    </row>
    <row r="12" spans="1:9">
      <c r="A12">
        <v>5</v>
      </c>
      <c r="B12" t="s">
        <v>1369</v>
      </c>
      <c r="C12" t="s">
        <v>1342</v>
      </c>
      <c r="D12" t="s">
        <v>1341</v>
      </c>
      <c r="E12" t="str">
        <f t="shared" si="0"/>
        <v>prog_5_text: "Equipment &amp; Deployment"</v>
      </c>
      <c r="F12" t="s">
        <v>1354</v>
      </c>
      <c r="G12" t="s">
        <v>2198</v>
      </c>
      <c r="H12" t="s">
        <v>2666</v>
      </c>
      <c r="I12" t="str">
        <f t="shared" si="1"/>
        <v>(#i_equipment_deployment)=</v>
      </c>
    </row>
    <row r="13" spans="1:9">
      <c r="A13">
        <v>6</v>
      </c>
      <c r="B13" t="s">
        <v>1370</v>
      </c>
      <c r="C13" t="s">
        <v>1340</v>
      </c>
      <c r="D13" t="s">
        <v>1339</v>
      </c>
      <c r="E13" t="str">
        <f t="shared" si="0"/>
        <v>prog_6_text: "Data &amp; Analysis"</v>
      </c>
      <c r="F13" t="s">
        <v>1351</v>
      </c>
      <c r="G13" t="s">
        <v>2193</v>
      </c>
      <c r="H13" t="s">
        <v>2667</v>
      </c>
      <c r="I13" t="str">
        <f>H13&amp;")="</f>
        <v>(#i_data_analysis)=</v>
      </c>
    </row>
    <row r="14" spans="1:9">
      <c r="A14">
        <v>7</v>
      </c>
      <c r="B14" t="s">
        <v>1371</v>
      </c>
      <c r="C14" t="s">
        <v>1338</v>
      </c>
      <c r="D14" t="s">
        <v>1337</v>
      </c>
      <c r="E14" t="str">
        <f t="shared" si="0"/>
        <v>prog_7_text: "Recommendations"</v>
      </c>
      <c r="F14" t="s">
        <v>1356</v>
      </c>
      <c r="G14" t="s">
        <v>2194</v>
      </c>
      <c r="H14" t="s">
        <v>2668</v>
      </c>
      <c r="I14" t="str">
        <f t="shared" si="1"/>
        <v>(#i_recommendations)=</v>
      </c>
    </row>
    <row r="15" spans="1:9">
      <c r="A15">
        <v>7.1</v>
      </c>
      <c r="B15" t="s">
        <v>2509</v>
      </c>
      <c r="C15" t="s">
        <v>2506</v>
      </c>
      <c r="D15" t="s">
        <v>1337</v>
      </c>
      <c r="E15" t="str">
        <f t="shared" si="0"/>
        <v>prog_7_1_text: "Recommendations - Modelling approach"</v>
      </c>
      <c r="F15" t="s">
        <v>1356</v>
      </c>
      <c r="H15" t="s">
        <v>2669</v>
      </c>
      <c r="I15" t="str">
        <f t="shared" si="1"/>
        <v>(#i_recommendations_modelling_approach)=</v>
      </c>
    </row>
    <row r="16" spans="1:9">
      <c r="A16">
        <v>7.2</v>
      </c>
      <c r="B16" t="s">
        <v>2514</v>
      </c>
      <c r="C16" t="s">
        <v>2512</v>
      </c>
      <c r="D16" t="s">
        <v>1337</v>
      </c>
      <c r="E16" t="str">
        <f t="shared" si="0"/>
        <v>prog_7_2_text: "Recommendations - Study design"</v>
      </c>
      <c r="F16" t="s">
        <v>1356</v>
      </c>
      <c r="H16" t="s">
        <v>2670</v>
      </c>
      <c r="I16" t="str">
        <f t="shared" si="1"/>
        <v>(#i_recommendations_study_design)=</v>
      </c>
    </row>
    <row r="17" spans="1:9">
      <c r="A17">
        <v>7.3</v>
      </c>
      <c r="B17" t="s">
        <v>2515</v>
      </c>
      <c r="C17" t="s">
        <v>2513</v>
      </c>
      <c r="D17" t="s">
        <v>1337</v>
      </c>
      <c r="E17" t="str">
        <f t="shared" si="0"/>
        <v>prog_7_3_text: "Recommendations - Analysis considersation"</v>
      </c>
      <c r="F17" t="s">
        <v>1356</v>
      </c>
      <c r="H17" t="s">
        <v>2671</v>
      </c>
      <c r="I17" t="str">
        <f t="shared" si="1"/>
        <v>(#i_recommendations_analysis_considersation)=</v>
      </c>
    </row>
  </sheetData>
  <phoneticPr fontId="3" type="noConversion"/>
  <pageMargins left="0.7" right="0.7" top="0.75" bottom="0.75" header="0.3" footer="0.3"/>
  <pageSetup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3E278D-A7CB-4D1C-B3BC-3C40BC867BE4}">
  <dimension ref="A1:O400"/>
  <sheetViews>
    <sheetView tabSelected="1" topLeftCell="F1" workbookViewId="0">
      <pane ySplit="1" topLeftCell="A14" activePane="bottomLeft" state="frozen"/>
      <selection pane="bottomLeft" activeCell="G34" sqref="G34"/>
    </sheetView>
  </sheetViews>
  <sheetFormatPr defaultRowHeight="14.25"/>
  <cols>
    <col min="2" max="4" width="9" hidden="1" customWidth="1"/>
    <col min="5" max="5" width="9" customWidth="1"/>
    <col min="6" max="6" width="31.125" bestFit="1" customWidth="1"/>
    <col min="7" max="7" width="30.625" customWidth="1"/>
    <col min="8" max="8" width="22.5" customWidth="1"/>
    <col min="9" max="9" width="30.75" customWidth="1"/>
    <col min="10" max="10" width="26.125" hidden="1" customWidth="1"/>
    <col min="11" max="11" width="34.375" customWidth="1"/>
    <col min="12" max="12" width="19.625" customWidth="1"/>
    <col min="13" max="13" width="32.125" hidden="1" customWidth="1"/>
    <col min="14" max="14" width="34.25" customWidth="1"/>
    <col min="15" max="15" width="22.125" customWidth="1"/>
  </cols>
  <sheetData>
    <row r="1" spans="1:15" ht="15">
      <c r="A1" s="16" t="s">
        <v>827</v>
      </c>
      <c r="B1" s="16" t="s">
        <v>2247</v>
      </c>
      <c r="C1" s="16" t="s">
        <v>825</v>
      </c>
      <c r="D1" s="16" t="s">
        <v>824</v>
      </c>
      <c r="E1" s="16" t="s">
        <v>3583</v>
      </c>
      <c r="F1" s="16" t="s">
        <v>381</v>
      </c>
      <c r="G1" s="16" t="s">
        <v>1159</v>
      </c>
      <c r="H1" s="16" t="s">
        <v>3603</v>
      </c>
      <c r="I1" s="16" t="s">
        <v>3604</v>
      </c>
      <c r="J1" s="16" t="s">
        <v>3605</v>
      </c>
      <c r="K1" s="16" t="s">
        <v>3606</v>
      </c>
      <c r="L1" s="16" t="s">
        <v>1972</v>
      </c>
      <c r="M1" s="16" t="s">
        <v>3607</v>
      </c>
      <c r="N1" s="16" t="s">
        <v>3608</v>
      </c>
      <c r="O1" s="16" t="s">
        <v>3609</v>
      </c>
    </row>
    <row r="2" spans="1:15">
      <c r="A2" s="14" t="s">
        <v>2249</v>
      </c>
      <c r="B2" s="14" t="b">
        <v>1</v>
      </c>
      <c r="C2" s="14" t="b">
        <v>0</v>
      </c>
      <c r="D2" s="14" t="b">
        <v>0</v>
      </c>
      <c r="E2" s="14"/>
      <c r="F2" s="14" t="s">
        <v>37</v>
      </c>
      <c r="G2" s="14" t="str">
        <f t="shared" ref="G2:G65" si="0">"{{ ref_intext_"&amp;F2&amp;" }}"</f>
        <v>{{ ref_intext_abmi_2021 }}</v>
      </c>
      <c r="H2" s="14" t="str">
        <f t="shared" ref="H2:H65" si="1">"{{ ref_bib_"&amp;F2&amp;" }}"</f>
        <v>{{ ref_bib_abmi_2021 }}</v>
      </c>
      <c r="I2" s="14" t="s">
        <v>325</v>
      </c>
      <c r="J2" s="14" t="s">
        <v>325</v>
      </c>
      <c r="K2" s="14" t="s">
        <v>1695</v>
      </c>
      <c r="L2" s="14" t="s">
        <v>624</v>
      </c>
      <c r="M2" s="14" t="str">
        <f t="shared" ref="M2:M13" si="2">LEFT(K2,141)&amp;" &lt;br&gt; &amp;nbsp;&amp;nbsp;&amp;nbsp;&amp;nbsp;&amp;nbsp;&amp;nbsp;&amp;nbsp;&amp;nbsp;"&amp;MID(K2,2,142)&amp;MID(K2,142,500)&amp;"&lt;br&gt;&lt;br&gt;"</f>
        <v>Alberta Biodiversity Monitoring Institute [ABMI] (2021). *Terrestrial ARU and Remote Camera Trap Protocols.* Edmonton, Alberta. &lt;https://abmi &lt;br&gt; &amp;nbsp;&amp;nbsp;&amp;nbsp;&amp;nbsp;&amp;nbsp;&amp;nbsp;&amp;nbsp;&amp;nbsp;lberta Biodiversity Monitoring Institute [ABMI] (2021). *Terrestrial ARU and Remote Camera Trap Protocols.* Edmonton, Alberta. &lt;https://abmi.c.ca/home/publications/551-600/599&gt;&lt;br&gt;&lt;br&gt;</v>
      </c>
      <c r="N2" s="14" t="str">
        <f t="shared" ref="N2:N65" si="3">"    ref_intext_"&amp;F2&amp;": "&amp;""""&amp;I2&amp;""""</f>
        <v xml:space="preserve">    ref_intext_abmi_2021: "Alberta Biodiversity Monitoring Institute [ABMI], 2021"</v>
      </c>
      <c r="O2" s="14" t="str">
        <f t="shared" ref="O2:O65" si="4">"    ref_bib_"&amp;F2&amp;": "&amp;""""&amp;K2&amp;""""</f>
        <v xml:space="preserve">    ref_bib_abmi_2021: "Alberta Biodiversity Monitoring Institute [ABMI] (2021). *Terrestrial ARU and Remote Camera Trap Protocols.* Edmonton, Alberta. &lt;https://abmi.ca/home/publications/551-600/599&gt;"</v>
      </c>
    </row>
    <row r="3" spans="1:15">
      <c r="A3" s="14" t="s">
        <v>2249</v>
      </c>
      <c r="B3" s="14" t="b">
        <v>0</v>
      </c>
      <c r="C3" s="14" t="b">
        <v>0</v>
      </c>
      <c r="D3" s="14" t="s">
        <v>789</v>
      </c>
      <c r="E3" s="14"/>
      <c r="F3" s="14" t="s">
        <v>1421</v>
      </c>
      <c r="G3" s="14" t="str">
        <f t="shared" si="0"/>
        <v>{{ ref_intext_abolaffio_et_al_2019 }}</v>
      </c>
      <c r="H3" s="14" t="str">
        <f t="shared" si="1"/>
        <v>{{ ref_bib_abolaffio_et_al_2019 }}</v>
      </c>
      <c r="I3" s="14" t="s">
        <v>328</v>
      </c>
      <c r="J3" s="14" t="s">
        <v>823</v>
      </c>
      <c r="K3" s="14" t="s">
        <v>1694</v>
      </c>
      <c r="L3" s="14" t="s">
        <v>624</v>
      </c>
      <c r="M3" s="14" t="str">
        <f t="shared" si="2"/>
        <v>Abolaffio, M., Focardi, S., &amp; Santini, G. (2019). Avoiding misleading messages: Population assessment using camera trapping is not a simple t &lt;br&gt; &amp;nbsp;&amp;nbsp;&amp;nbsp;&amp;nbsp;&amp;nbsp;&amp;nbsp;&amp;nbsp;&amp;nbsp;bolaffio, M., Focardi, S., &amp; Santini, G. (2019). Avoiding misleading messages: Population assessment using camera trapping is not a simple tasask. *Journal of Animal Ecology, 88*(12), 2011–2016. Medline. &lt;https://doi.org/10.1111/1365-2656.13085&gt;&lt;br&gt;&lt;br&gt;</v>
      </c>
      <c r="N3" s="14" t="str">
        <f t="shared" si="3"/>
        <v xml:space="preserve">    ref_intext_abolaffio_et_al_2019: "Abolaffio et al, 2019"</v>
      </c>
      <c r="O3" s="14" t="str">
        <f t="shared" si="4"/>
        <v xml:space="preserve">    ref_bib_abolaffio_et_al_2019: "Abolaffio, M., Focardi, S., &amp; Santini, G. (2019). Avoiding misleading messages: Population assessment using camera trapping is not a simple task. *Journal of Animal Ecology, 88*(12), 2011–2016. Medline. &lt;https://doi.org/10.1111/1365-2656.13085&gt;"</v>
      </c>
    </row>
    <row r="4" spans="1:15">
      <c r="A4" s="14" t="s">
        <v>2249</v>
      </c>
      <c r="B4" s="14" t="b">
        <v>1</v>
      </c>
      <c r="C4" s="14" t="b">
        <v>1</v>
      </c>
      <c r="D4" s="14" t="b">
        <v>1</v>
      </c>
      <c r="E4" s="14"/>
      <c r="F4" s="14" t="s">
        <v>1422</v>
      </c>
      <c r="G4" s="14" t="str">
        <f t="shared" si="0"/>
        <v>{{ ref_intext_ahumada_et_al_2011 }}</v>
      </c>
      <c r="H4" s="14" t="str">
        <f t="shared" si="1"/>
        <v>{{ ref_bib_ahumada_et_al_2011 }}</v>
      </c>
      <c r="I4" s="14" t="s">
        <v>326</v>
      </c>
      <c r="J4" s="14" t="s">
        <v>326</v>
      </c>
      <c r="K4" s="14" t="s">
        <v>2872</v>
      </c>
      <c r="L4" s="14" t="s">
        <v>624</v>
      </c>
      <c r="M4" s="14" t="str">
        <f t="shared" si="2"/>
        <v>Ahumada, J. A., Silva, C. E. F., Gajapersad, K., Hallam, C., Hurtado, J., Martin, E., McWilliam, A., Mugerwa, B., O'Brien, T., Rovero, F., Sh &lt;br&gt; &amp;nbsp;&amp;nbsp;&amp;nbsp;&amp;nbsp;&amp;nbsp;&amp;nbsp;&amp;nbsp;&amp;nbsp;humada, J. A., Silva, C. E. F., Gajapersad, K., Hallam, C., Hurtado, J., Martin, E., McWilliam, A., Mugerwa, B., O'Brien, T., Rovero, F., Sheieil, D., Spironello, W. R., Winarni, N., &amp; Andelman, S. J. (2011). Community Structure and Diversity of Tropical Forest Mammals: Data from a Global Camera Trap Network. *Philosophical Transactions: Biological Sciences, 366*(1578), 2703–2711. &lt;https://doi.org/10.1098/rstb.2011.0115&gt;&lt;br&gt;&lt;br&gt;</v>
      </c>
      <c r="N4" s="14" t="str">
        <f t="shared" si="3"/>
        <v xml:space="preserve">    ref_intext_ahumada_et_al_2011: "Ahumada et al., 2011"</v>
      </c>
      <c r="O4" s="14" t="str">
        <f t="shared" si="4"/>
        <v xml:space="preserve">    ref_bib_ahumada_et_al_2011: "Ahumada, J. A., Silva, C. E. F., Gajapersad, K., Hallam, C., Hurtado, J., Martin, E., McWilliam, A., Mugerwa, B., O'Brien, T., Rovero, F., Sheil, D., Spironello, W. R., Winarni, N., &amp; Andelman, S. J. (2011). Community Structure and Diversity of Tropical Forest Mammals: Data from a Global Camera Trap Network. *Philosophical Transactions: Biological Sciences, 366*(1578), 2703–2711. &lt;https://doi.org/10.1098/rstb.2011.0115&gt;"</v>
      </c>
    </row>
    <row r="5" spans="1:15">
      <c r="A5" s="14" t="s">
        <v>2249</v>
      </c>
      <c r="B5" s="14" t="b">
        <v>1</v>
      </c>
      <c r="C5" s="14" t="b">
        <v>1</v>
      </c>
      <c r="D5" s="14" t="b">
        <v>0</v>
      </c>
      <c r="E5" s="14"/>
      <c r="F5" s="14" t="s">
        <v>1423</v>
      </c>
      <c r="G5" s="14" t="str">
        <f t="shared" si="0"/>
        <v>{{ ref_intext_ahumada_et_al_2019 }}</v>
      </c>
      <c r="H5" s="14" t="str">
        <f t="shared" si="1"/>
        <v>{{ ref_bib_ahumada_et_al_2019 }}</v>
      </c>
      <c r="I5" s="14" t="s">
        <v>327</v>
      </c>
      <c r="J5" s="14" t="s">
        <v>327</v>
      </c>
      <c r="K5" s="14" t="s">
        <v>2871</v>
      </c>
      <c r="L5" s="14" t="s">
        <v>624</v>
      </c>
      <c r="M5" s="14" t="str">
        <f t="shared" si="2"/>
        <v>Ahumada, J. A., Fegraus, E., Birch, T., Flores, N., Kays, R., O'Brien, T. G., Palmer, J., Schuttler, S., Zhao, J. Y., Jetz, W., Kinnaird, M., &lt;br&gt; &amp;nbsp;&amp;nbsp;&amp;nbsp;&amp;nbsp;&amp;nbsp;&amp;nbsp;&amp;nbsp;&amp;nbsp;humada, J. A., Fegraus, E., Birch, T., Flores, N., Kays, R., O'Brien, T. G., Palmer, J., Schuttler, S., Zhao, J. Y., Jetz, W., Kinnaird, M., K Kulkarni, S., Lyet, A., Thau, D., Duong, M., Oliver, R., &amp; Dancer, A. (2019). Wildlife Insights: A Platform to Maximize the Potential of Camera Trap and Other Passive Sensor Wildlife Data for the Planet. *Environmental Conservation*, 47(1), 1–6. &lt;https://doi.org/10.1017/s0376892919000298&gt;&lt;br&gt;&lt;br&gt;</v>
      </c>
      <c r="N5" s="14" t="str">
        <f t="shared" si="3"/>
        <v xml:space="preserve">    ref_intext_ahumada_et_al_2019: "Ahumada et al., 2019"</v>
      </c>
      <c r="O5" s="14" t="str">
        <f t="shared" si="4"/>
        <v xml:space="preserve">    ref_bib_ahumada_et_al_2019: "Ahumada, J. A., Fegraus, E., Birch, T., Flores, N., Kays, R., O'Brien, T. G., Palmer, J., Schuttler, S., Zhao, J. Y., Jetz, W., Kinnaird, M., Kulkarni, S., Lyet, A., Thau, D., Duong, M., Oliver, R., &amp; Dancer, A. (2019). Wildlife Insights: A Platform to Maximize the Potential of Camera Trap and Other Passive Sensor Wildlife Data for the Planet. *Environmental Conservation*, 47(1), 1–6. &lt;https://doi.org/10.1017/s0376892919000298&gt;"</v>
      </c>
    </row>
    <row r="6" spans="1:15">
      <c r="A6" s="14" t="s">
        <v>2249</v>
      </c>
      <c r="B6" s="14" t="b">
        <v>1</v>
      </c>
      <c r="C6" s="14" t="b">
        <v>0</v>
      </c>
      <c r="D6" s="14" t="b">
        <v>0</v>
      </c>
      <c r="E6" s="14"/>
      <c r="F6" s="14" t="s">
        <v>1424</v>
      </c>
      <c r="G6" s="14" t="str">
        <f t="shared" si="0"/>
        <v>{{ ref_intext_alonso_et_al_2015 }}</v>
      </c>
      <c r="H6" s="14" t="str">
        <f t="shared" si="1"/>
        <v>{{ ref_bib_alonso_et_al_2015 }}</v>
      </c>
      <c r="I6" s="14" t="s">
        <v>324</v>
      </c>
      <c r="J6" s="14" t="s">
        <v>324</v>
      </c>
      <c r="K6" s="14" t="s">
        <v>1696</v>
      </c>
      <c r="L6" s="14" t="s">
        <v>624</v>
      </c>
      <c r="M6" s="14" t="str">
        <f t="shared" si="2"/>
        <v>Alonso, R. S., McClintock, B. T., Lyren, L. M., Boydston, E. E., &amp; Crooks, K. R. (2015). Mark-recapture and Mark-resight Methods for Estimati &lt;br&gt; &amp;nbsp;&amp;nbsp;&amp;nbsp;&amp;nbsp;&amp;nbsp;&amp;nbsp;&amp;nbsp;&amp;nbsp;lonso, R. S., McClintock, B. T., Lyren, L. M., Boydston, E. E., &amp; Crooks, K. R. (2015). Mark-recapture and Mark-resight Methods for Estimatingng Abundance with Remote Cameras: A Carnivore Case Study. *PLoS One, 10*(3), e0123032. &lt;https://doi.org/10.1371/journal.pone.0123032&gt;&lt;br&gt;&lt;br&gt;</v>
      </c>
      <c r="N6" s="14" t="str">
        <f t="shared" si="3"/>
        <v xml:space="preserve">    ref_intext_alonso_et_al_2015: "Alonso et al., 2015"</v>
      </c>
      <c r="O6" s="14" t="str">
        <f t="shared" si="4"/>
        <v xml:space="preserve">    ref_bib_alonso_et_al_2015: "Alonso, R. S., McClintock, B. T., Lyren, L. M., Boydston, E. E., &amp; Crooks, K. R. (2015). Mark-recapture and Mark-resight Methods for Estimating Abundance with Remote Cameras: A Carnivore Case Study. *PLoS One, 10*(3), e0123032. &lt;https://doi.org/10.1371/journal.pone.0123032&gt;"</v>
      </c>
    </row>
    <row r="7" spans="1:15">
      <c r="A7" s="14" t="s">
        <v>2249</v>
      </c>
      <c r="B7" s="14" t="b">
        <v>0</v>
      </c>
      <c r="C7" s="14" t="b">
        <v>0</v>
      </c>
      <c r="D7" s="14" t="s">
        <v>789</v>
      </c>
      <c r="E7" s="14"/>
      <c r="F7" s="14" t="s">
        <v>1425</v>
      </c>
      <c r="G7" s="14" t="str">
        <f t="shared" si="0"/>
        <v>{{ ref_intext_ames_et_al_2011 }}</v>
      </c>
      <c r="H7" s="14" t="str">
        <f t="shared" si="1"/>
        <v>{{ ref_bib_ames_et_al_2011 }}</v>
      </c>
      <c r="I7" s="14" t="s">
        <v>323</v>
      </c>
      <c r="J7" s="14" t="s">
        <v>323</v>
      </c>
      <c r="K7" s="14" t="s">
        <v>1697</v>
      </c>
      <c r="L7" s="14" t="s">
        <v>624</v>
      </c>
      <c r="M7" s="14" t="str">
        <f t="shared" si="2"/>
        <v>Ames E. M., Gade M. R., Nieman C. L., Wright J. R, Tonra C. M., Marroquin C. M., Tutterow A. M, &amp; Gray S. M. (2020) Striving for population-l &lt;br&gt; &amp;nbsp;&amp;nbsp;&amp;nbsp;&amp;nbsp;&amp;nbsp;&amp;nbsp;&amp;nbsp;&amp;nbsp;mes E. M., Gade M. R., Nieman C. L., Wright J. R, Tonra C. M., Marroquin C. M., Tutterow A. M, &amp; Gray S. M. (2020) Striving for population-levevel conservation: integrating physiology across the biological hierarchy. *Conservation Physiology, 8*(1): coaa019. &lt;https://doi.org/10.1093/conphys/coaa019&gt;&lt;br&gt;&lt;br&gt;</v>
      </c>
      <c r="N7" s="14" t="str">
        <f t="shared" si="3"/>
        <v xml:space="preserve">    ref_intext_ames_et_al_2011: "Ames et al., 2020"</v>
      </c>
      <c r="O7" s="14" t="str">
        <f t="shared" si="4"/>
        <v xml:space="preserve">    ref_bib_ames_et_al_2011: "Ames E. M., Gade M. R., Nieman C. L., Wright J. R, Tonra C. M., Marroquin C. M., Tutterow A. M, &amp; Gray S. M. (2020) Striving for population-level conservation: integrating physiology across the biological hierarchy. *Conservation Physiology, 8*(1): coaa019. &lt;https://doi.org/10.1093/conphys/coaa019&gt;"</v>
      </c>
    </row>
    <row r="8" spans="1:15">
      <c r="A8" s="14" t="s">
        <v>2249</v>
      </c>
      <c r="B8" s="14" t="b">
        <v>1</v>
      </c>
      <c r="C8" s="14" t="b">
        <v>0</v>
      </c>
      <c r="D8" s="14" t="b">
        <v>1</v>
      </c>
      <c r="E8" s="14"/>
      <c r="F8" s="14" t="s">
        <v>1426</v>
      </c>
      <c r="G8" s="14" t="str">
        <f t="shared" si="0"/>
        <v>{{ ref_intext_anile_devillard_2016 }}</v>
      </c>
      <c r="H8" s="14" t="str">
        <f t="shared" si="1"/>
        <v>{{ ref_bib_anile_devillard_2016 }}</v>
      </c>
      <c r="I8" s="14" t="s">
        <v>322</v>
      </c>
      <c r="J8" s="14" t="s">
        <v>322</v>
      </c>
      <c r="K8" s="14" t="s">
        <v>1698</v>
      </c>
      <c r="L8" s="14" t="s">
        <v>624</v>
      </c>
      <c r="M8" s="14" t="str">
        <f t="shared" si="2"/>
        <v>Anile, S., &amp; Devillard, S. (2016). Study Design and Body Mass Influence RAIs from Camera Trap Studies: Evidence from the Felidae. *Animal Con &lt;br&gt; &amp;nbsp;&amp;nbsp;&amp;nbsp;&amp;nbsp;&amp;nbsp;&amp;nbsp;&amp;nbsp;&amp;nbsp;nile, S., &amp; Devillard, S. (2016). Study Design and Body Mass Influence RAIs from Camera Trap Studies: Evidence from the Felidae. *Animal Conseservation, 19*(1), 35–45. &lt;https://doi.org/10.1111/acv.12214&gt;&lt;br&gt;&lt;br&gt;</v>
      </c>
      <c r="N8" s="14" t="str">
        <f t="shared" si="3"/>
        <v xml:space="preserve">    ref_intext_anile_devillard_2016: "Anile &amp; Devillard, 2016"</v>
      </c>
      <c r="O8" s="14" t="str">
        <f t="shared" si="4"/>
        <v xml:space="preserve">    ref_bib_anile_devillard_2016: "Anile, S., &amp; Devillard, S. (2016). Study Design and Body Mass Influence RAIs from Camera Trap Studies: Evidence from the Felidae. *Animal Conservation, 19*(1), 35–45. &lt;https://doi.org/10.1111/acv.12214&gt;"</v>
      </c>
    </row>
    <row r="9" spans="1:15">
      <c r="A9" s="14" t="s">
        <v>2249</v>
      </c>
      <c r="B9" s="14" t="b">
        <v>1</v>
      </c>
      <c r="C9" s="14" t="b">
        <v>0</v>
      </c>
      <c r="D9" s="14" t="b">
        <v>0</v>
      </c>
      <c r="E9" s="14"/>
      <c r="F9" s="14" t="s">
        <v>1427</v>
      </c>
      <c r="G9" s="14" t="str">
        <f t="shared" si="0"/>
        <v>{{ ref_intext_apps_mcnutt_2018 }}</v>
      </c>
      <c r="H9" s="14" t="str">
        <f t="shared" si="1"/>
        <v>{{ ref_bib_apps_mcnutt_2018 }}</v>
      </c>
      <c r="I9" s="14" t="s">
        <v>321</v>
      </c>
      <c r="J9" s="14" t="s">
        <v>321</v>
      </c>
      <c r="K9" s="14" t="s">
        <v>1699</v>
      </c>
      <c r="L9" s="14" t="s">
        <v>624</v>
      </c>
      <c r="M9" s="14" t="str">
        <f t="shared" si="2"/>
        <v>Apps, P. J., &amp; McNutt, J. W. (2018). How Camera Traps work and how to work them. *African Journal of Ecology, 56*(4), 702–709. &lt;https://doi.o &lt;br&gt; &amp;nbsp;&amp;nbsp;&amp;nbsp;&amp;nbsp;&amp;nbsp;&amp;nbsp;&amp;nbsp;&amp;nbsp;pps, P. J., &amp; McNutt, J. W. (2018). How Camera Traps work and how to work them. *African Journal of Ecology, 56*(4), 702–709. &lt;https://doi.orgrg/10.1111/aje.12563&gt;&lt;br&gt;&lt;br&gt;</v>
      </c>
      <c r="N9" s="14" t="str">
        <f t="shared" si="3"/>
        <v xml:space="preserve">    ref_intext_apps_mcnutt_2018: "Apps &amp; McNutt, 2018"</v>
      </c>
      <c r="O9" s="14" t="str">
        <f t="shared" si="4"/>
        <v xml:space="preserve">    ref_bib_apps_mcnutt_2018: "Apps, P. J., &amp; McNutt, J. W. (2018). How Camera Traps work and how to work them. *African Journal of Ecology, 56*(4), 702–709. &lt;https://doi.org/10.1111/aje.12563&gt;"</v>
      </c>
    </row>
    <row r="10" spans="1:15">
      <c r="A10" s="14" t="s">
        <v>2249</v>
      </c>
      <c r="B10" s="14" t="b">
        <v>1</v>
      </c>
      <c r="C10" s="14" t="b">
        <v>0</v>
      </c>
      <c r="D10" s="14" t="b">
        <v>0</v>
      </c>
      <c r="E10" s="14"/>
      <c r="F10" s="14" t="s">
        <v>1428</v>
      </c>
      <c r="G10" s="14" t="str">
        <f t="shared" si="0"/>
        <v>{{ ref_intext_arnason_et_al_1991 }}</v>
      </c>
      <c r="H10" s="14" t="str">
        <f t="shared" si="1"/>
        <v>{{ ref_bib_arnason_et_al_1991 }}</v>
      </c>
      <c r="I10" s="14" t="s">
        <v>320</v>
      </c>
      <c r="J10" s="14" t="s">
        <v>822</v>
      </c>
      <c r="K10" s="14" t="s">
        <v>1700</v>
      </c>
      <c r="L10" s="14" t="s">
        <v>624</v>
      </c>
      <c r="M10" s="14" t="str">
        <f t="shared" si="2"/>
        <v>Arnason, A. N., Schwarz, C. J., &amp; Gerrard, J. M. (1991). Estimating Closed Population Size and Number of Marked Animals from Sighting Data. * &lt;br&gt; &amp;nbsp;&amp;nbsp;&amp;nbsp;&amp;nbsp;&amp;nbsp;&amp;nbsp;&amp;nbsp;&amp;nbsp;rnason, A. N., Schwarz, C. J., &amp; Gerrard, J. M. (1991). Estimating Closed Population Size and Number of Marked Animals from Sighting Data. *JoJournal of Wildlife Management, 55*(4), 716–730. &lt;https://doi.org/10.2307/3809524&gt;&lt;br&gt;&lt;br&gt;</v>
      </c>
      <c r="N10" s="14" t="str">
        <f t="shared" si="3"/>
        <v xml:space="preserve">    ref_intext_arnason_et_al_1991: "Arnason et al., 1991"</v>
      </c>
      <c r="O10" s="14" t="str">
        <f t="shared" si="4"/>
        <v xml:space="preserve">    ref_bib_arnason_et_al_1991: "Arnason, A. N., Schwarz, C. J., &amp; Gerrard, J. M. (1991). Estimating Closed Population Size and Number of Marked Animals from Sighting Data. *Journal of Wildlife Management, 55*(4), 716–730. &lt;https://doi.org/10.2307/3809524&gt;"</v>
      </c>
    </row>
    <row r="11" spans="1:15">
      <c r="A11" s="14" t="s">
        <v>2249</v>
      </c>
      <c r="B11" s="14" t="b">
        <v>1</v>
      </c>
      <c r="C11" s="14" t="b">
        <v>0</v>
      </c>
      <c r="D11" s="14" t="b">
        <v>0</v>
      </c>
      <c r="E11" s="14"/>
      <c r="F11" s="14" t="s">
        <v>3707</v>
      </c>
      <c r="G11" s="14" t="str">
        <f t="shared" si="0"/>
        <v>{{ ref_intext_augustine_et_al_2016 }}</v>
      </c>
      <c r="H11" s="14" t="str">
        <f t="shared" si="1"/>
        <v>{{ ref_bib_augustine_et_al_2016 }}</v>
      </c>
      <c r="I11" s="14" t="s">
        <v>3708</v>
      </c>
      <c r="J11" s="14" t="s">
        <v>319</v>
      </c>
      <c r="K11" s="14" t="s">
        <v>3709</v>
      </c>
      <c r="L11" s="14" t="s">
        <v>624</v>
      </c>
      <c r="M11" s="14" t="str">
        <f t="shared" si="2"/>
        <v>Augustine, B. C., Royle, J. A., Kelly, M. J., Satter, C. B., Alonso, R. S., Boydston, E. E., &amp; Crooks, K. R. (2016). Spatial capture-recaptur &lt;br&gt; &amp;nbsp;&amp;nbsp;&amp;nbsp;&amp;nbsp;&amp;nbsp;&amp;nbsp;&amp;nbsp;&amp;nbsp;ugustine, B. C., Royle, J. A., Kelly, M. J., Satter, C. B., Alonso, R. S., Boydston, E. E., &amp; Crooks, K. R. (2016). Spatial capture-recapture e with partial identity: An application to camera traps. *bioRxiv.* &lt;http://dx.doi.org/10.1101/056804&gt;&lt;br&gt;&lt;br&gt;</v>
      </c>
      <c r="N11" s="14" t="str">
        <f t="shared" si="3"/>
        <v xml:space="preserve">    ref_intext_augustine_et_al_2016: "Augustine et al., 2016"</v>
      </c>
      <c r="O11" s="14" t="str">
        <f t="shared" si="4"/>
        <v xml:space="preserve">    ref_bib_augustine_et_al_2016: "Augustine, B. C., Royle, J. A., Kelly, M. J., Satter, C. B., Alonso, R. S., Boydston, E. E., &amp; Crooks, K. R. (2016). Spatial capture-recapture with partial identity: An application to camera traps. *bioRxiv.* &lt;http://dx.doi.org/10.1101/056804&gt;"</v>
      </c>
    </row>
    <row r="12" spans="1:15">
      <c r="A12" s="14" t="s">
        <v>2249</v>
      </c>
      <c r="B12" s="14" t="b">
        <v>1</v>
      </c>
      <c r="C12" s="14" t="b">
        <v>0</v>
      </c>
      <c r="D12" s="14" t="b">
        <v>0</v>
      </c>
      <c r="E12" s="14"/>
      <c r="F12" s="14" t="s">
        <v>1429</v>
      </c>
      <c r="G12" s="14" t="str">
        <f t="shared" si="0"/>
        <v>{{ ref_intext_augustine_et_al_2018 }}</v>
      </c>
      <c r="H12" s="14" t="str">
        <f t="shared" si="1"/>
        <v>{{ ref_bib_augustine_et_al_2018 }}</v>
      </c>
      <c r="I12" s="14" t="s">
        <v>319</v>
      </c>
      <c r="J12" s="14" t="s">
        <v>319</v>
      </c>
      <c r="K12" s="14" t="s">
        <v>1701</v>
      </c>
      <c r="L12" s="14" t="s">
        <v>624</v>
      </c>
      <c r="M12" s="14" t="str">
        <f t="shared" si="2"/>
        <v>Augustine, B. C., Royle, J. A., Kelly, M. J., Satter, C. B., Alonso, R. S., Boydston, E. E., &amp; Crooks, K. R. (2018). Spatial Capture–Recaptur &lt;br&gt; &amp;nbsp;&amp;nbsp;&amp;nbsp;&amp;nbsp;&amp;nbsp;&amp;nbsp;&amp;nbsp;&amp;nbsp;ugustine, B. C., Royle, J. A., Kelly, M. J., Satter, C. B., Alonso, R. S., Boydston, E. E., &amp; Crooks, K. R. (2018). Spatial Capture–Recapture e with Partial Identity: An Application to Camera Traps. *The Annals of Applied Statistics, 12*(1), 67-95. &lt;https://doi.org/10.1214/17AOAS1091&gt;&lt;br&gt;&lt;br&gt;</v>
      </c>
      <c r="N12" s="14" t="str">
        <f t="shared" si="3"/>
        <v xml:space="preserve">    ref_intext_augustine_et_al_2018: "Augustine et al., 2018"</v>
      </c>
      <c r="O12" s="14" t="str">
        <f t="shared" si="4"/>
        <v xml:space="preserve">    ref_bib_augustine_et_al_2018: "Augustine, B. C., Royle, J. A., Kelly, M. J., Satter, C. B., Alonso, R. S., Boydston, E. E., &amp; Crooks, K. R. (2018). Spatial Capture–Recapture with Partial Identity: An Application to Camera Traps. *The Annals of Applied Statistics, 12*(1), 67-95. &lt;https://doi.org/10.1214/17AOAS1091&gt;"</v>
      </c>
    </row>
    <row r="13" spans="1:15">
      <c r="A13" s="14" t="s">
        <v>2249</v>
      </c>
      <c r="B13" s="14" t="b">
        <v>1</v>
      </c>
      <c r="C13" s="14" t="b">
        <v>0</v>
      </c>
      <c r="D13" s="14" t="b">
        <v>0</v>
      </c>
      <c r="E13" s="14"/>
      <c r="F13" s="14" t="s">
        <v>1430</v>
      </c>
      <c r="G13" s="14" t="str">
        <f t="shared" si="0"/>
        <v>{{ ref_intext_augustine_et_al_2019 }}</v>
      </c>
      <c r="H13" s="14" t="str">
        <f t="shared" si="1"/>
        <v>{{ ref_bib_augustine_et_al_2019 }}</v>
      </c>
      <c r="I13" s="14" t="s">
        <v>318</v>
      </c>
      <c r="J13" s="14" t="s">
        <v>318</v>
      </c>
      <c r="K13" s="14" t="s">
        <v>1702</v>
      </c>
      <c r="L13" s="14" t="s">
        <v>624</v>
      </c>
      <c r="M13" s="14" t="str">
        <f t="shared" si="2"/>
        <v>Augustine, B. C., Royle, J. A., Murphy, S. M., Chandler, R. B., Cox, J. J., &amp; Kelly, M. J. (2019). Spatial Capture–Recapture for Categoricall &lt;br&gt; &amp;nbsp;&amp;nbsp;&amp;nbsp;&amp;nbsp;&amp;nbsp;&amp;nbsp;&amp;nbsp;&amp;nbsp;ugustine, B. C., Royle, J. A., Murphy, S. M., Chandler, R. B., Cox, J. J., &amp; Kelly, M. J. (2019). Spatial Capture–Recapture for Categorically y Marked Populations with an Application to Genetic Capture–Recapture. *Ecosphere, 10*(4) e02627-n/a. &lt;https://doi.org/10.1002/ecs2.2627&gt;&lt;br&gt;&lt;br&gt;</v>
      </c>
      <c r="N13" s="14" t="str">
        <f t="shared" si="3"/>
        <v xml:space="preserve">    ref_intext_augustine_et_al_2019: "Augustine et al., 2019"</v>
      </c>
      <c r="O13" s="14" t="str">
        <f t="shared" si="4"/>
        <v xml:space="preserve">    ref_bib_augustine_et_al_2019: "Augustine, B. C., Royle, J. A., Murphy, S. M., Chandler, R. B., Cox, J. J., &amp; Kelly, M. J. (2019). Spatial Capture–Recapture for Categorically Marked Populations with an Application to Genetic Capture–Recapture. *Ecosphere, 10*(4) e02627-n/a. &lt;https://doi.org/10.1002/ecs2.2627&gt;"</v>
      </c>
    </row>
    <row r="14" spans="1:15">
      <c r="A14" s="14"/>
      <c r="B14" s="14"/>
      <c r="C14" s="14"/>
      <c r="D14" s="14"/>
      <c r="E14" s="14"/>
      <c r="F14" s="14" t="s">
        <v>3650</v>
      </c>
      <c r="G14" s="14" t="str">
        <f t="shared" si="0"/>
        <v>{{ ref_intext_bailey_et_al_2007 }}</v>
      </c>
      <c r="H14" s="14" t="str">
        <f t="shared" si="1"/>
        <v>{{ ref_bib_bailey_et_al_2007 }}</v>
      </c>
      <c r="I14" s="14" t="s">
        <v>3642</v>
      </c>
      <c r="J14" s="14" t="s">
        <v>3642</v>
      </c>
      <c r="K14" s="19" t="s">
        <v>3641</v>
      </c>
      <c r="L14" s="14"/>
      <c r="M14" s="14"/>
      <c r="N14" s="14" t="str">
        <f t="shared" si="3"/>
        <v xml:space="preserve">    ref_intext_bailey_et_al_2007: "Bailey et al., 2007"</v>
      </c>
      <c r="O14" s="14" t="str">
        <f t="shared" si="4"/>
        <v xml:space="preserve">    ref_bib_bailey_et_al_2007: "Bailey, L. L., Hines, J. E., Nichols, J. D., &amp; MacKenzie, D. I. (2007). Sampling Design Trade-Offs in Occupancy Studies with Imperfect Detection: Examples and Software. *Ecological Applications, 17*(1), 281–290. &lt;https://www.jstor.org/stable/40061993&gt;"</v>
      </c>
    </row>
    <row r="15" spans="1:15">
      <c r="A15" s="14" t="s">
        <v>2251</v>
      </c>
      <c r="B15" s="14" t="b">
        <v>0</v>
      </c>
      <c r="C15" s="14" t="b">
        <v>0</v>
      </c>
      <c r="D15" s="14"/>
      <c r="E15" s="14"/>
      <c r="F15" s="14" t="s">
        <v>1685</v>
      </c>
      <c r="G15" s="14" t="str">
        <f t="shared" si="0"/>
        <v>{{ ref_intext_baylor_tutoring_center_2021 }}</v>
      </c>
      <c r="H15" s="14" t="str">
        <f t="shared" si="1"/>
        <v>{{ ref_bib_baylor_tutoring_center_2021 }}</v>
      </c>
      <c r="I15" s="14" t="s">
        <v>1686</v>
      </c>
      <c r="J15" s="14" t="s">
        <v>1686</v>
      </c>
      <c r="K15" s="14" t="s">
        <v>1684</v>
      </c>
      <c r="L15" s="14" t="s">
        <v>624</v>
      </c>
      <c r="M15" s="14" t="str">
        <f>LEFT(K15,141)&amp;" &lt;br&gt; &amp;nbsp;&amp;nbsp;&amp;nbsp;&amp;nbsp;&amp;nbsp;&amp;nbsp;&amp;nbsp;&amp;nbsp;"&amp;MID(K15,2,142)&amp;MID(K15,142,500)&amp;"&lt;br&gt;&lt;br&gt;"</f>
        <v>Baylor Tutoring Center. (2021, July 31). *Species Diversity and Species Richness* [Video]. YouTube. &lt;https://www.youtube.com/watch?v=UXJ0r4hj &lt;br&gt; &amp;nbsp;&amp;nbsp;&amp;nbsp;&amp;nbsp;&amp;nbsp;&amp;nbsp;&amp;nbsp;&amp;nbsp;aylor Tutoring Center. (2021, July 31). *Species Diversity and Species Richness* [Video]. YouTube. &lt;https://www.youtube.com/watch?v=UXJ0r4hjbqbqI&gt;&lt;br&gt;&lt;br&gt;</v>
      </c>
      <c r="N15" s="14" t="str">
        <f t="shared" si="3"/>
        <v xml:space="preserve">    ref_intext_baylor_tutoring_center_2021: "Baylor Tutoring Center, 2021"</v>
      </c>
      <c r="O15" s="14" t="str">
        <f t="shared" si="4"/>
        <v xml:space="preserve">    ref_bib_baylor_tutoring_center_2021: "Baylor Tutoring Center. (2021, July 31). *Species Diversity and Species Richness* [Video]. YouTube. &lt;https://www.youtube.com/watch?v=UXJ0r4hjbqI&gt;"</v>
      </c>
    </row>
    <row r="16" spans="1:15">
      <c r="A16" s="14" t="s">
        <v>2251</v>
      </c>
      <c r="B16" s="14" t="b">
        <v>1</v>
      </c>
      <c r="C16" s="14" t="b">
        <v>0</v>
      </c>
      <c r="D16" s="14" t="b">
        <v>0</v>
      </c>
      <c r="E16" s="14"/>
      <c r="F16" s="14" t="s">
        <v>1431</v>
      </c>
      <c r="G16" s="14" t="str">
        <f t="shared" si="0"/>
        <v>{{ ref_intext_bayne_et_al_2021 }}</v>
      </c>
      <c r="H16" s="14" t="str">
        <f t="shared" si="1"/>
        <v>{{ ref_bib_bayne_et_al_2021 }}</v>
      </c>
      <c r="I16" s="14" t="s">
        <v>315</v>
      </c>
      <c r="J16" s="14" t="s">
        <v>315</v>
      </c>
      <c r="K16" s="14" t="s">
        <v>1703</v>
      </c>
      <c r="L16" s="14" t="s">
        <v>624</v>
      </c>
      <c r="M16" s="14" t="str">
        <f>LEFT(K16,141)&amp;" &lt;br&gt; &amp;nbsp;&amp;nbsp;&amp;nbsp;&amp;nbsp;&amp;nbsp;&amp;nbsp;&amp;nbsp;&amp;nbsp;"&amp;MID(K16,2,142)&amp;MID(K16,142,500)&amp;"&lt;br&gt;&lt;br&gt;"</f>
        <v>Bayne, E., Dennett, J., Dooley, J., Kohler, M., Ball, J., Bidwell, M., Braid, A., Chetelat, J., Dillegeard, E., Farr, D., Fisher, J., Freemar &lt;br&gt; &amp;nbsp;&amp;nbsp;&amp;nbsp;&amp;nbsp;&amp;nbsp;&amp;nbsp;&amp;nbsp;&amp;nbsp;ayne, E., Dennett, J., Dooley, J., Kohler, M., Ball, J., Bidwell, M., Braid, A., Chetelat, J., Dillegeard, E., Farr, D., Fisher, J., Freemark,k, M., Foster, K., Godwin, C., Hebert, C., Huggard, D., McIssac, D., Narwani, T., Nielsen, S., Pauli, B., Prasad, S., Roberts, D., Slater, S., Song, S., Swanson, S., Thomas, P., Toms, J., Twitchell, C., White, S., Wyatt, F., &amp; Mundy, L. (2021). *Oil Sands Monitoring Program: A Before-After Dose- Response Terrestrial Biological Monitoring Framework for the Oil Sands*. (OSM Technical Report Series No. 7). &lt;https://open.alberta.ca/publications/9781460151341&gt;&lt;br&gt;&lt;br&gt;</v>
      </c>
      <c r="N16" s="14" t="str">
        <f t="shared" si="3"/>
        <v xml:space="preserve">    ref_intext_bayne_et_al_2021: "Bayne et al., 2021"</v>
      </c>
      <c r="O16" s="14" t="str">
        <f t="shared" si="4"/>
        <v xml:space="preserve">    ref_bib_bayne_et_al_2021: "Bayne, E., Dennett, J., Dooley, J., Kohler, M., Ball, J., Bidwell, M., Braid, A., Chetelat, J., Dillegeard, E., Farr, D., Fisher, J., Freemark, M., Foster, K., Godwin, C., Hebert, C., Huggard, D., McIssac, D., Narwani, T., Nielsen, S., Pauli, B., Prasad, S., Roberts, D., Slater, S., Song, S., Swanson, S., Thomas, P., Toms, J., Twitchell, C., White, S., Wyatt, F., &amp; Mundy, L. (2021). *Oil Sands Monitoring Program: A Before-After Dose- Response Terrestrial Biological Monitoring Framework for the Oil Sands*. (OSM Technical Report Series No. 7). &lt;https://open.alberta.ca/publications/9781460151341&gt;"</v>
      </c>
    </row>
    <row r="17" spans="1:15">
      <c r="A17" s="14" t="s">
        <v>2251</v>
      </c>
      <c r="B17" s="14" t="b">
        <v>0</v>
      </c>
      <c r="C17" s="14" t="b">
        <v>0</v>
      </c>
      <c r="D17" s="14" t="s">
        <v>789</v>
      </c>
      <c r="E17" s="14"/>
      <c r="F17" s="14" t="s">
        <v>1432</v>
      </c>
      <c r="G17" s="14" t="str">
        <f t="shared" si="0"/>
        <v>{{ ref_intext_bayne_et_al_2022 }}</v>
      </c>
      <c r="H17" s="14" t="str">
        <f t="shared" si="1"/>
        <v>{{ ref_bib_bayne_et_al_2022 }}</v>
      </c>
      <c r="I17" s="14" t="s">
        <v>316</v>
      </c>
      <c r="J17" s="14" t="s">
        <v>316</v>
      </c>
      <c r="K17" s="14" t="s">
        <v>1704</v>
      </c>
      <c r="L17" s="14" t="s">
        <v>624</v>
      </c>
      <c r="M17" s="14" t="str">
        <f>LEFT(K17,141)&amp;" &lt;br&gt; &amp;nbsp;&amp;nbsp;&amp;nbsp;&amp;nbsp;&amp;nbsp;&amp;nbsp;&amp;nbsp;&amp;nbsp;"&amp;MID(K17,2,142)&amp;MID(K17,142,500)&amp;"&lt;br&gt;&lt;br&gt;"</f>
        <v>Bayne, E., Dennett, J., Dooley, J., Kohler, M., Ball, J., Bidwell, M., Braid, A., Chetelat, J., Dillegeard, E., Farr, D., Fisher, J., Freemar &lt;br&gt; &amp;nbsp;&amp;nbsp;&amp;nbsp;&amp;nbsp;&amp;nbsp;&amp;nbsp;&amp;nbsp;&amp;nbsp;ayne, E., Dennett, J., Dooley, J., Kohler, M., Ball, J., Bidwell, M., Braid, A., Chetelat, J., Dillegeard, E., Farr, D., Fisher, J., Freemark,k, M., Foster, K., Godwin, C., Hebert, C., Huggard, D., McIssac, D., Narwani, T., Nielsen, S., … Mundy, L. (2022). *A Before-After Dose-Response (BADR) Terrestrial Biological Monitoring Framework for the Oil Sands (Technical Report Series 7.0).* Oil Sands Monitoring Program. &lt;https://ftp-public.abmi.ca/home/publications/documents/626_Bayne_etal_2022_BADRStudyDesign_ABMI.pdf&gt;&lt;br&gt;&lt;br&gt;</v>
      </c>
      <c r="N17" s="14" t="str">
        <f t="shared" si="3"/>
        <v xml:space="preserve">    ref_intext_bayne_et_al_2022: "Bayne et al., 2022"</v>
      </c>
      <c r="O17" s="14" t="str">
        <f t="shared" si="4"/>
        <v xml:space="preserve">    ref_bib_bayne_et_al_2022: "Bayne, E., Dennett, J., Dooley, J., Kohler, M., Ball, J., Bidwell, M., Braid, A., Chetelat, J., Dillegeard, E., Farr, D., Fisher, J., Freemark, M., Foster, K., Godwin, C., Hebert, C., Huggard, D., McIssac, D., Narwani, T., Nielsen, S., … Mundy, L. (2022). *A Before-After Dose-Response (BADR) Terrestrial Biological Monitoring Framework for the Oil Sands (Technical Report Series 7.0).* Oil Sands Monitoring Program. &lt;https://ftp-public.abmi.ca/home/publications/documents/626_Bayne_etal_2022_BADRStudyDesign_ABMI.pdf&gt;"</v>
      </c>
    </row>
    <row r="18" spans="1:15">
      <c r="A18" s="38"/>
      <c r="B18" s="38"/>
      <c r="C18" s="38"/>
      <c r="D18" s="38"/>
      <c r="E18" s="38"/>
      <c r="F18" s="38" t="s">
        <v>3260</v>
      </c>
      <c r="G18" s="14" t="str">
        <f t="shared" si="0"/>
        <v>{{ ref_intext_becker_2024 }}</v>
      </c>
      <c r="H18" s="14" t="str">
        <f t="shared" si="1"/>
        <v>{{ ref_bib_becker_2024 }}</v>
      </c>
      <c r="I18" s="38" t="s">
        <v>3259</v>
      </c>
      <c r="J18" s="38" t="s">
        <v>3259</v>
      </c>
      <c r="K18" s="38" t="s">
        <v>3258</v>
      </c>
      <c r="L18" s="38"/>
      <c r="M18" s="38"/>
      <c r="N18" s="14" t="str">
        <f t="shared" si="3"/>
        <v xml:space="preserve">    ref_intext_becker_2024: "Becker, 2024"</v>
      </c>
      <c r="O18" s="14" t="str">
        <f t="shared" si="4"/>
        <v xml:space="preserve">    ref_bib_becker_2024: "Becker, M. (2024, June 4–6). *Comparisons between moose densities with aerial surveys and integrated camera projects.* [Conference presentation]. Government of Alberta Ungulate Monitoring Methods Workshop, Edmonton, AB, Canada. &lt;https://ab-rcsc.github.io/GOA_Ungulate-monitoring-methods-workshop/1_pages/3_Speaker-Bios.html&gt;"</v>
      </c>
    </row>
    <row r="19" spans="1:15">
      <c r="A19" s="14" t="s">
        <v>2251</v>
      </c>
      <c r="B19" s="14"/>
      <c r="C19" s="14"/>
      <c r="D19" s="14"/>
      <c r="E19" s="14"/>
      <c r="F19" s="14" t="s">
        <v>3063</v>
      </c>
      <c r="G19" s="14" t="str">
        <f t="shared" si="0"/>
        <v>{{ ref_intext_becker_et_al_2021 }}</v>
      </c>
      <c r="H19" s="14" t="str">
        <f t="shared" si="1"/>
        <v>{{ ref_bib_becker_et_al_2021 }}</v>
      </c>
      <c r="I19" s="14" t="s">
        <v>3064</v>
      </c>
      <c r="J19" s="14" t="s">
        <v>3064</v>
      </c>
      <c r="K19" s="14" t="s">
        <v>3065</v>
      </c>
      <c r="L19" s="14" t="s">
        <v>624</v>
      </c>
      <c r="M19" s="14" t="str">
        <f t="shared" ref="M19:M50" si="5">LEFT(K19,141)&amp;" &lt;br&gt; &amp;nbsp;&amp;nbsp;&amp;nbsp;&amp;nbsp;&amp;nbsp;&amp;nbsp;&amp;nbsp;&amp;nbsp;"&amp;MID(K19,2,142)&amp;MID(K19,142,500)&amp;"&lt;br&gt;&lt;br&gt;"</f>
        <v>Becker, M. Huggard, D. J., &amp; the Alberta Biodiversity Monitoring Institute (ABMI). *Estimating animal density using TIFC (Time In Front of Ca &lt;br&gt; &amp;nbsp;&amp;nbsp;&amp;nbsp;&amp;nbsp;&amp;nbsp;&amp;nbsp;&amp;nbsp;&amp;nbsp;ecker, M. Huggard, D. J., &amp; the Alberta Biodiversity Monitoring Institute (ABMI). *Estimating animal density using TIFC (Time In Front of Camemera).* &lt;https://github.com/mabecker89/tifc-method&gt;&lt;br&gt;&lt;br&gt;</v>
      </c>
      <c r="N19" s="14" t="str">
        <f t="shared" si="3"/>
        <v xml:space="preserve">    ref_intext_becker_et_al_2021: "Becker et al., 2021"</v>
      </c>
      <c r="O19" s="14" t="str">
        <f t="shared" si="4"/>
        <v xml:space="preserve">    ref_bib_becker_et_al_2021: "Becker, M. Huggard, D. J., &amp; the Alberta Biodiversity Monitoring Institute (ABMI). *Estimating animal density using TIFC (Time In Front of Camera).* &lt;https://github.com/mabecker89/tifc-method&gt;"</v>
      </c>
    </row>
    <row r="20" spans="1:15">
      <c r="A20" s="14" t="s">
        <v>2251</v>
      </c>
      <c r="B20" s="14" t="b">
        <v>1</v>
      </c>
      <c r="C20" s="14" t="b">
        <v>1</v>
      </c>
      <c r="D20" s="14" t="b">
        <v>0</v>
      </c>
      <c r="E20" s="14"/>
      <c r="F20" s="14" t="s">
        <v>1433</v>
      </c>
      <c r="G20" s="14" t="str">
        <f t="shared" si="0"/>
        <v>{{ ref_intext_becker_et_al_2022 }}</v>
      </c>
      <c r="H20" s="14" t="str">
        <f t="shared" si="1"/>
        <v>{{ ref_bib_becker_et_al_2022 }}</v>
      </c>
      <c r="I20" s="14" t="s">
        <v>314</v>
      </c>
      <c r="J20" s="14" t="s">
        <v>314</v>
      </c>
      <c r="K20" s="14" t="s">
        <v>2793</v>
      </c>
      <c r="L20" s="14" t="s">
        <v>624</v>
      </c>
      <c r="M20" s="14" t="str">
        <f t="shared" si="5"/>
        <v>Becker, M., Huggard, D. J., Dickie, M., Warbington, C., Schieck, J., Herdman, E., Serrouya, R., &amp; Boutin, S. (2022). Applying and Testing a N &lt;br&gt; &amp;nbsp;&amp;nbsp;&amp;nbsp;&amp;nbsp;&amp;nbsp;&amp;nbsp;&amp;nbsp;&amp;nbsp;ecker, M., Huggard, D. J., Dickie, M., Warbington, C., Schieck, J., Herdman, E., Serrouya, R., &amp; Boutin, S. (2022). Applying and Testing a Novovel Method to Estimate Animal Density from Motion-Triggered Cameras. *Ecosphere, 13*(4), 1-14. &lt;https://doi.org/10.1002/ecs2.4005&gt;&lt;br&gt;&lt;br&gt;</v>
      </c>
      <c r="N20" s="14" t="str">
        <f t="shared" si="3"/>
        <v xml:space="preserve">    ref_intext_becker_et_al_2022: "Becker et al., 2022"</v>
      </c>
      <c r="O20" s="14" t="str">
        <f t="shared" si="4"/>
        <v xml:space="preserve">    ref_bib_becker_et_al_2022: "Becker, M., Huggard, D. J., Dickie, M., Warbington, C., Schieck, J., Herdman, E., Serrouya, R., &amp; Boutin, S. (2022). Applying and Testing a Novel Method to Estimate Animal Density from Motion-Triggered Cameras. *Ecosphere, 13*(4), 1-14. &lt;https://doi.org/10.1002/ecs2.4005&gt;"</v>
      </c>
    </row>
    <row r="21" spans="1:15">
      <c r="A21" s="14" t="s">
        <v>2251</v>
      </c>
      <c r="B21" s="14" t="b">
        <v>1</v>
      </c>
      <c r="C21" s="14" t="b">
        <v>0</v>
      </c>
      <c r="D21" s="14" t="b">
        <v>0</v>
      </c>
      <c r="E21" s="14"/>
      <c r="F21" s="14" t="s">
        <v>1434</v>
      </c>
      <c r="G21" s="14" t="str">
        <f t="shared" si="0"/>
        <v>{{ ref_intext_beery_et_al_2019 }}</v>
      </c>
      <c r="H21" s="14" t="str">
        <f t="shared" si="1"/>
        <v>{{ ref_bib_beery_et_al_2019 }}</v>
      </c>
      <c r="I21" s="14" t="s">
        <v>313</v>
      </c>
      <c r="J21" s="14" t="s">
        <v>821</v>
      </c>
      <c r="K21" s="14" t="s">
        <v>1705</v>
      </c>
      <c r="L21" s="14" t="s">
        <v>624</v>
      </c>
      <c r="M21" s="14" t="str">
        <f t="shared" si="5"/>
        <v>Beery, S., Morris, D., &amp; Yang, S. (2019). Efficient Pipeline for Camera Trap Image Review. *Microsoft AI for Earth*. &lt;https://doi.org/10.4855 &lt;br&gt; &amp;nbsp;&amp;nbsp;&amp;nbsp;&amp;nbsp;&amp;nbsp;&amp;nbsp;&amp;nbsp;&amp;nbsp;eery, S., Morris, D., &amp; Yang, S. (2019). Efficient Pipeline for Camera Trap Image Review. *Microsoft AI for Earth*. &lt;https://doi.org/10.48550/0/arXiv.1907.06772&gt;&lt;br&gt;&lt;br&gt;</v>
      </c>
      <c r="N21" s="14" t="str">
        <f t="shared" si="3"/>
        <v xml:space="preserve">    ref_intext_beery_et_al_2019: "Beery et al., 2019"</v>
      </c>
      <c r="O21" s="14" t="str">
        <f t="shared" si="4"/>
        <v xml:space="preserve">    ref_bib_beery_et_al_2019: "Beery, S., Morris, D., &amp; Yang, S. (2019). Efficient Pipeline for Camera Trap Image Review. *Microsoft AI for Earth*. &lt;https://doi.org/10.48550/arXiv.1907.06772&gt;"</v>
      </c>
    </row>
    <row r="22" spans="1:15">
      <c r="A22" s="14" t="s">
        <v>2251</v>
      </c>
      <c r="B22" s="14" t="b">
        <v>1</v>
      </c>
      <c r="C22" s="14" t="b">
        <v>0</v>
      </c>
      <c r="D22" s="14" t="b">
        <v>0</v>
      </c>
      <c r="E22" s="14"/>
      <c r="F22" s="14" t="s">
        <v>1435</v>
      </c>
      <c r="G22" s="14" t="str">
        <f t="shared" si="0"/>
        <v>{{ ref_intext_bessone_et_al_2020 }}</v>
      </c>
      <c r="H22" s="14" t="str">
        <f t="shared" si="1"/>
        <v>{{ ref_bib_bessone_et_al_2020 }}</v>
      </c>
      <c r="I22" s="14" t="s">
        <v>312</v>
      </c>
      <c r="J22" s="14" t="s">
        <v>312</v>
      </c>
      <c r="K22" s="14" t="s">
        <v>2836</v>
      </c>
      <c r="L22" s="14" t="s">
        <v>624</v>
      </c>
      <c r="M22" s="14" t="str">
        <f t="shared" si="5"/>
        <v>Bessone, M., Kühl, H. S., Hohmann, G., Herbinger, I., N'Goran, K. P., Asanzi, P., Da Costa, P. B., Dérozier, V., Fotsing, E. D. B., Beka, B.  &lt;br&gt; &amp;nbsp;&amp;nbsp;&amp;nbsp;&amp;nbsp;&amp;nbsp;&amp;nbsp;&amp;nbsp;&amp;nbsp;essone, M., Kühl, H. S., Hohmann, G., Herbinger, I., N'Goran, K. P., Asanzi, P., Da Costa, P. B., Dérozier, V., Fotsing, E. D. B., Beka, B. I.I., Iyomi, M. D., Iyatshi, I. B., Kafando, P., Kambere, M. A., Moundzoho, D. B., Wanzalire, M. L. K., Fruth, B., &amp; Michalski, F. (2020). Drawn out of the Shadows: Surveying Secretive Forest Species with Camera Trap Distance Sampling. *Journal of Applied Ecology, 57*(5), 963–974. &lt;https://doi.org/10.1111/1365-2664.13602&gt;&lt;br&gt;&lt;br&gt;</v>
      </c>
      <c r="N22" s="14" t="str">
        <f t="shared" si="3"/>
        <v xml:space="preserve">    ref_intext_bessone_et_al_2020: "Bessone et al., 2020"</v>
      </c>
      <c r="O22" s="14" t="str">
        <f t="shared" si="4"/>
        <v xml:space="preserve">    ref_bib_bessone_et_al_2020: "Bessone, M., Kühl, H. S., Hohmann, G., Herbinger, I., N'Goran, K. P., Asanzi, P., Da Costa, P. B., Dérozier, V., Fotsing, E. D. B., Beka, B. I., Iyomi, M. D., Iyatshi, I. B., Kafando, P., Kambere, M. A., Moundzoho, D. B., Wanzalire, M. L. K., Fruth, B., &amp; Michalski, F. (2020). Drawn out of the Shadows: Surveying Secretive Forest Species with Camera Trap Distance Sampling. *Journal of Applied Ecology, 57*(5), 963–974. &lt;https://doi.org/10.1111/1365-2664.13602&gt;"</v>
      </c>
    </row>
    <row r="23" spans="1:15">
      <c r="A23" s="14" t="s">
        <v>2251</v>
      </c>
      <c r="B23" s="14" t="b">
        <v>1</v>
      </c>
      <c r="C23" s="14" t="b">
        <v>0</v>
      </c>
      <c r="D23" s="14" t="b">
        <v>0</v>
      </c>
      <c r="E23" s="14"/>
      <c r="F23" s="14" t="s">
        <v>1436</v>
      </c>
      <c r="G23" s="14" t="str">
        <f t="shared" si="0"/>
        <v>{{ ref_intext_bischof_et_al_2020 }}</v>
      </c>
      <c r="H23" s="14" t="str">
        <f t="shared" si="1"/>
        <v>{{ ref_bib_bischof_et_al_2020 }}</v>
      </c>
      <c r="I23" s="14" t="s">
        <v>311</v>
      </c>
      <c r="J23" s="14" t="s">
        <v>311</v>
      </c>
      <c r="K23" s="14" t="s">
        <v>1706</v>
      </c>
      <c r="L23" s="14" t="s">
        <v>624</v>
      </c>
      <c r="M23" s="14" t="str">
        <f t="shared" si="5"/>
        <v>Bischof, R., Dupont, P., Milleret, C., ChipperfIeld, J., &amp; Royle, J. A. (2020). Consequences of Ignoring Group Association in Spatial Capture &lt;br&gt; &amp;nbsp;&amp;nbsp;&amp;nbsp;&amp;nbsp;&amp;nbsp;&amp;nbsp;&amp;nbsp;&amp;nbsp;ischof, R., Dupont, P., Milleret, C., ChipperfIeld, J., &amp; Royle, J. A. (2020). Consequences of Ignoring Group Association in Spatial Capture-R-Recapture Analysis. *Wildlife Biology, 2020*(1). &lt;https://doi.org/10.2981/wlb.00649&gt;&lt;br&gt;&lt;br&gt;</v>
      </c>
      <c r="N23" s="14" t="str">
        <f t="shared" si="3"/>
        <v xml:space="preserve">    ref_intext_bischof_et_al_2020: "Bischof et al., 2020"</v>
      </c>
      <c r="O23" s="14" t="str">
        <f t="shared" si="4"/>
        <v xml:space="preserve">    ref_bib_bischof_et_al_2020: "Bischof, R., Dupont, P., Milleret, C., ChipperfIeld, J., &amp; Royle, J. A. (2020). Consequences of Ignoring Group Association in Spatial Capture-Recapture Analysis. *Wildlife Biology, 2020*(1). &lt;https://doi.org/10.2981/wlb.00649&gt;"</v>
      </c>
    </row>
    <row r="24" spans="1:15">
      <c r="A24" s="14" t="s">
        <v>2251</v>
      </c>
      <c r="B24" s="14" t="b">
        <v>1</v>
      </c>
      <c r="C24" s="14" t="b">
        <v>0</v>
      </c>
      <c r="D24" s="14" t="b">
        <v>0</v>
      </c>
      <c r="E24" s="14"/>
      <c r="F24" s="14" t="s">
        <v>1437</v>
      </c>
      <c r="G24" s="14" t="str">
        <f t="shared" si="0"/>
        <v>{{ ref_intext_blanc_et_al_2013 }}</v>
      </c>
      <c r="H24" s="14" t="str">
        <f t="shared" si="1"/>
        <v>{{ ref_bib_blanc_et_al_2013 }}</v>
      </c>
      <c r="I24" s="14" t="s">
        <v>310</v>
      </c>
      <c r="J24" s="14" t="s">
        <v>310</v>
      </c>
      <c r="K24" s="14" t="s">
        <v>1707</v>
      </c>
      <c r="L24" s="14" t="s">
        <v>624</v>
      </c>
      <c r="M24" s="14" t="str">
        <f t="shared" si="5"/>
        <v>Blanc, L., Marboutin, E., Gatti, S., &amp; Gimenez, O. (2013). Abundance of Rare and Elusive Species: Empirical Investigation of Closed versus Sp &lt;br&gt; &amp;nbsp;&amp;nbsp;&amp;nbsp;&amp;nbsp;&amp;nbsp;&amp;nbsp;&amp;nbsp;&amp;nbsp;lanc, L., Marboutin, E., Gatti, S., &amp; Gimenez, O. (2013). Abundance of Rare and Elusive Species: Empirical Investigation of Closed versus Spatatially Explicit Capture-Recapture Models with Lynx as a Case Study. *Journal of Wildlife Management, 77*(2), 372–78. &lt;https://doi.org/10.1002/jwmg.453&gt;&lt;br&gt;&lt;br&gt;</v>
      </c>
      <c r="N24" s="14" t="str">
        <f t="shared" si="3"/>
        <v xml:space="preserve">    ref_intext_blanc_et_al_2013: "Blanc et al., 2013"</v>
      </c>
      <c r="O24" s="14" t="str">
        <f t="shared" si="4"/>
        <v xml:space="preserve">    ref_bib_blanc_et_al_2013: "Blanc, L., Marboutin, E., Gatti, S., &amp; Gimenez, O. (2013). Abundance of Rare and Elusive Species: Empirical Investigation of Closed versus Spatially Explicit Capture-Recapture Models with Lynx as a Case Study. *Journal of Wildlife Management, 77*(2), 372–78. &lt;https://doi.org/10.1002/jwmg.453&gt;"</v>
      </c>
    </row>
    <row r="25" spans="1:15">
      <c r="A25" s="14" t="s">
        <v>2251</v>
      </c>
      <c r="B25" s="14" t="b">
        <v>1</v>
      </c>
      <c r="C25" s="14" t="b">
        <v>0</v>
      </c>
      <c r="D25" s="14" t="b">
        <v>1</v>
      </c>
      <c r="E25" s="14"/>
      <c r="F25" s="14" t="s">
        <v>1438</v>
      </c>
      <c r="G25" s="14" t="str">
        <f t="shared" si="0"/>
        <v>{{ ref_intext_blasco_moreno_et_al_2019 }}</v>
      </c>
      <c r="H25" s="14" t="str">
        <f t="shared" si="1"/>
        <v>{{ ref_bib_blasco_moreno_et_al_2019 }}</v>
      </c>
      <c r="I25" s="14" t="s">
        <v>309</v>
      </c>
      <c r="J25" s="14" t="s">
        <v>820</v>
      </c>
      <c r="K25" s="14" t="s">
        <v>1708</v>
      </c>
      <c r="L25" s="14" t="s">
        <v>624</v>
      </c>
      <c r="M25" s="14" t="str">
        <f t="shared" si="5"/>
        <v>Blasco‐Moreno, A., Pérez‐Casany, M., Puig, P., Morante, M., Castells, E., &amp; O'Hara, R. B. (2019). What Does a Zero Mean? Understanding False, &lt;br&gt; &amp;nbsp;&amp;nbsp;&amp;nbsp;&amp;nbsp;&amp;nbsp;&amp;nbsp;&amp;nbsp;&amp;nbsp;lasco‐Moreno, A., Pérez‐Casany, M., Puig, P., Morante, M., Castells, E., &amp; O'Hara, R. B. (2019). What Does a Zero Mean? Understanding False, R Random and Structural Zeros in Ecology. *Methods in Ecology and Evolution, 10*(7), 949-959. &lt;https://doi.org/10.1111/2041-210x.13185&gt;&lt;br&gt;&lt;br&gt;</v>
      </c>
      <c r="N25" s="14" t="str">
        <f t="shared" si="3"/>
        <v xml:space="preserve">    ref_intext_blasco_moreno_et_al_2019: "Blasco-Moreno et al., 2019"</v>
      </c>
      <c r="O25" s="14" t="str">
        <f t="shared" si="4"/>
        <v xml:space="preserve">    ref_bib_blasco_moreno_et_al_2019: "Blasco‐Moreno, A., Pérez‐Casany, M., Puig, P., Morante, M., Castells, E., &amp; O'Hara, R. B. (2019). What Does a Zero Mean? Understanding False, Random and Structural Zeros in Ecology. *Methods in Ecology and Evolution, 10*(7), 949-959. &lt;https://doi.org/10.1111/2041-210x.13185&gt;"</v>
      </c>
    </row>
    <row r="26" spans="1:15">
      <c r="A26" s="14" t="s">
        <v>2251</v>
      </c>
      <c r="B26" s="14" t="b">
        <v>1</v>
      </c>
      <c r="C26" s="14" t="b">
        <v>0</v>
      </c>
      <c r="D26" s="14" t="b">
        <v>0</v>
      </c>
      <c r="E26" s="14"/>
      <c r="F26" s="14" t="s">
        <v>1439</v>
      </c>
      <c r="G26" s="14" t="str">
        <f t="shared" si="0"/>
        <v>{{ ref_intext_bliss_fisher_1953 }}</v>
      </c>
      <c r="H26" s="14" t="str">
        <f t="shared" si="1"/>
        <v>{{ ref_bib_bliss_fisher_1953 }}</v>
      </c>
      <c r="I26" s="14" t="s">
        <v>308</v>
      </c>
      <c r="J26" s="14" t="s">
        <v>308</v>
      </c>
      <c r="K26" s="14" t="s">
        <v>1709</v>
      </c>
      <c r="L26" s="14" t="s">
        <v>624</v>
      </c>
      <c r="M26" s="14" t="str">
        <f t="shared" si="5"/>
        <v>Bliss, C. I., &amp; Fisher, R. A. (1953). Fitting the Negative Binomial Distribution to Biological Data. *Biometrics, 9*(2), 176-200. &lt;https://do &lt;br&gt; &amp;nbsp;&amp;nbsp;&amp;nbsp;&amp;nbsp;&amp;nbsp;&amp;nbsp;&amp;nbsp;&amp;nbsp;liss, C. I., &amp; Fisher, R. A. (1953). Fitting the Negative Binomial Distribution to Biological Data. *Biometrics, 9*(2), 176-200. &lt;https://doi.i.org/10.2307/3001850&gt;&lt;br&gt;&lt;br&gt;</v>
      </c>
      <c r="N26" s="14" t="str">
        <f t="shared" si="3"/>
        <v xml:space="preserve">    ref_intext_bliss_fisher_1953: "Bliss &amp; Fisher, 1953"</v>
      </c>
      <c r="O26" s="14" t="str">
        <f t="shared" si="4"/>
        <v xml:space="preserve">    ref_bib_bliss_fisher_1953: "Bliss, C. I., &amp; Fisher, R. A. (1953). Fitting the Negative Binomial Distribution to Biological Data. *Biometrics, 9*(2), 176-200. &lt;https://doi.org/10.2307/3001850&gt;"</v>
      </c>
    </row>
    <row r="27" spans="1:15">
      <c r="A27" s="14" t="s">
        <v>2251</v>
      </c>
      <c r="B27" s="14" t="b">
        <v>1</v>
      </c>
      <c r="C27" s="14" t="b">
        <v>0</v>
      </c>
      <c r="D27" s="14" t="b">
        <v>0</v>
      </c>
      <c r="E27" s="14"/>
      <c r="F27" s="14" t="s">
        <v>1440</v>
      </c>
      <c r="G27" s="14" t="str">
        <f t="shared" si="0"/>
        <v>{{ ref_intext_borcher_marques_2017 }}</v>
      </c>
      <c r="H27" s="14" t="str">
        <f t="shared" si="1"/>
        <v>{{ ref_bib_borcher_marques_2017 }}</v>
      </c>
      <c r="I27" s="14" t="s">
        <v>307</v>
      </c>
      <c r="J27" s="14" t="s">
        <v>307</v>
      </c>
      <c r="K27" s="14" t="s">
        <v>1710</v>
      </c>
      <c r="L27" s="14" t="s">
        <v>624</v>
      </c>
      <c r="M27" s="14" t="str">
        <f t="shared" si="5"/>
        <v>Borcher, D. L., &amp; Marques, T. A. (2017). From Distance Sampling to Spatial Capture–Recapture. *Asta Advances In Statistical Analysis, 101*, 4 &lt;br&gt; &amp;nbsp;&amp;nbsp;&amp;nbsp;&amp;nbsp;&amp;nbsp;&amp;nbsp;&amp;nbsp;&amp;nbsp;orcher, D. L., &amp; Marques, T. A. (2017). From Distance Sampling to Spatial Capture–Recapture. *Asta Advances In Statistical Analysis, 101*, 47575–494. &lt;https://link.springer.com/article/10.1007/s10182-016-0287-7&gt;&lt;br&gt;&lt;br&gt;</v>
      </c>
      <c r="N27" s="14" t="str">
        <f t="shared" si="3"/>
        <v xml:space="preserve">    ref_intext_borcher_marques_2017: "Borcher &amp; Marques, 2017"</v>
      </c>
      <c r="O27" s="14" t="str">
        <f t="shared" si="4"/>
        <v xml:space="preserve">    ref_bib_borcher_marques_2017: "Borcher, D. L., &amp; Marques, T. A. (2017). From Distance Sampling to Spatial Capture–Recapture. *Asta Advances In Statistical Analysis, 101*, 475–494. &lt;https://link.springer.com/article/10.1007/s10182-016-0287-7&gt;"</v>
      </c>
    </row>
    <row r="28" spans="1:15">
      <c r="A28" s="14" t="s">
        <v>2251</v>
      </c>
      <c r="B28" s="14" t="b">
        <v>0</v>
      </c>
      <c r="C28" s="14" t="b">
        <v>0</v>
      </c>
      <c r="D28" s="14"/>
      <c r="E28" s="14"/>
      <c r="F28" s="14" t="s">
        <v>36</v>
      </c>
      <c r="G28" s="14" t="str">
        <f t="shared" si="0"/>
        <v>{{ ref_intext_borchers_2012 }}</v>
      </c>
      <c r="H28" s="14" t="str">
        <f t="shared" si="1"/>
        <v>{{ ref_bib_borchers_2012 }}</v>
      </c>
      <c r="I28" s="14" t="s">
        <v>306</v>
      </c>
      <c r="J28" s="14" t="s">
        <v>306</v>
      </c>
      <c r="K28" s="14" t="s">
        <v>1712</v>
      </c>
      <c r="L28" s="14" t="s">
        <v>624</v>
      </c>
      <c r="M28" s="14" t="str">
        <f t="shared" si="5"/>
        <v>Borchers, D. (2012). A non-technical overview of spatially explicit capture–recapture models. *Journal of Ornithology, 152*(S2), 435–444. &lt;ht &lt;br&gt; &amp;nbsp;&amp;nbsp;&amp;nbsp;&amp;nbsp;&amp;nbsp;&amp;nbsp;&amp;nbsp;&amp;nbsp;orchers, D. (2012). A non-technical overview of spatially explicit capture–recapture models. *Journal of Ornithology, 152*(S2), 435–444. &lt;httptps://doi.org/10.1007/s10336-010-0583-z&gt;&lt;br&gt;&lt;br&gt;</v>
      </c>
      <c r="N28" s="14" t="str">
        <f t="shared" si="3"/>
        <v xml:space="preserve">    ref_intext_borchers_2012: "Borchers, 2012"</v>
      </c>
      <c r="O28" s="14" t="str">
        <f t="shared" si="4"/>
        <v xml:space="preserve">    ref_bib_borchers_2012: "Borchers, D. (2012). A non-technical overview of spatially explicit capture–recapture models. *Journal of Ornithology, 152*(S2), 435–444. &lt;https://doi.org/10.1007/s10336-010-0583-z&gt;"</v>
      </c>
    </row>
    <row r="29" spans="1:15">
      <c r="A29" s="14" t="s">
        <v>2251</v>
      </c>
      <c r="B29" s="14" t="b">
        <v>1</v>
      </c>
      <c r="C29" s="14" t="b">
        <v>0</v>
      </c>
      <c r="D29" s="14" t="b">
        <v>0</v>
      </c>
      <c r="E29" s="14"/>
      <c r="F29" s="14" t="s">
        <v>1441</v>
      </c>
      <c r="G29" s="14" t="str">
        <f t="shared" si="0"/>
        <v>{{ ref_intext_borchers_efford_2008 }}</v>
      </c>
      <c r="H29" s="14" t="str">
        <f t="shared" si="1"/>
        <v>{{ ref_bib_borchers_efford_2008 }}</v>
      </c>
      <c r="I29" s="14" t="s">
        <v>305</v>
      </c>
      <c r="J29" s="14" t="s">
        <v>305</v>
      </c>
      <c r="K29" s="14" t="s">
        <v>1711</v>
      </c>
      <c r="L29" s="14" t="s">
        <v>624</v>
      </c>
      <c r="M29" s="14" t="str">
        <f t="shared" si="5"/>
        <v>Borchers, D. L., &amp; Efford, M. G. (2008). Spatially Explicit Maximum Likelihood Methods for Capture-Recapture Studies. *Biometrics, 64*(2), 37 &lt;br&gt; &amp;nbsp;&amp;nbsp;&amp;nbsp;&amp;nbsp;&amp;nbsp;&amp;nbsp;&amp;nbsp;&amp;nbsp;orchers, D. L., &amp; Efford, M. G. (2008). Spatially Explicit Maximum Likelihood Methods for Capture-Recapture Studies. *Biometrics, 64*(2), 377–7–385. &lt;https://doi.org/10.1111/j.1541-0420.2007.00927.x&gt;&lt;br&gt;&lt;br&gt;</v>
      </c>
      <c r="N29" s="14" t="str">
        <f t="shared" si="3"/>
        <v xml:space="preserve">    ref_intext_borchers_efford_2008: "Borchers &amp; Efford, 2008"</v>
      </c>
      <c r="O29" s="14" t="str">
        <f t="shared" si="4"/>
        <v xml:space="preserve">    ref_bib_borchers_efford_2008: "Borchers, D. L., &amp; Efford, M. G. (2008). Spatially Explicit Maximum Likelihood Methods for Capture-Recapture Studies. *Biometrics, 64*(2), 377–385. &lt;https://doi.org/10.1111/j.1541-0420.2007.00927.x&gt;"</v>
      </c>
    </row>
    <row r="30" spans="1:15">
      <c r="A30" s="14" t="s">
        <v>2251</v>
      </c>
      <c r="B30" s="14" t="b">
        <v>0</v>
      </c>
      <c r="C30" s="14" t="b">
        <v>0</v>
      </c>
      <c r="D30" s="14"/>
      <c r="E30" s="14"/>
      <c r="F30" s="14" t="s">
        <v>1442</v>
      </c>
      <c r="G30" s="14" t="str">
        <f t="shared" si="0"/>
        <v>{{ ref_intext_borchers_et_al_2015 }}</v>
      </c>
      <c r="H30" s="14" t="str">
        <f t="shared" si="1"/>
        <v>{{ ref_bib_borchers_et_al_2015 }}</v>
      </c>
      <c r="I30" s="14" t="s">
        <v>304</v>
      </c>
      <c r="J30" s="14" t="s">
        <v>304</v>
      </c>
      <c r="K30" s="14" t="s">
        <v>2837</v>
      </c>
      <c r="L30" s="14" t="s">
        <v>624</v>
      </c>
      <c r="M30" s="14" t="str">
        <f t="shared" si="5"/>
        <v>Borchers, D. L., Stevenson, B. C., Kidney, D., Thomas, L., &amp; Marques, T. A. (2015). A Unifying Model for Capture–Recapture and Distance Sampl &lt;br&gt; &amp;nbsp;&amp;nbsp;&amp;nbsp;&amp;nbsp;&amp;nbsp;&amp;nbsp;&amp;nbsp;&amp;nbsp;orchers, D. L., Stevenson, B. C., Kidney, D., Thomas, L., &amp; Marques, T. A. (2015). A Unifying Model for Capture–Recapture and Distance Samplining Surveys of Wildlife Populations. *Journal of the American Statistical Association, 110*(509), 195–204. &lt;https://doi.org/10.1080/01621459.2014.893884&gt;&lt;br&gt;&lt;br&gt;</v>
      </c>
      <c r="N30" s="14" t="str">
        <f t="shared" si="3"/>
        <v xml:space="preserve">    ref_intext_borchers_et_al_2015: "Borchers et al., 2015"</v>
      </c>
      <c r="O30" s="14" t="str">
        <f t="shared" si="4"/>
        <v xml:space="preserve">    ref_bib_borchers_et_al_2015: "Borchers, D. L., Stevenson, B. C., Kidney, D., Thomas, L., &amp; Marques, T. A. (2015). A Unifying Model for Capture–Recapture and Distance Sampling Surveys of Wildlife Populations. *Journal of the American Statistical Association, 110*(509), 195–204. &lt;https://doi.org/10.1080/01621459.2014.893884&gt;"</v>
      </c>
    </row>
    <row r="31" spans="1:15">
      <c r="A31" s="14" t="s">
        <v>2251</v>
      </c>
      <c r="B31" s="14" t="b">
        <v>1</v>
      </c>
      <c r="C31" s="14" t="b">
        <v>1</v>
      </c>
      <c r="D31" s="14" t="b">
        <v>0</v>
      </c>
      <c r="E31" s="14"/>
      <c r="F31" s="14" t="s">
        <v>1443</v>
      </c>
      <c r="G31" s="14" t="str">
        <f t="shared" si="0"/>
        <v>{{ ref_intext_bowkett_et_al_2008 }}</v>
      </c>
      <c r="H31" s="14" t="str">
        <f t="shared" si="1"/>
        <v>{{ ref_bib_bowkett_et_al_2008 }}</v>
      </c>
      <c r="I31" s="14" t="s">
        <v>303</v>
      </c>
      <c r="J31" s="14" t="s">
        <v>819</v>
      </c>
      <c r="K31" s="14" t="s">
        <v>1713</v>
      </c>
      <c r="L31" s="14" t="s">
        <v>624</v>
      </c>
      <c r="M31" s="14" t="str">
        <f t="shared" si="5"/>
        <v>Bowkett, A. E., Rovero, F., &amp; Marshall, A. R. (2008). The use of camera-trap data to model habitat use by antelope species in the udzungwa mo &lt;br&gt; &amp;nbsp;&amp;nbsp;&amp;nbsp;&amp;nbsp;&amp;nbsp;&amp;nbsp;&amp;nbsp;&amp;nbsp;owkett, A. E., Rovero, F., &amp; Marshall, A. R. (2008). The use of camera-trap data to model habitat use by antelope species in the udzungwa moununtain forests, tanzania. *African Journal of Ecology, 46*(4), 479–487. &lt;https://doi.org/10.1111/j.1365-2028.2007.00881.x&gt;&lt;br&gt;&lt;br&gt;</v>
      </c>
      <c r="N31" s="14" t="str">
        <f t="shared" si="3"/>
        <v xml:space="preserve">    ref_intext_bowkett_et_al_2008: "Bowkett et al., 2008"</v>
      </c>
      <c r="O31" s="14" t="str">
        <f t="shared" si="4"/>
        <v xml:space="preserve">    ref_bib_bowkett_et_al_2008: "Bowkett, A. E., Rovero, F., &amp; Marshall, A. R. (2008). The use of camera-trap data to model habitat use by antelope species in the udzungwa mountain forests, tanzania. *African Journal of Ecology, 46*(4), 479–487. &lt;https://doi.org/10.1111/j.1365-2028.2007.00881.x&gt;"</v>
      </c>
    </row>
    <row r="32" spans="1:15">
      <c r="A32" s="14" t="s">
        <v>2251</v>
      </c>
      <c r="B32" s="14" t="b">
        <v>1</v>
      </c>
      <c r="C32" s="14" t="b">
        <v>0</v>
      </c>
      <c r="D32" s="14" t="b">
        <v>0</v>
      </c>
      <c r="E32" s="14"/>
      <c r="F32" s="14" t="s">
        <v>1444</v>
      </c>
      <c r="G32" s="14" t="str">
        <f t="shared" si="0"/>
        <v>{{ ref_intext_bridges_noss_2011 }}</v>
      </c>
      <c r="H32" s="14" t="str">
        <f t="shared" si="1"/>
        <v>{{ ref_bib_bridges_noss_2011 }}</v>
      </c>
      <c r="I32" s="14" t="s">
        <v>302</v>
      </c>
      <c r="J32" s="14" t="s">
        <v>302</v>
      </c>
      <c r="K32" s="14" t="s">
        <v>1714</v>
      </c>
      <c r="L32" s="14" t="s">
        <v>624</v>
      </c>
      <c r="M32" s="14" t="str">
        <f t="shared" si="5"/>
        <v>Bridges, A. S., &amp; Noss, A. J. (2011). Behavior and Activity Patterns. In A. F. O'Connell, J. D. Nichols, &amp; K. U. Karanth (Eds.), *Camera Trap &lt;br&gt; &amp;nbsp;&amp;nbsp;&amp;nbsp;&amp;nbsp;&amp;nbsp;&amp;nbsp;&amp;nbsp;&amp;nbsp;ridges, A. S., &amp; Noss, A. J. (2011). Behavior and Activity Patterns. In A. F. O'Connell, J. D. Nichols, &amp; K. U. Karanth (Eds.), *Camera Traps s In Animal Ecology: Methods and Analyses* (pp. 57–70). Springer. &lt;https://doi.org/10.1007/978-4-431-99495-4&gt;&lt;br&gt;&lt;br&gt;</v>
      </c>
      <c r="N32" s="14" t="str">
        <f t="shared" si="3"/>
        <v xml:space="preserve">    ref_intext_bridges_noss_2011: "Bridges &amp; Noss, 2011"</v>
      </c>
      <c r="O32" s="14" t="str">
        <f t="shared" si="4"/>
        <v xml:space="preserve">    ref_bib_bridges_noss_2011: "Bridges, A. S., &amp; Noss, A. J. (2011). Behavior and Activity Patterns. In A. F. O'Connell, J. D. Nichols, &amp; K. U. Karanth (Eds.), *Camera Traps In Animal Ecology: Methods and Analyses* (pp. 57–70). Springer. &lt;https://doi.org/10.1007/978-4-431-99495-4&gt;"</v>
      </c>
    </row>
    <row r="33" spans="1:15">
      <c r="A33" s="14" t="s">
        <v>2251</v>
      </c>
      <c r="B33" s="14" t="b">
        <v>0</v>
      </c>
      <c r="C33" s="14" t="b">
        <v>0</v>
      </c>
      <c r="D33" s="14" t="b">
        <v>1</v>
      </c>
      <c r="E33" s="14"/>
      <c r="F33" s="14" t="s">
        <v>1445</v>
      </c>
      <c r="G33" s="14" t="str">
        <f t="shared" si="0"/>
        <v>{{ ref_intext_brodie_et_al_2015 }}</v>
      </c>
      <c r="H33" s="14" t="str">
        <f t="shared" si="1"/>
        <v>{{ ref_bib_brodie_et_al_2015 }}</v>
      </c>
      <c r="I33" s="14" t="s">
        <v>317</v>
      </c>
      <c r="J33" s="14" t="s">
        <v>317</v>
      </c>
      <c r="K33" s="14" t="s">
        <v>2467</v>
      </c>
      <c r="L33" s="14" t="s">
        <v>624</v>
      </c>
      <c r="M33" s="14" t="str">
        <f t="shared" si="5"/>
        <v>Brodie, J. F., Giordano, A. J., Zipkin, E. F., Bernard, H., Mohd‐Azlan, J., &amp; Ambu, L. (2015). Correlation and persistence of hunting and log &lt;br&gt; &amp;nbsp;&amp;nbsp;&amp;nbsp;&amp;nbsp;&amp;nbsp;&amp;nbsp;&amp;nbsp;&amp;nbsp;rodie, J. F., Giordano, A. J., Zipkin, E. F., Bernard, H., Mohd‐Azlan, J., &amp; Ambu, L. (2015). Correlation and persistence of hunting and loggiging impacts on tropical rainforest mammals. *Conservation Biology, 29*(1), 110–121. &lt;https://doi.org/10.1111/cobi.12389&gt;&lt;br&gt;&lt;br&gt;</v>
      </c>
      <c r="N33" s="14" t="str">
        <f t="shared" si="3"/>
        <v xml:space="preserve">    ref_intext_brodie_et_al_2015: "Brodie et al., 2015"</v>
      </c>
      <c r="O33" s="14" t="str">
        <f t="shared" si="4"/>
        <v xml:space="preserve">    ref_bib_brodie_et_al_2015: "Brodie, J. F., Giordano, A. J., Zipkin, E. F., Bernard, H., Mohd‐Azlan, J., &amp; Ambu, L. (2015). Correlation and persistence of hunting and logging impacts on tropical rainforest mammals. *Conservation Biology, 29*(1), 110–121. &lt;https://doi.org/10.1111/cobi.12389&gt;"</v>
      </c>
    </row>
    <row r="34" spans="1:15">
      <c r="A34" s="14" t="s">
        <v>2251</v>
      </c>
      <c r="B34" s="14" t="b">
        <v>0</v>
      </c>
      <c r="C34" s="14" t="b">
        <v>0</v>
      </c>
      <c r="D34" s="14" t="b">
        <v>1</v>
      </c>
      <c r="E34" s="14"/>
      <c r="F34" s="14" t="s">
        <v>1446</v>
      </c>
      <c r="G34" s="14" t="str">
        <f t="shared" si="0"/>
        <v>{{ ref_intext_broekman_et_al_2022 }}</v>
      </c>
      <c r="H34" s="14" t="str">
        <f t="shared" si="1"/>
        <v>{{ ref_bib_broekman_et_al_2022 }}</v>
      </c>
      <c r="I34" s="14" t="s">
        <v>301</v>
      </c>
      <c r="J34" s="14" t="s">
        <v>301</v>
      </c>
      <c r="K34" s="38" t="s">
        <v>1715</v>
      </c>
      <c r="L34" s="14" t="s">
        <v>624</v>
      </c>
      <c r="M34" s="14" t="str">
        <f t="shared" si="5"/>
        <v>Broekman, M. J. E., Hoeks, S., Freriks, R., Langendoen, M. M., Runge, K. M., Savenco, E., Ter Harmsel, R., Huijbregts, M. A. J., &amp; Tucker, M. &lt;br&gt; &amp;nbsp;&amp;nbsp;&amp;nbsp;&amp;nbsp;&amp;nbsp;&amp;nbsp;&amp;nbsp;&amp;nbsp;roekman, M. J. E., Hoeks, S., Freriks, R., Langendoen, M. M., Runge, K. M., Savenco, E., Ter Harmsel, R., Huijbregts, M. A. J., &amp; Tucker, M. A A. (2023). HomeRange: A global database of mammalian home ranges. *Global Ecology and Biogeography, 32*(2), 198–205. &lt;https://doi.org/10.1111/geb.13625&gt;&lt;br&gt;&lt;br&gt;</v>
      </c>
      <c r="N34" s="14" t="str">
        <f t="shared" si="3"/>
        <v xml:space="preserve">    ref_intext_broekman_et_al_2022: "Broekman et al., 2022"</v>
      </c>
      <c r="O34" s="14" t="str">
        <f t="shared" si="4"/>
        <v xml:space="preserve">    ref_bib_broekman_et_al_2022: "Broekman, M. J. E., Hoeks, S., Freriks, R., Langendoen, M. M., Runge, K. M., Savenco, E., Ter Harmsel, R., Huijbregts, M. A. J., &amp; Tucker, M. A. (2023). HomeRange: A global database of mammalian home ranges. *Global Ecology and Biogeography, 32*(2), 198–205. &lt;https://doi.org/10.1111/geb.13625&gt;"</v>
      </c>
    </row>
    <row r="35" spans="1:15">
      <c r="A35" s="14" t="s">
        <v>2251</v>
      </c>
      <c r="B35" s="14" t="b">
        <v>0</v>
      </c>
      <c r="C35" s="14" t="b">
        <v>0</v>
      </c>
      <c r="D35" s="14"/>
      <c r="E35" s="14"/>
      <c r="F35" s="14" t="s">
        <v>2191</v>
      </c>
      <c r="G35" s="14" t="str">
        <f t="shared" si="0"/>
        <v>{{ ref_intext_brownlee_et_al_2022 }}</v>
      </c>
      <c r="H35" s="14" t="str">
        <f t="shared" si="1"/>
        <v>{{ ref_bib_brownlee_et_al_2022 }}</v>
      </c>
      <c r="I35" s="14" t="s">
        <v>2190</v>
      </c>
      <c r="J35" s="14" t="s">
        <v>2189</v>
      </c>
      <c r="K35" s="14" t="s">
        <v>2187</v>
      </c>
      <c r="L35" s="14" t="s">
        <v>624</v>
      </c>
      <c r="M35" s="14" t="str">
        <f t="shared" si="5"/>
        <v>Brownlee, M., Warbington, C., &amp; Boyce., M. (2022). Monitoring Sitatunga (*Tragelaphus Spekii*) Populations Using Camera Traps. *African Journ &lt;br&gt; &amp;nbsp;&amp;nbsp;&amp;nbsp;&amp;nbsp;&amp;nbsp;&amp;nbsp;&amp;nbsp;&amp;nbsp;rownlee, M., Warbington, C., &amp; Boyce., M. (2022). Monitoring Sitatunga (*Tragelaphus Spekii*) Populations Using Camera Traps. *African Journalal of Ecology, 60*(3), 377. &lt;https://doi.org/10.1111/aje.12972&gt;&lt;br&gt;&lt;br&gt;</v>
      </c>
      <c r="N35" s="14" t="str">
        <f t="shared" si="3"/>
        <v xml:space="preserve">    ref_intext_brownlee_et_al_2022: "Brownlee et al., 2022"</v>
      </c>
      <c r="O35" s="14" t="str">
        <f t="shared" si="4"/>
        <v xml:space="preserve">    ref_bib_brownlee_et_al_2022: "Brownlee, M., Warbington, C., &amp; Boyce., M. (2022). Monitoring Sitatunga (*Tragelaphus Spekii*) Populations Using Camera Traps. *African Journal of Ecology, 60*(3), 377. &lt;https://doi.org/10.1111/aje.12972&gt;"</v>
      </c>
    </row>
    <row r="36" spans="1:15">
      <c r="A36" s="14" t="s">
        <v>2251</v>
      </c>
      <c r="B36" s="14" t="b">
        <v>1</v>
      </c>
      <c r="C36" s="14" t="b">
        <v>0</v>
      </c>
      <c r="D36" s="14" t="b">
        <v>0</v>
      </c>
      <c r="E36" s="14"/>
      <c r="F36" s="14" t="s">
        <v>35</v>
      </c>
      <c r="G36" s="14" t="str">
        <f t="shared" si="0"/>
        <v>{{ ref_intext_burgar_2021 }}</v>
      </c>
      <c r="H36" s="14" t="str">
        <f t="shared" si="1"/>
        <v>{{ ref_bib_burgar_2021 }}</v>
      </c>
      <c r="I36" s="14" t="s">
        <v>300</v>
      </c>
      <c r="J36" s="14" t="s">
        <v>300</v>
      </c>
      <c r="K36" s="14" t="s">
        <v>2868</v>
      </c>
      <c r="L36" s="14" t="s">
        <v>624</v>
      </c>
      <c r="M36" s="14" t="str">
        <f t="shared" si="5"/>
        <v>Burgar, J. M. (2021). Counting Elk Amongst the Trees: Improving the Accuracy of Roosevelt Elk Inventory via Modelling, Preliminary Report 202 &lt;br&gt; &amp;nbsp;&amp;nbsp;&amp;nbsp;&amp;nbsp;&amp;nbsp;&amp;nbsp;&amp;nbsp;&amp;nbsp;urgar, J. M. (2021). Counting Elk Amongst the Trees: Improving the Accuracy of Roosevelt Elk Inventory via Modelling, Preliminary Report 2021.1. Terrestrial Wildlife Resources, South Coast Resource Management, FLNRORD. (available upon request).&lt;br&gt;&lt;br&gt;</v>
      </c>
      <c r="N36" s="14" t="str">
        <f t="shared" si="3"/>
        <v xml:space="preserve">    ref_intext_burgar_2021: "Burgar, 2021"</v>
      </c>
      <c r="O36" s="14" t="str">
        <f t="shared" si="4"/>
        <v xml:space="preserve">    ref_bib_burgar_2021: "Burgar, J. M. (2021). Counting Elk Amongst the Trees: Improving the Accuracy of Roosevelt Elk Inventory via Modelling, Preliminary Report 2021. Terrestrial Wildlife Resources, South Coast Resource Management, FLNRORD. (available upon request)."</v>
      </c>
    </row>
    <row r="37" spans="1:15">
      <c r="A37" s="14" t="s">
        <v>2251</v>
      </c>
      <c r="B37" s="14" t="b">
        <v>1</v>
      </c>
      <c r="C37" s="14" t="b">
        <v>0</v>
      </c>
      <c r="D37" s="14" t="b">
        <v>0</v>
      </c>
      <c r="E37" s="14"/>
      <c r="F37" s="14" t="s">
        <v>1447</v>
      </c>
      <c r="G37" s="14" t="str">
        <f t="shared" si="0"/>
        <v>{{ ref_intext_burgar_et_al_2018 }}</v>
      </c>
      <c r="H37" s="14" t="str">
        <f t="shared" si="1"/>
        <v>{{ ref_bib_burgar_et_al_2018 }}</v>
      </c>
      <c r="I37" s="14" t="s">
        <v>299</v>
      </c>
      <c r="J37" s="14" t="s">
        <v>299</v>
      </c>
      <c r="K37" s="14" t="s">
        <v>2794</v>
      </c>
      <c r="L37" s="14" t="s">
        <v>624</v>
      </c>
      <c r="M37" s="14" t="str">
        <f t="shared" si="5"/>
        <v>Burgar, J. M., Stewart, F. E. C., Volpe, J. P., Fisher, J. T., &amp; Burton, A. C. (2018). Estimating Density for species conservation: comparing &lt;br&gt; &amp;nbsp;&amp;nbsp;&amp;nbsp;&amp;nbsp;&amp;nbsp;&amp;nbsp;&amp;nbsp;&amp;nbsp;urgar, J. M., Stewart, F. E. C., Volpe, J. P., Fisher, J. T., &amp; Burton, A. C. (2018). Estimating Density for species conservation: comparing c camera trap spatial count models to genetic spatial capture-recapture models. *Global Ecology and Conservation*, *15*, Article e00411. &lt;https://doi.org/10.1016/j.gecco.2018.e00411&gt;&lt;br&gt;&lt;br&gt;</v>
      </c>
      <c r="N37" s="14" t="str">
        <f t="shared" si="3"/>
        <v xml:space="preserve">    ref_intext_burgar_et_al_2018: "Burgar et al., 2018"</v>
      </c>
      <c r="O37" s="14" t="str">
        <f t="shared" si="4"/>
        <v xml:space="preserve">    ref_bib_burgar_et_al_2018: "Burgar, J. M., Stewart, F. E. C., Volpe, J. P., Fisher, J. T., &amp; Burton, A. C. (2018). Estimating Density for species conservation: comparing camera trap spatial count models to genetic spatial capture-recapture models. *Global Ecology and Conservation*, *15*, Article e00411. &lt;https://doi.org/10.1016/j.gecco.2018.e00411&gt;"</v>
      </c>
    </row>
    <row r="38" spans="1:15">
      <c r="A38" s="14" t="s">
        <v>2251</v>
      </c>
      <c r="B38" s="14" t="b">
        <v>0</v>
      </c>
      <c r="C38" s="14" t="b">
        <v>1</v>
      </c>
      <c r="D38" s="14" t="b">
        <v>0</v>
      </c>
      <c r="E38" s="14"/>
      <c r="F38" s="14" t="s">
        <v>1448</v>
      </c>
      <c r="G38" s="14" t="str">
        <f t="shared" si="0"/>
        <v>{{ ref_intext_burkholder_et_al_2018 }}</v>
      </c>
      <c r="H38" s="14" t="str">
        <f t="shared" si="1"/>
        <v>{{ ref_bib_burkholder_et_al_2018 }}</v>
      </c>
      <c r="I38" s="14" t="s">
        <v>298</v>
      </c>
      <c r="J38" s="14" t="s">
        <v>298</v>
      </c>
      <c r="K38" s="14" t="s">
        <v>1716</v>
      </c>
      <c r="L38" s="14" t="s">
        <v>624</v>
      </c>
      <c r="M38" s="14" t="str">
        <f t="shared" si="5"/>
        <v>Burkholder, E. N., Jakes, A. F., Jones, P. F., Hebblewhite, M., &amp; Bishop, C. J. (2018). To Jump or Not to Jump: Mule Deer and White-Tailed De &lt;br&gt; &amp;nbsp;&amp;nbsp;&amp;nbsp;&amp;nbsp;&amp;nbsp;&amp;nbsp;&amp;nbsp;&amp;nbsp;urkholder, E. N., Jakes, A. F., Jones, P. F., Hebblewhite, M., &amp; Bishop, C. J. (2018). To Jump or Not to Jump: Mule Deer and White-Tailed Deerer Fence Crossing Decisions. *Wildlife Society Bulletin*, *42*(3), 420–429. &lt;https://doi.org/10.1002/wsb.898&gt;&lt;br&gt;&lt;br&gt;</v>
      </c>
      <c r="N38" s="14" t="str">
        <f t="shared" si="3"/>
        <v xml:space="preserve">    ref_intext_burkholder_et_al_2018: "Burkholder et al., 2018"</v>
      </c>
      <c r="O38" s="14" t="str">
        <f t="shared" si="4"/>
        <v xml:space="preserve">    ref_bib_burkholder_et_al_2018: "Burkholder, E. N., Jakes, A. F., Jones, P. F., Hebblewhite, M., &amp; Bishop, C. J. (2018). To Jump or Not to Jump: Mule Deer and White-Tailed Deer Fence Crossing Decisions. *Wildlife Society Bulletin*, *42*(3), 420–429. &lt;https://doi.org/10.1002/wsb.898&gt;"</v>
      </c>
    </row>
    <row r="39" spans="1:15">
      <c r="A39" s="14" t="s">
        <v>2251</v>
      </c>
      <c r="B39" s="14" t="b">
        <v>1</v>
      </c>
      <c r="C39" s="14" t="b">
        <v>0</v>
      </c>
      <c r="D39" s="14" t="b">
        <v>0</v>
      </c>
      <c r="E39" s="14"/>
      <c r="F39" s="14" t="s">
        <v>1449</v>
      </c>
      <c r="G39" s="14" t="str">
        <f t="shared" si="0"/>
        <v>{{ ref_intext_burton_et_al_2015 }}</v>
      </c>
      <c r="H39" s="14" t="str">
        <f t="shared" si="1"/>
        <v>{{ ref_bib_burton_et_al_2015 }}</v>
      </c>
      <c r="I39" s="14" t="s">
        <v>297</v>
      </c>
      <c r="J39" s="14" t="s">
        <v>297</v>
      </c>
      <c r="K39" s="14" t="s">
        <v>2838</v>
      </c>
      <c r="L39" s="14" t="s">
        <v>624</v>
      </c>
      <c r="M39" s="14" t="str">
        <f t="shared" si="5"/>
        <v>Burton, A. C., Neilson, E., Moreira, D., Ladle, A., Steenweg, R., Fisher, J. T., Bayne, E., Boutin, S., &amp; Stephens, P. (2015). Camera trap Tr &lt;br&gt; &amp;nbsp;&amp;nbsp;&amp;nbsp;&amp;nbsp;&amp;nbsp;&amp;nbsp;&amp;nbsp;&amp;nbsp;urton, A. C., Neilson, E., Moreira, D., Ladle, A., Steenweg, R., Fisher, J. T., Bayne, E., Boutin, S., &amp; Stephens, P. (2015). Camera trap Trapapping: A Review and Recommendations for Linking Surveys to Ecological Processes. *Journal of Applied Ecology*, *52*(3), 675–685. &lt;https://doi.org/10.1111/1365-2664.12432&gt;&lt;br&gt;&lt;br&gt;</v>
      </c>
      <c r="N39" s="14" t="str">
        <f t="shared" si="3"/>
        <v xml:space="preserve">    ref_intext_burton_et_al_2015: "Burton et al., 2015"</v>
      </c>
      <c r="O39" s="14" t="str">
        <f t="shared" si="4"/>
        <v xml:space="preserve">    ref_bib_burton_et_al_2015: "Burton, A. C., Neilson, E., Moreira, D., Ladle, A., Steenweg, R., Fisher, J. T., Bayne, E., Boutin, S., &amp; Stephens, P. (2015). Camera trap Trapping: A Review and Recommendations for Linking Surveys to Ecological Processes. *Journal of Applied Ecology*, *52*(3), 675–685. &lt;https://doi.org/10.1111/1365-2664.12432&gt;"</v>
      </c>
    </row>
    <row r="40" spans="1:15">
      <c r="A40" s="14"/>
      <c r="B40" s="14"/>
      <c r="C40" s="14"/>
      <c r="D40" s="14"/>
      <c r="E40" s="14"/>
      <c r="F40" s="14" t="s">
        <v>3018</v>
      </c>
      <c r="G40" s="14" t="str">
        <f t="shared" si="0"/>
        <v>{{ ref_intext_cao_2021 }}</v>
      </c>
      <c r="H40" s="14" t="str">
        <f t="shared" si="1"/>
        <v>{{ ref_bib_cao_2021 }}</v>
      </c>
      <c r="I40" s="14" t="s">
        <v>3017</v>
      </c>
      <c r="J40" s="14" t="s">
        <v>3017</v>
      </c>
      <c r="K40" s="14" t="s">
        <v>3016</v>
      </c>
      <c r="L40" s="14" t="s">
        <v>624</v>
      </c>
      <c r="M40" s="14" t="str">
        <f t="shared" si="5"/>
        <v>Cao, A. (2021, Jun 14) *Hurdle models.*  [Video]. YouTube. &lt;https://www.youtube.com/watch?v=q2NRQBcihQY&gt; &lt;br&gt; &amp;nbsp;&amp;nbsp;&amp;nbsp;&amp;nbsp;&amp;nbsp;&amp;nbsp;&amp;nbsp;&amp;nbsp;ao, A. (2021, Jun 14) *Hurdle models.*  [Video]. YouTube. &lt;https://www.youtube.com/watch?v=q2NRQBcihQY&gt;&lt;br&gt;&lt;br&gt;</v>
      </c>
      <c r="N40" s="14" t="str">
        <f t="shared" si="3"/>
        <v xml:space="preserve">    ref_intext_cao_2021: "Cao (2021)"</v>
      </c>
      <c r="O40" s="14" t="str">
        <f t="shared" si="4"/>
        <v xml:space="preserve">    ref_bib_cao_2021: "Cao, A. (2021, Jun 14) *Hurdle models.*  [Video]. YouTube. &lt;https://www.youtube.com/watch?v=q2NRQBcihQY&gt;"</v>
      </c>
    </row>
    <row r="41" spans="1:15">
      <c r="A41" s="14" t="s">
        <v>2252</v>
      </c>
      <c r="B41" s="14" t="b">
        <v>1</v>
      </c>
      <c r="C41" s="14" t="b">
        <v>0</v>
      </c>
      <c r="D41" s="14" t="b">
        <v>0</v>
      </c>
      <c r="E41" s="14"/>
      <c r="F41" s="14" t="s">
        <v>1450</v>
      </c>
      <c r="G41" s="14" t="str">
        <f t="shared" si="0"/>
        <v>{{ ref_intext_cappelle_et_al_2021 }}</v>
      </c>
      <c r="H41" s="14" t="str">
        <f t="shared" si="1"/>
        <v>{{ ref_bib_cappelle_et_al_2021 }}</v>
      </c>
      <c r="I41" s="14" t="s">
        <v>296</v>
      </c>
      <c r="J41" s="14" t="s">
        <v>296</v>
      </c>
      <c r="K41" s="14" t="s">
        <v>1717</v>
      </c>
      <c r="L41" s="14" t="s">
        <v>624</v>
      </c>
      <c r="M41" s="14" t="str">
        <f t="shared" si="5"/>
        <v>Cappelle, N., Howe, E. J., Boesch, C., &amp; Kühl, H. S. (2021). Estimating Animal Abundance and Effort–Precision Relationship with Camera Trap D &lt;br&gt; &amp;nbsp;&amp;nbsp;&amp;nbsp;&amp;nbsp;&amp;nbsp;&amp;nbsp;&amp;nbsp;&amp;nbsp;appelle, N., Howe, E. J., Boesch, C., &amp; Kühl, H. S. (2021). Estimating Animal Abundance and Effort–Precision Relationship with Camera Trap Disistance Sampling. *Ecosphere, 12*(1). &lt;https://doi.org/10.1002/ecs2.3299&gt;&lt;br&gt;&lt;br&gt;</v>
      </c>
      <c r="N41" s="14" t="str">
        <f t="shared" si="3"/>
        <v xml:space="preserve">    ref_intext_cappelle_et_al_2021: "Cappelle et al., 2021"</v>
      </c>
      <c r="O41" s="14" t="str">
        <f t="shared" si="4"/>
        <v xml:space="preserve">    ref_bib_cappelle_et_al_2021: "Cappelle, N., Howe, E. J., Boesch, C., &amp; Kühl, H. S. (2021). Estimating Animal Abundance and Effort–Precision Relationship with Camera Trap Distance Sampling. *Ecosphere, 12*(1). &lt;https://doi.org/10.1002/ecs2.3299&gt;"</v>
      </c>
    </row>
    <row r="42" spans="1:15">
      <c r="A42" s="14" t="s">
        <v>2252</v>
      </c>
      <c r="B42" s="14" t="b">
        <v>0</v>
      </c>
      <c r="C42" s="14" t="b">
        <v>0</v>
      </c>
      <c r="D42" s="14" t="b">
        <v>1</v>
      </c>
      <c r="E42" s="14"/>
      <c r="F42" s="14" t="s">
        <v>1451</v>
      </c>
      <c r="G42" s="14" t="str">
        <f t="shared" si="0"/>
        <v>{{ ref_intext_caravaggi_et_al_2017 }}</v>
      </c>
      <c r="H42" s="14" t="str">
        <f t="shared" si="1"/>
        <v>{{ ref_bib_caravaggi_et_al_2017 }}</v>
      </c>
      <c r="I42" s="14" t="s">
        <v>295</v>
      </c>
      <c r="J42" s="14" t="s">
        <v>295</v>
      </c>
      <c r="K42" s="14" t="s">
        <v>1718</v>
      </c>
      <c r="L42" s="14" t="s">
        <v>624</v>
      </c>
      <c r="M42" s="14" t="str">
        <f t="shared" si="5"/>
        <v>Caravaggi, A., Banks, P. B., Burton, A. C., Finlay, C. M. V., Haswell, P. M., Hayward, M. W., Rowcliffe, M. J., Wood, M. D., Pettorelli, N.,  &lt;br&gt; &amp;nbsp;&amp;nbsp;&amp;nbsp;&amp;nbsp;&amp;nbsp;&amp;nbsp;&amp;nbsp;&amp;nbsp;aravaggi, A., Banks, P. B., Burton, A. C., Finlay, C. M. V., Haswell, P. M., Hayward, M. W., Rowcliffe, M. J., Wood, M. D., Pettorelli, N., &amp; &amp; Sollmann, R. (2017). A review of camera trapping for conservation behaviour research*. Remote Sensing in Ecology and Conservation, 3*(3), 109–122. &lt;https://doi.org/10.1002/rse2.48&gt;&lt;br&gt;&lt;br&gt;</v>
      </c>
      <c r="N42" s="14" t="str">
        <f t="shared" si="3"/>
        <v xml:space="preserve">    ref_intext_caravaggi_et_al_2017: "Caravaggi et al., 2017"</v>
      </c>
      <c r="O42" s="14" t="str">
        <f t="shared" si="4"/>
        <v xml:space="preserve">    ref_bib_caravaggi_et_al_2017: "Caravaggi, A., Banks, P. B., Burton, A. C., Finlay, C. M. V., Haswell, P. M., Hayward, M. W., Rowcliffe, M. J., Wood, M. D., Pettorelli, N., &amp; Sollmann, R. (2017). A review of camera trapping for conservation behaviour research*. Remote Sensing in Ecology and Conservation, 3*(3), 109–122. &lt;https://doi.org/10.1002/rse2.48&gt;"</v>
      </c>
    </row>
    <row r="43" spans="1:15">
      <c r="A43" s="14" t="s">
        <v>2252</v>
      </c>
      <c r="B43" s="14" t="b">
        <v>1</v>
      </c>
      <c r="C43" s="14" t="b">
        <v>0</v>
      </c>
      <c r="D43" s="14" t="b">
        <v>0</v>
      </c>
      <c r="E43" s="14"/>
      <c r="F43" s="14" t="s">
        <v>1452</v>
      </c>
      <c r="G43" s="14" t="str">
        <f t="shared" si="0"/>
        <v>{{ ref_intext_caravaggi_et_al_2020 }}</v>
      </c>
      <c r="H43" s="14" t="str">
        <f t="shared" si="1"/>
        <v>{{ ref_bib_caravaggi_et_al_2020 }}</v>
      </c>
      <c r="I43" s="14" t="s">
        <v>294</v>
      </c>
      <c r="J43" s="14" t="s">
        <v>294</v>
      </c>
      <c r="K43" s="14" t="s">
        <v>1719</v>
      </c>
      <c r="L43" s="14" t="s">
        <v>624</v>
      </c>
      <c r="M43" s="14" t="str">
        <f t="shared" si="5"/>
        <v>Caravaggi, A., Burton, A. C., Clark, D. A., Fisher, J. T., Grass, A., Green, S., Hobaiter, C., Hofmeester, T. R., Kalan, A. K., Rabaiotti, D. &lt;br&gt; &amp;nbsp;&amp;nbsp;&amp;nbsp;&amp;nbsp;&amp;nbsp;&amp;nbsp;&amp;nbsp;&amp;nbsp;aravaggi, A., Burton, A. C., Clark, D. A., Fisher, J. T., Grass, A., Green, S., Hobaiter, C., Hofmeester, T. R., Kalan, A. K., Rabaiotti, D., , &amp; Rivet, D. (2020). A Review of Factors To Consider When Using Camera Traps To Study Animal Behavior To Inform Wildlife Ecology And Conservation. *Conservation Science and Practice, 2*(8). &lt;https://doi.org/10.1111/csp2.239&gt;&lt;br&gt;&lt;br&gt;</v>
      </c>
      <c r="N43" s="14" t="str">
        <f t="shared" si="3"/>
        <v xml:space="preserve">    ref_intext_caravaggi_et_al_2020: "Caravaggi et al., 2020"</v>
      </c>
      <c r="O43" s="14" t="str">
        <f t="shared" si="4"/>
        <v xml:space="preserve">    ref_bib_caravaggi_et_al_2020: "Caravaggi, A., Burton, A. C., Clark, D. A., Fisher, J. T., Grass, A., Green, S., Hobaiter, C., Hofmeester, T. R., Kalan, A. K., Rabaiotti, D., &amp; Rivet, D. (2020). A Review of Factors To Consider When Using Camera Traps To Study Animal Behavior To Inform Wildlife Ecology And Conservation. *Conservation Science and Practice, 2*(8). &lt;https://doi.org/10.1111/csp2.239&gt;"</v>
      </c>
    </row>
    <row r="44" spans="1:15">
      <c r="A44" s="14" t="s">
        <v>2252</v>
      </c>
      <c r="B44" s="14" t="b">
        <v>1</v>
      </c>
      <c r="C44" s="14" t="b">
        <v>1</v>
      </c>
      <c r="D44" s="14" t="b">
        <v>0</v>
      </c>
      <c r="E44" s="14"/>
      <c r="F44" s="14" t="s">
        <v>1453</v>
      </c>
      <c r="G44" s="14" t="str">
        <f t="shared" si="0"/>
        <v>{{ ref_intext_carbone_et_al_2001 }}</v>
      </c>
      <c r="H44" s="14" t="str">
        <f t="shared" si="1"/>
        <v>{{ ref_bib_carbone_et_al_2001 }}</v>
      </c>
      <c r="I44" s="14" t="s">
        <v>293</v>
      </c>
      <c r="J44" s="14" t="s">
        <v>293</v>
      </c>
      <c r="K44" s="14" t="s">
        <v>2873</v>
      </c>
      <c r="L44" s="14" t="s">
        <v>624</v>
      </c>
      <c r="M44" s="14" t="str">
        <f t="shared" si="5"/>
        <v>Carbone, C., Christie, S., Conforti, K., Coulson, T., Franklin, N., Ginsberg, J. R., Griffiths, M., Holden, J., Kawanishi, K., Kinnaird, M.,  &lt;br&gt; &amp;nbsp;&amp;nbsp;&amp;nbsp;&amp;nbsp;&amp;nbsp;&amp;nbsp;&amp;nbsp;&amp;nbsp;arbone, C., Christie, S., Conforti, K., Coulson, T., Franklin, N., Ginsberg, J. R., Griffiths, M., Holden, J., Kawanishi, K., Kinnaird, M., LaLaidlaw, R., Lynam, A., Macdonald, D. W., Martyr, D., McDougal, C., Nath, L., O'Brien, T., Seidensticker, J., Smith, D. J. L., Wan Shahruddin, W. N. (2001). The use of photographic rates to estimate densities of tigers and other cryptic mammals. *Animal Conservation, 4*(1), 75–79. &lt;https://doi.org/10.1017/S1367943001001081&gt;&lt;br&gt;&lt;br&gt;</v>
      </c>
      <c r="N44" s="14" t="str">
        <f t="shared" si="3"/>
        <v xml:space="preserve">    ref_intext_carbone_et_al_2001: "Carbone et al., 2001"</v>
      </c>
      <c r="O44" s="14" t="str">
        <f t="shared" si="4"/>
        <v xml:space="preserve">    ref_bib_carbone_et_al_2001: "Carbone, C., Christie, S., Conforti, K., Coulson, T., Franklin, N., Ginsberg, J. R., Griffiths, M., Holden, J., Kawanishi, K., Kinnaird, M., Laidlaw, R., Lynam, A., Macdonald, D. W., Martyr, D., McDougal, C., Nath, L., O'Brien, T., Seidensticker, J., Smith, D. J. L., Wan Shahruddin, W. N. (2001). The use of photographic rates to estimate densities of tigers and other cryptic mammals. *Animal Conservation, 4*(1), 75–79. &lt;https://doi.org/10.1017/S1367943001001081&gt;"</v>
      </c>
    </row>
    <row r="45" spans="1:15">
      <c r="A45" s="14" t="s">
        <v>2252</v>
      </c>
      <c r="B45" s="14" t="b">
        <v>1</v>
      </c>
      <c r="C45" s="14" t="b">
        <v>0</v>
      </c>
      <c r="D45" s="14" t="b">
        <v>1</v>
      </c>
      <c r="E45" s="14"/>
      <c r="F45" s="14" t="s">
        <v>34</v>
      </c>
      <c r="G45" s="14" t="str">
        <f t="shared" si="0"/>
        <v>{{ ref_intext_caughley_1977 }}</v>
      </c>
      <c r="H45" s="14" t="str">
        <f t="shared" si="1"/>
        <v>{{ ref_bib_caughley_1977 }}</v>
      </c>
      <c r="I45" s="14" t="s">
        <v>292</v>
      </c>
      <c r="J45" s="14" t="s">
        <v>292</v>
      </c>
      <c r="K45" s="14" t="s">
        <v>2911</v>
      </c>
      <c r="L45" s="14" t="s">
        <v>624</v>
      </c>
      <c r="M45" s="14" t="str">
        <f t="shared" si="5"/>
        <v>Caughley, G. (1977). Analysis of Vertebrate Populations (pp. 234). Wiley. &lt;https://books.google.ca/books/about/Analysis_of_Vertebrate_Populat &lt;br&gt; &amp;nbsp;&amp;nbsp;&amp;nbsp;&amp;nbsp;&amp;nbsp;&amp;nbsp;&amp;nbsp;&amp;nbsp;aughley, G. (1977). Analysis of Vertebrate Populations (pp. 234). Wiley. &lt;https://books.google.ca/books/about/Analysis_of_Vertebrate_Populatioions.html?id=qAcUAQAAIAAJ&amp;redir_esc=y&gt;&lt;br&gt;&lt;br&gt;</v>
      </c>
      <c r="N45" s="14" t="str">
        <f t="shared" si="3"/>
        <v xml:space="preserve">    ref_intext_caughley_1977: "Caughley, 1977"</v>
      </c>
      <c r="O45" s="14" t="str">
        <f t="shared" si="4"/>
        <v xml:space="preserve">    ref_bib_caughley_1977: "Caughley, G. (1977). Analysis of Vertebrate Populations (pp. 234). Wiley. &lt;https://books.google.ca/books/about/Analysis_of_Vertebrate_Populations.html?id=qAcUAQAAIAAJ&amp;redir_esc=y&gt;"</v>
      </c>
    </row>
    <row r="46" spans="1:15">
      <c r="A46" s="14" t="s">
        <v>2252</v>
      </c>
      <c r="B46" s="14" t="b">
        <v>1</v>
      </c>
      <c r="C46" s="14" t="b">
        <v>0</v>
      </c>
      <c r="D46" s="14" t="b">
        <v>0</v>
      </c>
      <c r="E46" s="14"/>
      <c r="F46" s="14" t="s">
        <v>1454</v>
      </c>
      <c r="G46" s="14" t="str">
        <f t="shared" si="0"/>
        <v>{{ ref_intext_chandler_royle_2013 }}</v>
      </c>
      <c r="H46" s="14" t="str">
        <f t="shared" si="1"/>
        <v>{{ ref_bib_chandler_royle_2013 }}</v>
      </c>
      <c r="I46" s="14" t="s">
        <v>291</v>
      </c>
      <c r="J46" s="14" t="s">
        <v>291</v>
      </c>
      <c r="K46" s="14" t="s">
        <v>2795</v>
      </c>
      <c r="L46" s="14" t="s">
        <v>624</v>
      </c>
      <c r="M46" s="14" t="str">
        <f t="shared" si="5"/>
        <v>Chandler, R. B., &amp; Royle, J. A. (2013). Spatially explicit models for inference about Density in unmarked or partially marked populations. *T &lt;br&gt; &amp;nbsp;&amp;nbsp;&amp;nbsp;&amp;nbsp;&amp;nbsp;&amp;nbsp;&amp;nbsp;&amp;nbsp;handler, R. B., &amp; Royle, J. A. (2013). Spatially explicit models for inference about Density in unmarked or partially marked populations. *Thehe Annals of Applied Statistics, 7*(2), 936–954. &lt;https://doi.org/10.1214/12-aoas610&gt;&lt;br&gt;&lt;br&gt;</v>
      </c>
      <c r="N46" s="14" t="str">
        <f t="shared" si="3"/>
        <v xml:space="preserve">    ref_intext_chandler_royle_2013: "Chandler &amp; Royle, 2013"</v>
      </c>
      <c r="O46" s="14" t="str">
        <f t="shared" si="4"/>
        <v xml:space="preserve">    ref_bib_chandler_royle_2013: "Chandler, R. B., &amp; Royle, J. A. (2013). Spatially explicit models for inference about Density in unmarked or partially marked populations. *The Annals of Applied Statistics, 7*(2), 936–954. &lt;https://doi.org/10.1214/12-aoas610&gt;"</v>
      </c>
    </row>
    <row r="47" spans="1:15">
      <c r="A47" s="14"/>
      <c r="B47" s="14"/>
      <c r="C47" s="14"/>
      <c r="D47" s="14"/>
      <c r="E47" s="14"/>
      <c r="F47" s="14" t="s">
        <v>2355</v>
      </c>
      <c r="G47" s="14" t="str">
        <f t="shared" si="0"/>
        <v>{{ ref_intext_chao_et_al_2014 }}</v>
      </c>
      <c r="H47" s="14" t="str">
        <f t="shared" si="1"/>
        <v>{{ ref_bib_chao_et_al_2014 }}</v>
      </c>
      <c r="I47" s="14" t="s">
        <v>2356</v>
      </c>
      <c r="J47" s="14" t="s">
        <v>2356</v>
      </c>
      <c r="K47" s="14" t="s">
        <v>2357</v>
      </c>
      <c r="L47" s="14" t="s">
        <v>624</v>
      </c>
      <c r="M47" s="14" t="str">
        <f t="shared" si="5"/>
        <v>Chao, A., Gotelli, N.J., Hsieh, T. C., Sander, E. L., Ma, K. H., Colwell, R. K. &amp; Ellison, A. M. (2014). Rarefaction and extrapolation with H &lt;br&gt; &amp;nbsp;&amp;nbsp;&amp;nbsp;&amp;nbsp;&amp;nbsp;&amp;nbsp;&amp;nbsp;&amp;nbsp;hao, A., Gotelli, N.J., Hsieh, T. C., Sander, E. L., Ma, K. H., Colwell, R. K. &amp; Ellison, A. M. (2014). Rarefaction and extrapolation with Hilill numbers: a framework for sampling and estimation in species diversity studies. *Ecological Monographs, 84*, 45–67. &lt;https://doi.org/10.1890/13-0133.1&gt;&lt;br&gt;&lt;br&gt;</v>
      </c>
      <c r="N47" s="14" t="str">
        <f t="shared" si="3"/>
        <v xml:space="preserve">    ref_intext_chao_et_al_2014: "Chao et al., 2014"</v>
      </c>
      <c r="O47" s="14" t="str">
        <f t="shared" si="4"/>
        <v xml:space="preserve">    ref_bib_chao_et_al_2014: "Chao, A., Gotelli, N.J., Hsieh, T. C., Sander, E. L., Ma, K. H., Colwell, R. K. &amp; Ellison, A. M. (2014). Rarefaction and extrapolation with Hill numbers: a framework for sampling and estimation in species diversity studies. *Ecological Monographs, 84*, 45–67. &lt;https://doi.org/10.1890/13-0133.1&gt;"</v>
      </c>
    </row>
    <row r="48" spans="1:15">
      <c r="A48" s="14"/>
      <c r="B48" s="14"/>
      <c r="C48" s="14"/>
      <c r="D48" s="14"/>
      <c r="E48" s="14"/>
      <c r="F48" s="14" t="s">
        <v>2354</v>
      </c>
      <c r="G48" s="14" t="str">
        <f t="shared" si="0"/>
        <v>{{ ref_intext_chao_et_al_2016 }}</v>
      </c>
      <c r="H48" s="14" t="str">
        <f t="shared" si="1"/>
        <v>{{ ref_bib_chao_et_al_2016 }}</v>
      </c>
      <c r="I48" s="14" t="s">
        <v>2353</v>
      </c>
      <c r="J48" s="14" t="s">
        <v>2353</v>
      </c>
      <c r="K48" s="14" t="s">
        <v>2352</v>
      </c>
      <c r="L48" s="14" t="s">
        <v>624</v>
      </c>
      <c r="M48" s="14" t="str">
        <f t="shared" si="5"/>
        <v>Chao, A., Ma, K. H., &amp; Hsieh, T. C. (2016). *iNEXT Online: Software for Interpolation and Extrapolation of Species Diversity.* Program and Us &lt;br&gt; &amp;nbsp;&amp;nbsp;&amp;nbsp;&amp;nbsp;&amp;nbsp;&amp;nbsp;&amp;nbsp;&amp;nbsp;hao, A., Ma, K. H., &amp; Hsieh, T. C. (2016). *iNEXT Online: Software for Interpolation and Extrapolation of Species Diversity.* Program and Userer’s Guide published at &lt;http://chao.stat.nthu.edu.tw/wordpress/software_download/inextonline/&gt;&lt;br&gt;&lt;br&gt;</v>
      </c>
      <c r="N48" s="14" t="str">
        <f t="shared" si="3"/>
        <v xml:space="preserve">    ref_intext_chao_et_al_2016: "Chao et al., 2016"</v>
      </c>
      <c r="O48" s="14" t="str">
        <f t="shared" si="4"/>
        <v xml:space="preserve">    ref_bib_chao_et_al_2016: "Chao, A., Ma, K. H., &amp; Hsieh, T. C. (2016). *iNEXT Online: Software for Interpolation and Extrapolation of Species Diversity.* Program and User’s Guide published at &lt;http://chao.stat.nthu.edu.tw/wordpress/software_download/inextonline/&gt;"</v>
      </c>
    </row>
    <row r="49" spans="1:15">
      <c r="A49" s="14" t="s">
        <v>2252</v>
      </c>
      <c r="B49" s="14" t="b">
        <v>1</v>
      </c>
      <c r="C49" s="14" t="b">
        <v>0</v>
      </c>
      <c r="D49" s="14" t="b">
        <v>1</v>
      </c>
      <c r="E49" s="14"/>
      <c r="F49" s="14" t="s">
        <v>1455</v>
      </c>
      <c r="G49" s="14" t="str">
        <f t="shared" si="0"/>
        <v>{{ ref_intext_chatterjee_et_al_2021 }}</v>
      </c>
      <c r="H49" s="14" t="str">
        <f t="shared" si="1"/>
        <v>{{ ref_bib_chatterjee_et_al_2021 }}</v>
      </c>
      <c r="I49" s="14" t="s">
        <v>290</v>
      </c>
      <c r="J49" s="14" t="s">
        <v>290</v>
      </c>
      <c r="K49" s="14" t="s">
        <v>2839</v>
      </c>
      <c r="L49" s="14" t="s">
        <v>624</v>
      </c>
      <c r="M49" s="14" t="str">
        <f t="shared" si="5"/>
        <v>Chatterjee, N., Schuttler, T. G., Nigam, P., &amp; Habib, B. (2021). Deciphering the rarity–detectability continuum: optimizing Survey design for &lt;br&gt; &amp;nbsp;&amp;nbsp;&amp;nbsp;&amp;nbsp;&amp;nbsp;&amp;nbsp;&amp;nbsp;&amp;nbsp;hatterjee, N., Schuttler, T. G., Nigam, P., &amp; Habib, B. (2021). Deciphering the rarity–detectability continuum: optimizing Survey design for t terrestrial mammalian community. *Ecosphere 12*(9), e03748. &lt;https://doi.org/10.1002/ecs2.3748&gt;&lt;br&gt;&lt;br&gt;</v>
      </c>
      <c r="N49" s="14" t="str">
        <f t="shared" si="3"/>
        <v xml:space="preserve">    ref_intext_chatterjee_et_al_2021: "Chatterjee et al., 2021"</v>
      </c>
      <c r="O49" s="14" t="str">
        <f t="shared" si="4"/>
        <v xml:space="preserve">    ref_bib_chatterjee_et_al_2021: "Chatterjee, N., Schuttler, T. G., Nigam, P., &amp; Habib, B. (2021). Deciphering the rarity–detectability continuum: optimizing Survey design for terrestrial mammalian community. *Ecosphere 12*(9), e03748. &lt;https://doi.org/10.1002/ecs2.3748&gt;"</v>
      </c>
    </row>
    <row r="50" spans="1:15">
      <c r="A50" s="14" t="s">
        <v>2252</v>
      </c>
      <c r="B50" s="14" t="b">
        <v>1</v>
      </c>
      <c r="C50" s="14" t="b">
        <v>0</v>
      </c>
      <c r="D50" s="14" t="b">
        <v>0</v>
      </c>
      <c r="E50" s="14"/>
      <c r="F50" s="14" t="s">
        <v>1456</v>
      </c>
      <c r="G50" s="14" t="str">
        <f t="shared" si="0"/>
        <v>{{ ref_intext_clark_et_al_2003 }}</v>
      </c>
      <c r="H50" s="14" t="str">
        <f t="shared" si="1"/>
        <v>{{ ref_bib_clark_et_al_2003 }}</v>
      </c>
      <c r="I50" s="14" t="s">
        <v>289</v>
      </c>
      <c r="J50" s="14" t="s">
        <v>289</v>
      </c>
      <c r="K50" s="14" t="s">
        <v>1720</v>
      </c>
      <c r="L50" s="14" t="s">
        <v>624</v>
      </c>
      <c r="M50" s="14" t="str">
        <f t="shared" si="5"/>
        <v>Clark, T. G., Bradburn, M. J., Love, S. B., &amp; Altman, D. G. (2003). Survival Analysis Part I: Basic Concepts and First Analyses. *British Jou &lt;br&gt; &amp;nbsp;&amp;nbsp;&amp;nbsp;&amp;nbsp;&amp;nbsp;&amp;nbsp;&amp;nbsp;&amp;nbsp;lark, T. G., Bradburn, M. J., Love, S. B., &amp; Altman, D. G. (2003). Survival Analysis Part I: Basic Concepts and First Analyses. *British Journrnal of Cancer, 89*(2), 232–38. &lt;https://doi.org/10.1038/sj.bjc.6601118&gt;&lt;br&gt;&lt;br&gt;</v>
      </c>
      <c r="N50" s="14" t="str">
        <f t="shared" si="3"/>
        <v xml:space="preserve">    ref_intext_clark_et_al_2003: "Clark et al., 2003"</v>
      </c>
      <c r="O50" s="14" t="str">
        <f t="shared" si="4"/>
        <v xml:space="preserve">    ref_bib_clark_et_al_2003: "Clark, T. G., Bradburn, M. J., Love, S. B., &amp; Altman, D. G. (2003). Survival Analysis Part I: Basic Concepts and First Analyses. *British Journal of Cancer, 89*(2), 232–38. &lt;https://doi.org/10.1038/sj.bjc.6601118&gt;"</v>
      </c>
    </row>
    <row r="51" spans="1:15">
      <c r="A51" s="14" t="s">
        <v>2252</v>
      </c>
      <c r="B51" s="14" t="b">
        <v>1</v>
      </c>
      <c r="C51" s="14" t="b">
        <v>0</v>
      </c>
      <c r="D51" s="14" t="b">
        <v>0</v>
      </c>
      <c r="E51" s="14"/>
      <c r="F51" s="14" t="s">
        <v>33</v>
      </c>
      <c r="G51" s="14" t="str">
        <f t="shared" si="0"/>
        <v>{{ ref_intext_clarke_2019 }}</v>
      </c>
      <c r="H51" s="14" t="str">
        <f t="shared" si="1"/>
        <v>{{ ref_bib_clarke_2019 }}</v>
      </c>
      <c r="I51" s="14" t="s">
        <v>288</v>
      </c>
      <c r="J51" s="14" t="s">
        <v>288</v>
      </c>
      <c r="K51" s="14" t="s">
        <v>2796</v>
      </c>
      <c r="L51" s="14" t="s">
        <v>624</v>
      </c>
      <c r="M51" s="14" t="str">
        <f t="shared" ref="M51:M71" si="6">LEFT(K51,141)&amp;" &lt;br&gt; &amp;nbsp;&amp;nbsp;&amp;nbsp;&amp;nbsp;&amp;nbsp;&amp;nbsp;&amp;nbsp;&amp;nbsp;"&amp;MID(K51,2,142)&amp;MID(K51,142,500)&amp;"&lt;br&gt;&lt;br&gt;"</f>
        <v>Clarke, J. D. (2019).comparing Clustered Sampling Designs for Spatially Explicit Estimation of Population Density. *Population Ecology, 61*,  &lt;br&gt; &amp;nbsp;&amp;nbsp;&amp;nbsp;&amp;nbsp;&amp;nbsp;&amp;nbsp;&amp;nbsp;&amp;nbsp;larke, J. D. (2019).comparing Clustered Sampling Designs for Spatially Explicit Estimation of Population Density. *Population Ecology, 61*, 9393–101. &lt;https://doi.org/10.1002/1438-390X.1011&gt;&lt;br&gt;&lt;br&gt;</v>
      </c>
      <c r="N51" s="14" t="str">
        <f t="shared" si="3"/>
        <v xml:space="preserve">    ref_intext_clarke_2019: "Clarke, 2019"</v>
      </c>
      <c r="O51" s="14" t="str">
        <f t="shared" si="4"/>
        <v xml:space="preserve">    ref_bib_clarke_2019: "Clarke, J. D. (2019).comparing Clustered Sampling Designs for Spatially Explicit Estimation of Population Density. *Population Ecology, 61*, 93–101. &lt;https://doi.org/10.1002/1438-390X.1011&gt;"</v>
      </c>
    </row>
    <row r="52" spans="1:15">
      <c r="A52" s="14" t="s">
        <v>2252</v>
      </c>
      <c r="B52" s="14" t="b">
        <v>1</v>
      </c>
      <c r="C52" s="14" t="b">
        <v>0</v>
      </c>
      <c r="D52" s="14" t="b">
        <v>1</v>
      </c>
      <c r="E52" s="14"/>
      <c r="F52" s="14" t="s">
        <v>1372</v>
      </c>
      <c r="G52" s="14" t="str">
        <f t="shared" si="0"/>
        <v>{{ ref_intext_clarke_et_al_2023 }}</v>
      </c>
      <c r="H52" s="14" t="str">
        <f t="shared" si="1"/>
        <v>{{ ref_bib_clarke_et_al_2023 }}</v>
      </c>
      <c r="I52" s="14" t="s">
        <v>287</v>
      </c>
      <c r="J52" s="14" t="s">
        <v>287</v>
      </c>
      <c r="K52" s="14" t="s">
        <v>2797</v>
      </c>
      <c r="L52" s="14" t="s">
        <v>624</v>
      </c>
      <c r="M52" s="14" t="str">
        <f t="shared" si="6"/>
        <v>Clarke, J., Bohm, H., Burton, C., Constantinou, A. (2023). *Using Camera Traps to Estimate Medium and Large Mammal Density: Comparison of Met &lt;br&gt; &amp;nbsp;&amp;nbsp;&amp;nbsp;&amp;nbsp;&amp;nbsp;&amp;nbsp;&amp;nbsp;&amp;nbsp;larke, J., Bohm, H., Burton, C., Constantinou, A. (2023). *Using Camera Traps to Estimate Medium and Large Mammal Density: Comparison of Methohods and Recommendations for Wildlife Managers*. &lt;https://doi.org/10.13140/RG.2.2.18364.72320&gt;&lt;br&gt;&lt;br&gt;</v>
      </c>
      <c r="N52" s="14" t="str">
        <f t="shared" si="3"/>
        <v xml:space="preserve">    ref_intext_clarke_et_al_2023: "Clarke et al., 2023"</v>
      </c>
      <c r="O52" s="14" t="str">
        <f t="shared" si="4"/>
        <v xml:space="preserve">    ref_bib_clarke_et_al_2023: "Clarke, J., Bohm, H., Burton, C., Constantinou, A. (2023). *Using Camera Traps to Estimate Medium and Large Mammal Density: Comparison of Methods and Recommendations for Wildlife Managers*. &lt;https://doi.org/10.13140/RG.2.2.18364.72320&gt;"</v>
      </c>
    </row>
    <row r="53" spans="1:15">
      <c r="A53" s="14" t="s">
        <v>2252</v>
      </c>
      <c r="B53" s="14" t="b">
        <v>0</v>
      </c>
      <c r="C53" s="14" t="b">
        <v>1</v>
      </c>
      <c r="D53" s="14" t="b">
        <v>0</v>
      </c>
      <c r="E53" s="14"/>
      <c r="F53" s="14" t="s">
        <v>1457</v>
      </c>
      <c r="G53" s="14" t="str">
        <f t="shared" si="0"/>
        <v>{{ ref_intext_clevenger_waltho_2005 }}</v>
      </c>
      <c r="H53" s="14" t="str">
        <f t="shared" si="1"/>
        <v>{{ ref_bib_clevenger_waltho_2005 }}</v>
      </c>
      <c r="I53" s="14" t="s">
        <v>286</v>
      </c>
      <c r="J53" s="14" t="s">
        <v>286</v>
      </c>
      <c r="K53" s="14" t="s">
        <v>1721</v>
      </c>
      <c r="L53" s="14" t="s">
        <v>624</v>
      </c>
      <c r="M53" s="14" t="str">
        <f t="shared" si="6"/>
        <v>Clevenger, A. P., &amp; Waltho, N. (2005). Performance indices to identify attributes of highway crossing structures facilitating movement of lar &lt;br&gt; &amp;nbsp;&amp;nbsp;&amp;nbsp;&amp;nbsp;&amp;nbsp;&amp;nbsp;&amp;nbsp;&amp;nbsp;levenger, A. P., &amp; Waltho, N. (2005). Performance indices to identify attributes of highway crossing structures facilitating movement of largege mammals. *Biological Conservation, 121* (3), 453–464. &lt;https://doi.org/10.1016/j.biocon.2004.04.025&gt;&lt;br&gt;&lt;br&gt;</v>
      </c>
      <c r="N53" s="14" t="str">
        <f t="shared" si="3"/>
        <v xml:space="preserve">    ref_intext_clevenger_waltho_2005: "Clevenger &amp; Waltho, 2005"</v>
      </c>
      <c r="O53" s="14" t="str">
        <f t="shared" si="4"/>
        <v xml:space="preserve">    ref_bib_clevenger_waltho_2005: "Clevenger, A. P., &amp; Waltho, N. (2005). Performance indices to identify attributes of highway crossing structures facilitating movement of large mammals. *Biological Conservation, 121* (3), 453–464. &lt;https://doi.org/10.1016/j.biocon.2004.04.025&gt;"</v>
      </c>
    </row>
    <row r="54" spans="1:15">
      <c r="A54" s="14" t="s">
        <v>2252</v>
      </c>
      <c r="B54" s="14" t="b">
        <v>1</v>
      </c>
      <c r="C54" s="14" t="b">
        <v>0</v>
      </c>
      <c r="D54" s="14" t="b">
        <v>0</v>
      </c>
      <c r="E54" s="14"/>
      <c r="F54" s="14" t="s">
        <v>32</v>
      </c>
      <c r="G54" s="14" t="str">
        <f t="shared" si="0"/>
        <v>{{ ref_intext_cmi_2020 }}</v>
      </c>
      <c r="H54" s="14" t="str">
        <f t="shared" si="1"/>
        <v>{{ ref_bib_cmi_2020 }}</v>
      </c>
      <c r="I54" s="14" t="s">
        <v>285</v>
      </c>
      <c r="J54" s="14" t="s">
        <v>285</v>
      </c>
      <c r="K54" s="14" t="s">
        <v>1722</v>
      </c>
      <c r="L54" s="14" t="s">
        <v>624</v>
      </c>
      <c r="M54" s="14" t="str">
        <f t="shared" si="6"/>
        <v>Columbia Mountains Institute of Applied Ecology [CMI]. (2020) *Chris Beirne: Tips and Tricks for the Organization and Analysis of Camera Trap &lt;br&gt; &amp;nbsp;&amp;nbsp;&amp;nbsp;&amp;nbsp;&amp;nbsp;&amp;nbsp;&amp;nbsp;&amp;nbsp;olumbia Mountains Institute of Applied Ecology [CMI]. (2020) *Chris Beirne: Tips and Tricks for the Organization and Analysis of Camera Trap D Data*. &lt;https://www.youtube.com/watch?v=VadXgBMhiTY&gt;&lt;br&gt;&lt;br&gt;</v>
      </c>
      <c r="N54" s="14" t="str">
        <f t="shared" si="3"/>
        <v xml:space="preserve">    ref_intext_cmi_2020: "Columbia Mountains Institute of Applied Ecology [CMI], 2020"</v>
      </c>
      <c r="O54" s="14" t="str">
        <f t="shared" si="4"/>
        <v xml:space="preserve">    ref_bib_cmi_2020: "Columbia Mountains Institute of Applied Ecology [CMI]. (2020) *Chris Beirne: Tips and Tricks for the Organization and Analysis of Camera Trap Data*. &lt;https://www.youtube.com/watch?v=VadXgBMhiTY&gt;"</v>
      </c>
    </row>
    <row r="55" spans="1:15">
      <c r="A55" s="14" t="s">
        <v>2252</v>
      </c>
      <c r="B55" s="14" t="b">
        <v>0</v>
      </c>
      <c r="C55" s="14" t="b">
        <v>0</v>
      </c>
      <c r="D55" s="14"/>
      <c r="E55" s="14"/>
      <c r="F55" s="14" t="s">
        <v>1677</v>
      </c>
      <c r="G55" s="14" t="str">
        <f t="shared" si="0"/>
        <v>{{ ref_intext_coltrane_et_al_2024 }}</v>
      </c>
      <c r="H55" s="14" t="str">
        <f t="shared" si="1"/>
        <v>{{ ref_bib_coltrane_et_al_2024 }}</v>
      </c>
      <c r="I55" s="14" t="s">
        <v>1674</v>
      </c>
      <c r="J55" s="14" t="s">
        <v>1674</v>
      </c>
      <c r="K55" s="14" t="s">
        <v>2798</v>
      </c>
      <c r="L55" s="14" t="s">
        <v>624</v>
      </c>
      <c r="M55" s="14" t="str">
        <f t="shared" si="6"/>
        <v>Coltrane, J., DeCesare, N. J., Horne, J. S., &amp; Lukacs, P. M. (2024). Comparing camera-based ungulate Density estimates: A case study using is &lt;br&gt; &amp;nbsp;&amp;nbsp;&amp;nbsp;&amp;nbsp;&amp;nbsp;&amp;nbsp;&amp;nbsp;&amp;nbsp;oltrane, J., DeCesare, N. J., Horne, J. S., &amp; Lukacs, P. M. (2024). Comparing camera-based ungulate Density estimates: A case study using islaland populations of bighorn sheep and mule deer. *The Journal of Wildlife Management, 88*(7), e22636. &lt;https://doi.org/10.1002/jwmg.22636&gt;&lt;br&gt;&lt;br&gt;</v>
      </c>
      <c r="N55" s="14" t="str">
        <f t="shared" si="3"/>
        <v xml:space="preserve">    ref_intext_coltrane_et_al_2024: "Coltrane et al., 2024"</v>
      </c>
      <c r="O55" s="14" t="str">
        <f t="shared" si="4"/>
        <v xml:space="preserve">    ref_bib_coltrane_et_al_2024: "Coltrane, J., DeCesare, N. J., Horne, J. S., &amp; Lukacs, P. M. (2024). Comparing camera-based ungulate Density estimates: A case study using island populations of bighorn sheep and mule deer. *The Journal of Wildlife Management, 88*(7), e22636. &lt;https://doi.org/10.1002/jwmg.22636&gt;"</v>
      </c>
    </row>
    <row r="56" spans="1:15">
      <c r="A56" s="14" t="s">
        <v>2252</v>
      </c>
      <c r="B56" s="14"/>
      <c r="C56" s="14"/>
      <c r="D56" s="14"/>
      <c r="E56" s="14"/>
      <c r="F56" s="14" t="s">
        <v>1691</v>
      </c>
      <c r="G56" s="14" t="str">
        <f t="shared" si="0"/>
        <v>{{ ref_intext_colwell_2022 }}</v>
      </c>
      <c r="H56" s="14" t="str">
        <f t="shared" si="1"/>
        <v>{{ ref_bib_colwell_2022 }}</v>
      </c>
      <c r="I56" s="14" t="s">
        <v>1692</v>
      </c>
      <c r="J56" s="14" t="s">
        <v>1692</v>
      </c>
      <c r="K56" s="14" t="s">
        <v>1693</v>
      </c>
      <c r="L56" s="14" t="s">
        <v>624</v>
      </c>
      <c r="M56" s="14" t="str">
        <f t="shared" si="6"/>
        <v>Colwell, R. K. (2022). EstimateS: Statistical Estimation of Species Richness and Shared Species from Samples. Version 9.1. &lt;https://www.rober &lt;br&gt; &amp;nbsp;&amp;nbsp;&amp;nbsp;&amp;nbsp;&amp;nbsp;&amp;nbsp;&amp;nbsp;&amp;nbsp;olwell, R. K. (2022). EstimateS: Statistical Estimation of Species Richness and Shared Species from Samples. Version 9.1. &lt;https://www.robertktkcolwell.org/pages/1407&gt;&lt;br&gt;&lt;br&gt;</v>
      </c>
      <c r="N56" s="14" t="str">
        <f t="shared" si="3"/>
        <v xml:space="preserve">    ref_intext_colwell_2022: "Colwell, 2022"</v>
      </c>
      <c r="O56" s="14" t="str">
        <f t="shared" si="4"/>
        <v xml:space="preserve">    ref_bib_colwell_2022: "Colwell, R. K. (2022). EstimateS: Statistical Estimation of Species Richness and Shared Species from Samples. Version 9.1. &lt;https://www.robertkcolwell.org/pages/1407&gt;"</v>
      </c>
    </row>
    <row r="57" spans="1:15">
      <c r="A57" s="14"/>
      <c r="B57" s="14"/>
      <c r="C57" s="14"/>
      <c r="D57" s="14"/>
      <c r="E57" s="14"/>
      <c r="F57" s="14" t="s">
        <v>3637</v>
      </c>
      <c r="G57" s="14" t="str">
        <f t="shared" si="0"/>
        <v>{{ ref_intext_colwell_coddington_1994 }}</v>
      </c>
      <c r="H57" s="14" t="str">
        <f t="shared" si="1"/>
        <v>{{ ref_bib_colwell_coddington_1994 }}</v>
      </c>
      <c r="I57" s="19" t="s">
        <v>3636</v>
      </c>
      <c r="J57" s="19" t="s">
        <v>3636</v>
      </c>
      <c r="K57" s="14" t="s">
        <v>3657</v>
      </c>
      <c r="L57" s="14"/>
      <c r="M57" s="14" t="str">
        <f t="shared" si="6"/>
        <v>Colwell, R. K., &amp; Coddington, J. A. (1994).Estimating terrestrial biodiversity through extrapolation. *Philosophical Transactions of the Roya &lt;br&gt; &amp;nbsp;&amp;nbsp;&amp;nbsp;&amp;nbsp;&amp;nbsp;&amp;nbsp;&amp;nbsp;&amp;nbsp;olwell, R. K., &amp; Coddington, J. A. (1994).Estimating terrestrial biodiversity through extrapolation. *Philosophical Transactions of the Royal l Society of London. Series B, Biological Sciences, 345*, 101–118. &lt;https://doi.org/10.1098/rstb.1994.0091&gt;&lt;br&gt;&lt;br&gt;</v>
      </c>
      <c r="N57" s="14" t="str">
        <f t="shared" si="3"/>
        <v xml:space="preserve">    ref_intext_colwell_coddington_1994: "Colwell &amp; Coddington, 1994"</v>
      </c>
      <c r="O57" s="14" t="str">
        <f t="shared" si="4"/>
        <v xml:space="preserve">    ref_bib_colwell_coddington_1994: "Colwell, R. K., &amp; Coddington, J. A. (1994).Estimating terrestrial biodiversity through extrapolation. *Philosophical Transactions of the Royal Society of London. Series B, Biological Sciences, 345*, 101–118. &lt;https://doi.org/10.1098/rstb.1994.0091&gt;"</v>
      </c>
    </row>
    <row r="58" spans="1:15">
      <c r="A58" s="14" t="s">
        <v>2252</v>
      </c>
      <c r="B58" s="14" t="b">
        <v>0</v>
      </c>
      <c r="C58" s="14" t="b">
        <v>0</v>
      </c>
      <c r="D58" s="14" t="b">
        <v>1</v>
      </c>
      <c r="E58" s="14"/>
      <c r="F58" s="14" t="s">
        <v>3631</v>
      </c>
      <c r="G58" s="14" t="str">
        <f t="shared" si="0"/>
        <v>{{ ref_intext_colwell_et_al_2004 }}</v>
      </c>
      <c r="H58" s="14" t="str">
        <f t="shared" si="1"/>
        <v>{{ ref_bib_colwell_et_al_2004 }}</v>
      </c>
      <c r="I58" s="14" t="s">
        <v>3629</v>
      </c>
      <c r="J58" s="14" t="s">
        <v>3632</v>
      </c>
      <c r="K58" s="14" t="s">
        <v>3630</v>
      </c>
      <c r="L58" s="14" t="s">
        <v>624</v>
      </c>
      <c r="M58" s="14" t="str">
        <f t="shared" si="6"/>
        <v>Colwell, R. K., Mao, C. X., &amp; Chang, J. (2004). Interpolating, Extrapolating, and Comparing Incidence-based Species Accumulation Curves. *Eco &lt;br&gt; &amp;nbsp;&amp;nbsp;&amp;nbsp;&amp;nbsp;&amp;nbsp;&amp;nbsp;&amp;nbsp;&amp;nbsp;olwell, R. K., Mao, C. X., &amp; Chang, J. (2004). Interpolating, Extrapolating, and Comparing Incidence-based Species Accumulation Curves. *Ecolology, 85*(10), 2717–2727. &lt;https://doi.org/10.1890/03-0557&gt;&lt;br&gt;&lt;br&gt;</v>
      </c>
      <c r="N58" s="14" t="str">
        <f t="shared" si="3"/>
        <v xml:space="preserve">    ref_intext_colwell_et_al_2004: "Colwell et al., 2004"</v>
      </c>
      <c r="O58" s="14" t="str">
        <f t="shared" si="4"/>
        <v xml:space="preserve">    ref_bib_colwell_et_al_2004: "Colwell, R. K., Mao, C. X., &amp; Chang, J. (2004). Interpolating, Extrapolating, and Comparing Incidence-based Species Accumulation Curves. *Ecology, 85*(10), 2717–2727. &lt;https://doi.org/10.1890/03-0557&gt;"</v>
      </c>
    </row>
    <row r="59" spans="1:15">
      <c r="A59" s="14" t="s">
        <v>2252</v>
      </c>
      <c r="B59" s="14" t="b">
        <v>0</v>
      </c>
      <c r="C59" s="14" t="b">
        <v>0</v>
      </c>
      <c r="D59" s="14" t="b">
        <v>1</v>
      </c>
      <c r="E59" s="14"/>
      <c r="F59" s="14" t="s">
        <v>1458</v>
      </c>
      <c r="G59" s="14" t="str">
        <f t="shared" si="0"/>
        <v>{{ ref_intext_colwell_et_al_2012 }}</v>
      </c>
      <c r="H59" s="14" t="str">
        <f t="shared" si="1"/>
        <v>{{ ref_bib_colwell_et_al_2012 }}</v>
      </c>
      <c r="I59" s="14" t="s">
        <v>284</v>
      </c>
      <c r="J59" s="14" t="s">
        <v>284</v>
      </c>
      <c r="K59" s="14" t="s">
        <v>1723</v>
      </c>
      <c r="L59" s="14" t="s">
        <v>624</v>
      </c>
      <c r="M59" s="14" t="str">
        <f t="shared" si="6"/>
        <v>Colwell, R., Chao, A., Gotelli, N., Lin, S., Mao, C., Chazdon, R., &amp; Longino, J. (2012). Models and estimators linking individual-based and s &lt;br&gt; &amp;nbsp;&amp;nbsp;&amp;nbsp;&amp;nbsp;&amp;nbsp;&amp;nbsp;&amp;nbsp;&amp;nbsp;olwell, R., Chao, A., Gotelli, N., Lin, S., Mao, C., Chazdon, R., &amp; Longino, J. (2012). Models and estimators linking individual-based and samample-based rarefaction, extrapolation and comparison of assemblages. *Journal of Plant Ecology, 5*(1), 3–21. &lt;https://doi.org/10.1093/jpe/rtr044&gt;&lt;br&gt;&lt;br&gt;</v>
      </c>
      <c r="N59" s="14" t="str">
        <f t="shared" si="3"/>
        <v xml:space="preserve">    ref_intext_colwell_et_al_2012: "Colwell et al., 2012"</v>
      </c>
      <c r="O59" s="14" t="str">
        <f t="shared" si="4"/>
        <v xml:space="preserve">    ref_bib_colwell_et_al_2012: "Colwell, R., Chao, A., Gotelli, N., Lin, S., Mao, C., Chazdon, R., &amp; Longino, J. (2012). Models and estimators linking individual-based and sample-based rarefaction, extrapolation and comparison of assemblages. *Journal of Plant Ecology, 5*(1), 3–21. &lt;https://doi.org/10.1093/jpe/rtr044&gt;"</v>
      </c>
    </row>
    <row r="60" spans="1:15">
      <c r="A60" s="14" t="s">
        <v>2252</v>
      </c>
      <c r="B60" s="14" t="b">
        <v>1</v>
      </c>
      <c r="C60" s="14" t="b">
        <v>0</v>
      </c>
      <c r="D60" s="14" t="b">
        <v>0</v>
      </c>
      <c r="E60" s="14"/>
      <c r="F60" s="14" t="s">
        <v>1459</v>
      </c>
      <c r="G60" s="14" t="str">
        <f t="shared" si="0"/>
        <v>{{ ref_intext_colyn_et_al_2018 }}</v>
      </c>
      <c r="H60" s="14" t="str">
        <f t="shared" si="1"/>
        <v>{{ ref_bib_colyn_et_al_2018 }}</v>
      </c>
      <c r="I60" s="14" t="s">
        <v>283</v>
      </c>
      <c r="J60" s="14" t="s">
        <v>2880</v>
      </c>
      <c r="K60" s="14" t="s">
        <v>2881</v>
      </c>
      <c r="L60" s="14" t="s">
        <v>624</v>
      </c>
      <c r="M60" s="14" t="str">
        <f t="shared" si="6"/>
        <v>Colyn, R. B., Radloff, F., &amp; O'Riain, M. J. (2018). Camera trapping mammals in the scrubland’s of the cape floristic kingdom - the importance &lt;br&gt; &amp;nbsp;&amp;nbsp;&amp;nbsp;&amp;nbsp;&amp;nbsp;&amp;nbsp;&amp;nbsp;&amp;nbsp;olyn, R. B., Radloff, F., &amp; O'Riain, M. J. (2018). Camera trapping mammals in the scrubland’s of the cape floristic kingdom - the importance o of effort, spacing and trap placement. *Biodiversity and Conservation, 27*(2), 503–520. &lt;https://doi.org/10.1007/s10531-017-1448-z&gt;&lt;br&gt;&lt;br&gt;</v>
      </c>
      <c r="N60" s="14" t="str">
        <f t="shared" si="3"/>
        <v xml:space="preserve">    ref_intext_colyn_et_al_2018: "Colyn et al., 2018"</v>
      </c>
      <c r="O60" s="14" t="str">
        <f t="shared" si="4"/>
        <v xml:space="preserve">    ref_bib_colyn_et_al_2018: "Colyn, R. B., Radloff, F., &amp; O'Riain, M. J. (2018). Camera trapping mammals in the scrubland’s of the cape floristic kingdom - the importance of effort, spacing and trap placement. *Biodiversity and Conservation, 27*(2), 503–520. &lt;https://doi.org/10.1007/s10531-017-1448-z&gt;"</v>
      </c>
    </row>
    <row r="61" spans="1:15">
      <c r="A61" s="14"/>
      <c r="B61" s="14"/>
      <c r="C61" s="14"/>
      <c r="D61" s="14"/>
      <c r="E61" s="14"/>
      <c r="F61" s="14" t="s">
        <v>3565</v>
      </c>
      <c r="G61" s="14" t="str">
        <f t="shared" si="0"/>
        <v>{{ ref_intext_cove_2020a }}</v>
      </c>
      <c r="H61" s="14" t="str">
        <f t="shared" si="1"/>
        <v>{{ ref_bib_cove_2020a }}</v>
      </c>
      <c r="I61" s="14" t="s">
        <v>3564</v>
      </c>
      <c r="J61" s="14" t="s">
        <v>3564</v>
      </c>
      <c r="K61" s="14" t="s">
        <v>3568</v>
      </c>
      <c r="L61" s="14" t="s">
        <v>3559</v>
      </c>
      <c r="M61" s="14" t="str">
        <f t="shared" si="6"/>
        <v>Cove, M. (2020a, Sep 27). *Occupancy Modeling Video 1 -- Sampling Techniques for Mammals.* [Video]. YouTube. &lt;https://www.youtube.com/watch?v &lt;br&gt; &amp;nbsp;&amp;nbsp;&amp;nbsp;&amp;nbsp;&amp;nbsp;&amp;nbsp;&amp;nbsp;&amp;nbsp;ove, M. (2020a, Sep 27). *Occupancy Modeling Video 1 -- Sampling Techniques for Mammals.* [Video]. YouTube. &lt;https://www.youtube.com/watch?v=n=n21Ugw0lYcY&gt;&lt;br&gt;&lt;br&gt;</v>
      </c>
      <c r="N61" s="14" t="str">
        <f t="shared" si="3"/>
        <v xml:space="preserve">    ref_intext_cove_2020a: "Cove, 2020a"</v>
      </c>
      <c r="O61" s="14" t="str">
        <f t="shared" si="4"/>
        <v xml:space="preserve">    ref_bib_cove_2020a: "Cove, M. (2020a, Sep 27). *Occupancy Modeling Video 1 -- Sampling Techniques for Mammals.* [Video]. YouTube. &lt;https://www.youtube.com/watch?v=n21Ugw0lYcY&gt;"</v>
      </c>
    </row>
    <row r="62" spans="1:15">
      <c r="A62" s="14"/>
      <c r="B62" s="14"/>
      <c r="C62" s="14"/>
      <c r="D62" s="14"/>
      <c r="E62" s="14"/>
      <c r="F62" s="14" t="s">
        <v>3566</v>
      </c>
      <c r="G62" s="14" t="str">
        <f t="shared" si="0"/>
        <v>{{ ref_intext_cove_2020b }}</v>
      </c>
      <c r="H62" s="14" t="str">
        <f t="shared" si="1"/>
        <v>{{ ref_bib_cove_2020b }}</v>
      </c>
      <c r="I62" s="14" t="s">
        <v>3567</v>
      </c>
      <c r="J62" s="14" t="s">
        <v>3567</v>
      </c>
      <c r="K62" s="14" t="s">
        <v>3569</v>
      </c>
      <c r="L62" s="14" t="s">
        <v>3560</v>
      </c>
      <c r="M62" s="14" t="str">
        <f t="shared" si="6"/>
        <v>Cove, M. (2020b, Sep 27). *Occupancy Modeling Video 2 -- Introductory Statistical Review.* [Video]. YouTube. &lt;https://www.youtube.com/watch?v &lt;br&gt; &amp;nbsp;&amp;nbsp;&amp;nbsp;&amp;nbsp;&amp;nbsp;&amp;nbsp;&amp;nbsp;&amp;nbsp;ove, M. (2020b, Sep 27). *Occupancy Modeling Video 2 -- Introductory Statistical Review.* [Video]. YouTube. &lt;https://www.youtube.com/watch?v=u=u--F8_oRpVU&amp;t=1s&gt;&lt;br&gt;&lt;br&gt;</v>
      </c>
      <c r="N62" s="14" t="str">
        <f t="shared" si="3"/>
        <v xml:space="preserve">    ref_intext_cove_2020b: "Cove, 2020b"</v>
      </c>
      <c r="O62" s="14" t="str">
        <f t="shared" si="4"/>
        <v xml:space="preserve">    ref_bib_cove_2020b: "Cove, M. (2020b, Sep 27). *Occupancy Modeling Video 2 -- Introductory Statistical Review.* [Video]. YouTube. &lt;https://www.youtube.com/watch?v=u--F8_oRpVU&amp;t=1s&gt;"</v>
      </c>
    </row>
    <row r="63" spans="1:15">
      <c r="A63" s="14"/>
      <c r="B63" s="14"/>
      <c r="C63" s="14"/>
      <c r="D63" s="14"/>
      <c r="E63" s="14"/>
      <c r="F63" s="14" t="s">
        <v>3572</v>
      </c>
      <c r="G63" s="14" t="str">
        <f t="shared" si="0"/>
        <v>{{ ref_intext_cove_2020c }}</v>
      </c>
      <c r="H63" s="14" t="str">
        <f t="shared" si="1"/>
        <v>{{ ref_bib_cove_2020c }}</v>
      </c>
      <c r="I63" s="14" t="s">
        <v>3571</v>
      </c>
      <c r="J63" s="14" t="s">
        <v>3571</v>
      </c>
      <c r="K63" s="14" t="s">
        <v>3570</v>
      </c>
      <c r="L63" s="14" t="s">
        <v>3561</v>
      </c>
      <c r="M63" s="14" t="str">
        <f t="shared" si="6"/>
        <v>Cove, M. (2020c, Sep 27). *Occupancy Modeling Video 3 -- What are Occupancy Models and What are the Applications?* [Video]. YouTube. &lt;https:/ &lt;br&gt; &amp;nbsp;&amp;nbsp;&amp;nbsp;&amp;nbsp;&amp;nbsp;&amp;nbsp;&amp;nbsp;&amp;nbsp;ove, M. (2020c, Sep 27). *Occupancy Modeling Video 3 -- What are Occupancy Models and What are the Applications?* [Video]. YouTube. &lt;https://w/www.youtube.com/watch?v=-F-txltI_iA&gt;&lt;br&gt;&lt;br&gt;</v>
      </c>
      <c r="N63" s="14" t="str">
        <f t="shared" si="3"/>
        <v xml:space="preserve">    ref_intext_cove_2020c: "Cove, 2020c"</v>
      </c>
      <c r="O63" s="14" t="str">
        <f t="shared" si="4"/>
        <v xml:space="preserve">    ref_bib_cove_2020c: "Cove, M. (2020c, Sep 27). *Occupancy Modeling Video 3 -- What are Occupancy Models and What are the Applications?* [Video]. YouTube. &lt;https://www.youtube.com/watch?v=-F-txltI_iA&gt;"</v>
      </c>
    </row>
    <row r="64" spans="1:15">
      <c r="A64" s="14"/>
      <c r="B64" s="14"/>
      <c r="C64" s="14"/>
      <c r="D64" s="14"/>
      <c r="E64" s="14"/>
      <c r="F64" s="14" t="s">
        <v>3575</v>
      </c>
      <c r="G64" s="14" t="str">
        <f t="shared" si="0"/>
        <v>{{ ref_intext_cove_2020d }}</v>
      </c>
      <c r="H64" s="14" t="str">
        <f t="shared" si="1"/>
        <v>{{ ref_bib_cove_2020d }}</v>
      </c>
      <c r="I64" s="14" t="s">
        <v>3574</v>
      </c>
      <c r="J64" s="14" t="s">
        <v>3574</v>
      </c>
      <c r="K64" s="14" t="s">
        <v>3573</v>
      </c>
      <c r="L64" s="14" t="s">
        <v>3562</v>
      </c>
      <c r="M64" s="14" t="str">
        <f t="shared" si="6"/>
        <v>Cove, M. (2020d, Sep 28). *Occupancy Modeling Video 4 -- How to Run and Interpret the Models in PRESENCE* [Video]. YouTube. &lt;https://www.yout &lt;br&gt; &amp;nbsp;&amp;nbsp;&amp;nbsp;&amp;nbsp;&amp;nbsp;&amp;nbsp;&amp;nbsp;&amp;nbsp;ove, M. (2020d, Sep 28). *Occupancy Modeling Video 4 -- How to Run and Interpret the Models in PRESENCE* [Video]. YouTube. &lt;https://www.youtubube.com/watch?v=DVo4KVMPnWg&gt;&lt;br&gt;&lt;br&gt;</v>
      </c>
      <c r="N64" s="14" t="str">
        <f t="shared" si="3"/>
        <v xml:space="preserve">    ref_intext_cove_2020d: "Cove, 2020d"</v>
      </c>
      <c r="O64" s="14" t="str">
        <f t="shared" si="4"/>
        <v xml:space="preserve">    ref_bib_cove_2020d: "Cove, M. (2020d, Sep 28). *Occupancy Modeling Video 4 -- How to Run and Interpret the Models in PRESENCE* [Video]. YouTube. &lt;https://www.youtube.com/watch?v=DVo4KVMPnWg&gt;"</v>
      </c>
    </row>
    <row r="65" spans="1:15">
      <c r="A65" s="14" t="s">
        <v>2252</v>
      </c>
      <c r="B65" s="14" t="b">
        <v>0</v>
      </c>
      <c r="C65" s="14" t="b">
        <v>0</v>
      </c>
      <c r="D65" s="14"/>
      <c r="E65" s="14"/>
      <c r="F65" s="14" t="s">
        <v>1460</v>
      </c>
      <c r="G65" s="14" t="str">
        <f t="shared" si="0"/>
        <v>{{ ref_intext_crisfield_et_al_2024 }}</v>
      </c>
      <c r="H65" s="14" t="str">
        <f t="shared" si="1"/>
        <v>{{ ref_bib_crisfield_et_al_2024 }}</v>
      </c>
      <c r="I65" s="14" t="s">
        <v>1238</v>
      </c>
      <c r="J65" s="14" t="s">
        <v>1238</v>
      </c>
      <c r="K65" s="14" t="s">
        <v>1237</v>
      </c>
      <c r="L65" s="14" t="s">
        <v>624</v>
      </c>
      <c r="M65" s="14" t="str">
        <f t="shared" si="6"/>
        <v>Crisfield, V. E., Guillaume Blanchet, F., Raudsepp‐Hearne, C., &amp; Gravel, D. (2024). How and why species are rare: Towards an understanding of &lt;br&gt; &amp;nbsp;&amp;nbsp;&amp;nbsp;&amp;nbsp;&amp;nbsp;&amp;nbsp;&amp;nbsp;&amp;nbsp;risfield, V. E., Guillaume Blanchet, F., Raudsepp‐Hearne, C., &amp; Gravel, D. (2024). How and why species are rare: Towards an understanding of t the ecological causes of rarity. *Ecography, 2024* (2), e07037. &lt;https://doi.org/10.1111/ecog.07037&gt;&lt;br&gt;&lt;br&gt;</v>
      </c>
      <c r="N65" s="14" t="str">
        <f t="shared" si="3"/>
        <v xml:space="preserve">    ref_intext_crisfield_et_al_2024: "Crisfield et al., 2024"</v>
      </c>
      <c r="O65" s="14" t="str">
        <f t="shared" si="4"/>
        <v xml:space="preserve">    ref_bib_crisfield_et_al_2024: "Crisfield, V. E., Guillaume Blanchet, F., Raudsepp‐Hearne, C., &amp; Gravel, D. (2024). How and why species are rare: Towards an understanding of the ecological causes of rarity. *Ecography, 2024* (2), e07037. &lt;https://doi.org/10.1111/ecog.07037&gt;"</v>
      </c>
    </row>
    <row r="66" spans="1:15">
      <c r="A66" s="14" t="s">
        <v>2252</v>
      </c>
      <c r="B66" s="14" t="b">
        <v>1</v>
      </c>
      <c r="C66" s="14" t="b">
        <v>0</v>
      </c>
      <c r="D66" s="14" t="b">
        <v>0</v>
      </c>
      <c r="E66" s="14"/>
      <c r="F66" s="14" t="s">
        <v>1461</v>
      </c>
      <c r="G66" s="14" t="str">
        <f t="shared" ref="G66:G129" si="7">"{{ ref_intext_"&amp;F66&amp;" }}"</f>
        <v>{{ ref_intext_cusack_et_al_2015 }}</v>
      </c>
      <c r="H66" s="14" t="str">
        <f t="shared" ref="H66:H129" si="8">"{{ ref_bib_"&amp;F66&amp;" }}"</f>
        <v>{{ ref_bib_cusack_et_al_2015 }}</v>
      </c>
      <c r="I66" s="14" t="s">
        <v>282</v>
      </c>
      <c r="J66" s="14" t="s">
        <v>282</v>
      </c>
      <c r="K66" s="14" t="s">
        <v>1724</v>
      </c>
      <c r="L66" s="14" t="s">
        <v>624</v>
      </c>
      <c r="M66" s="14" t="str">
        <f t="shared" si="6"/>
        <v>Cusack, J., Dickman, A. J., Rowcliffe, J. M., Carbone, C., Macdonald, D. W., &amp; Coulson, T. (2015). Random versus Game Trail-based Camera trap &lt;br&gt; &amp;nbsp;&amp;nbsp;&amp;nbsp;&amp;nbsp;&amp;nbsp;&amp;nbsp;&amp;nbsp;&amp;nbsp;usack, J., Dickman, A. J., Rowcliffe, J. M., Carbone, C., Macdonald, D. W., &amp; Coulson, T. (2015). Random versus Game Trail-based Camera trap P Placement Strategy for Monitoring Terrestrial Mammal Communities. *PloS One*,*10*(5), e0126373. &lt;https://doi.org/10.1371/journal.pone.0126373&gt;&lt;br&gt;&lt;br&gt;</v>
      </c>
      <c r="N66" s="14" t="str">
        <f t="shared" ref="N66:N129" si="9">"    ref_intext_"&amp;F66&amp;": "&amp;""""&amp;I66&amp;""""</f>
        <v xml:space="preserve">    ref_intext_cusack_et_al_2015: "Cusack et al., 2015"</v>
      </c>
      <c r="O66" s="14" t="str">
        <f t="shared" ref="O66:O129" si="10">"    ref_bib_"&amp;F66&amp;": "&amp;""""&amp;K66&amp;""""</f>
        <v xml:space="preserve">    ref_bib_cusack_et_al_2015: "Cusack, J., Dickman, A. J., Rowcliffe, J. M., Carbone, C., Macdonald, D. W., &amp; Coulson, T. (2015). Random versus Game Trail-based Camera trap Placement Strategy for Monitoring Terrestrial Mammal Communities. *PloS One*,*10*(5), e0126373. &lt;https://doi.org/10.1371/journal.pone.0126373&gt;"</v>
      </c>
    </row>
    <row r="67" spans="1:15">
      <c r="A67" s="14" t="s">
        <v>2253</v>
      </c>
      <c r="B67" s="14" t="b">
        <v>1</v>
      </c>
      <c r="C67" s="14" t="b">
        <v>0</v>
      </c>
      <c r="D67" s="14" t="b">
        <v>0</v>
      </c>
      <c r="E67" s="14"/>
      <c r="F67" s="14" t="s">
        <v>1462</v>
      </c>
      <c r="G67" s="14" t="str">
        <f t="shared" si="7"/>
        <v>{{ ref_intext_davis_et_al_2021 }}</v>
      </c>
      <c r="H67" s="14" t="str">
        <f t="shared" si="8"/>
        <v>{{ ref_bib_davis_et_al_2021 }}</v>
      </c>
      <c r="I67" s="14" t="s">
        <v>281</v>
      </c>
      <c r="J67" s="14" t="s">
        <v>281</v>
      </c>
      <c r="K67" s="14" t="s">
        <v>1725</v>
      </c>
      <c r="L67" s="14" t="s">
        <v>624</v>
      </c>
      <c r="M67" s="14" t="str">
        <f t="shared" si="6"/>
        <v>Davis, R. S., Stone, E. L., Gentle, L. K., Mgoola, W. O., Uzal, A., &amp; Yarnell, R. W. (2021). Spatial Partial Identity Model Reveals Low Densi &lt;br&gt; &amp;nbsp;&amp;nbsp;&amp;nbsp;&amp;nbsp;&amp;nbsp;&amp;nbsp;&amp;nbsp;&amp;nbsp;avis, R. S., Stone, E. L., Gentle, L. K., Mgoola, W. O., Uzal, A., &amp; Yarnell, R. W. (2021). Spatial Partial Identity Model Reveals Low Densitities of Leopard and Spotted Hyaena in a Miombo Woodland. *Journal of Zoology*, *313*, 43-53. &lt;https://zslpublications.onlinelibrary.wiley.com/doi/epdf/10.1111/jzo.12838&gt;&lt;br&gt;&lt;br&gt;</v>
      </c>
      <c r="N67" s="14" t="str">
        <f t="shared" si="9"/>
        <v xml:space="preserve">    ref_intext_davis_et_al_2021: "Davis et al., 2021"</v>
      </c>
      <c r="O67" s="14" t="str">
        <f t="shared" si="10"/>
        <v xml:space="preserve">    ref_bib_davis_et_al_2021: "Davis, R. S., Stone, E. L., Gentle, L. K., Mgoola, W. O., Uzal, A., &amp; Yarnell, R. W. (2021). Spatial Partial Identity Model Reveals Low Densities of Leopard and Spotted Hyaena in a Miombo Woodland. *Journal of Zoology*, *313*, 43-53. &lt;https://zslpublications.onlinelibrary.wiley.com/doi/epdf/10.1111/jzo.12838&gt;"</v>
      </c>
    </row>
    <row r="68" spans="1:15">
      <c r="A68" s="14" t="s">
        <v>2253</v>
      </c>
      <c r="B68" s="14"/>
      <c r="C68" s="14"/>
      <c r="D68" s="14"/>
      <c r="E68" s="14"/>
      <c r="F68" s="14" t="s">
        <v>3012</v>
      </c>
      <c r="G68" s="14" t="str">
        <f t="shared" si="7"/>
        <v>{{ ref_intext_dectre_accel_2016 }}</v>
      </c>
      <c r="H68" s="14" t="str">
        <f t="shared" si="8"/>
        <v>{{ ref_bib_dectre_accel_2016 }}</v>
      </c>
      <c r="I68" s="14" t="s">
        <v>3014</v>
      </c>
      <c r="J68" s="14" t="s">
        <v>3014</v>
      </c>
      <c r="K68" s="14" t="s">
        <v>3013</v>
      </c>
      <c r="L68" s="14" t="s">
        <v>3015</v>
      </c>
      <c r="M68" s="14" t="str">
        <f t="shared" si="6"/>
        <v>DE-CTR ACCEL (2016, Dec 21) *Using Hurdle Models to Analyze Zero-Inflated Count Data.*  [Video]. YouTube. &lt;https://www.youtube.com/watch?v=Cv &lt;br&gt; &amp;nbsp;&amp;nbsp;&amp;nbsp;&amp;nbsp;&amp;nbsp;&amp;nbsp;&amp;nbsp;&amp;nbsp;E-CTR ACCEL (2016, Dec 21) *Using Hurdle Models to Analyze Zero-Inflated Count Data.*  [Video]. YouTube. &lt;https://www.youtube.com/watch?v=CvM6M6j8hE8lE&gt;&lt;br&gt;&lt;br&gt;</v>
      </c>
      <c r="N68" s="14" t="str">
        <f t="shared" si="9"/>
        <v xml:space="preserve">    ref_intext_dectre_accel_2016: "DE-CTR ACCEL (2016)"</v>
      </c>
      <c r="O68" s="14" t="str">
        <f t="shared" si="10"/>
        <v xml:space="preserve">    ref_bib_dectre_accel_2016: "DE-CTR ACCEL (2016, Dec 21) *Using Hurdle Models to Analyze Zero-Inflated Count Data.*  [Video]. YouTube. &lt;https://www.youtube.com/watch?v=CvM6j8hE8lE&gt;"</v>
      </c>
    </row>
    <row r="69" spans="1:15">
      <c r="A69" s="14" t="s">
        <v>2253</v>
      </c>
      <c r="B69" s="14" t="b">
        <v>1</v>
      </c>
      <c r="C69" s="14" t="b">
        <v>0</v>
      </c>
      <c r="D69" s="14" t="b">
        <v>0</v>
      </c>
      <c r="E69" s="14"/>
      <c r="F69" s="14" t="s">
        <v>1463</v>
      </c>
      <c r="G69" s="14" t="str">
        <f t="shared" si="7"/>
        <v>{{ ref_intext_denes_et_al_2015 }}</v>
      </c>
      <c r="H69" s="14" t="str">
        <f t="shared" si="8"/>
        <v>{{ ref_bib_denes_et_al_2015 }}</v>
      </c>
      <c r="I69" s="14" t="s">
        <v>280</v>
      </c>
      <c r="J69" s="14" t="s">
        <v>280</v>
      </c>
      <c r="K69" s="14" t="s">
        <v>1726</v>
      </c>
      <c r="L69" s="14" t="s">
        <v>624</v>
      </c>
      <c r="M69" s="14" t="str">
        <f t="shared" si="6"/>
        <v>Dénes, F. V., Silveira, L. F., Beissinger, S. R., &amp; Isaac, N. (2015). Estimating Abundance of Unmarked Animal Populations: Accounting for Imp &lt;br&gt; &amp;nbsp;&amp;nbsp;&amp;nbsp;&amp;nbsp;&amp;nbsp;&amp;nbsp;&amp;nbsp;&amp;nbsp;énes, F. V., Silveira, L. F., Beissinger, S. R., &amp; Isaac, N. (2015). Estimating Abundance of Unmarked Animal Populations: Accounting for Impererfect Detection and Other Sources of Zero Inflation. *Methods in Ecology and Evolution, 6*(5), 543–556. &lt;https://doi.org/10.1111/2041-210x.12333&gt;&lt;br&gt;&lt;br&gt;</v>
      </c>
      <c r="N69" s="14" t="str">
        <f t="shared" si="9"/>
        <v xml:space="preserve">    ref_intext_denes_et_al_2015: "Dénes et al., 2015"</v>
      </c>
      <c r="O69" s="14" t="str">
        <f t="shared" si="10"/>
        <v xml:space="preserve">    ref_bib_denes_et_al_2015: "Dénes, F. V., Silveira, L. F., Beissinger, S. R., &amp; Isaac, N. (2015). Estimating Abundance of Unmarked Animal Populations: Accounting for Imperfect Detection and Other Sources of Zero Inflation. *Methods in Ecology and Evolution, 6*(5), 543–556. &lt;https://doi.org/10.1111/2041-210x.12333&gt;"</v>
      </c>
    </row>
    <row r="70" spans="1:15">
      <c r="A70" s="14" t="s">
        <v>2253</v>
      </c>
      <c r="B70" s="14" t="b">
        <v>0</v>
      </c>
      <c r="C70" s="14" t="b">
        <v>0</v>
      </c>
      <c r="D70" s="14" t="b">
        <v>1</v>
      </c>
      <c r="E70" s="14"/>
      <c r="F70" s="14" t="s">
        <v>1464</v>
      </c>
      <c r="G70" s="14" t="str">
        <f t="shared" si="7"/>
        <v>{{ ref_intext_deng_et_al_2015 }}</v>
      </c>
      <c r="H70" s="14" t="str">
        <f t="shared" si="8"/>
        <v>{{ ref_bib_deng_et_al_2015 }}</v>
      </c>
      <c r="I70" s="14" t="s">
        <v>279</v>
      </c>
      <c r="J70" s="14" t="s">
        <v>279</v>
      </c>
      <c r="K70" s="14" t="s">
        <v>1727</v>
      </c>
      <c r="L70" s="14" t="s">
        <v>624</v>
      </c>
      <c r="M70" s="14" t="str">
        <f t="shared" si="6"/>
        <v>Deng, C., Daley, T., &amp; Smith, A. (2015). Applications of species accumulation curves in large‐scale biological data analysis. *Quantitative B &lt;br&gt; &amp;nbsp;&amp;nbsp;&amp;nbsp;&amp;nbsp;&amp;nbsp;&amp;nbsp;&amp;nbsp;&amp;nbsp;eng, C., Daley, T., &amp; Smith, A. (2015). Applications of species accumulation curves in large‐scale biological data analysis. *Quantitative Bioiology*, *3*(3), 135–144. &lt;https://doi.org/10.1007/s40484-015-0049-7&gt;&lt;br&gt;&lt;br&gt;</v>
      </c>
      <c r="N70" s="14" t="str">
        <f t="shared" si="9"/>
        <v xml:space="preserve">    ref_intext_deng_et_al_2015: "Deng et al., 2015"</v>
      </c>
      <c r="O70" s="14" t="str">
        <f t="shared" si="10"/>
        <v xml:space="preserve">    ref_bib_deng_et_al_2015: "Deng, C., Daley, T., &amp; Smith, A. (2015). Applications of species accumulation curves in large‐scale biological data analysis. *Quantitative Biology*, *3*(3), 135–144. &lt;https://doi.org/10.1007/s40484-015-0049-7&gt;"</v>
      </c>
    </row>
    <row r="71" spans="1:15">
      <c r="A71" s="14" t="s">
        <v>2253</v>
      </c>
      <c r="B71" s="14" t="b">
        <v>0</v>
      </c>
      <c r="C71" s="14" t="b">
        <v>0</v>
      </c>
      <c r="D71" s="14"/>
      <c r="E71" s="14"/>
      <c r="F71" s="14" t="s">
        <v>1465</v>
      </c>
      <c r="G71" s="14" t="str">
        <f t="shared" si="7"/>
        <v>{{ ref_intext_dey_et_al_2023 }}</v>
      </c>
      <c r="H71" s="14" t="str">
        <f t="shared" si="8"/>
        <v>{{ ref_bib_dey_et_al_2023 }}</v>
      </c>
      <c r="I71" s="14" t="s">
        <v>278</v>
      </c>
      <c r="J71" s="14" t="s">
        <v>278</v>
      </c>
      <c r="K71" s="14" t="s">
        <v>1728</v>
      </c>
      <c r="L71" s="14" t="s">
        <v>624</v>
      </c>
      <c r="M71" s="14" t="str">
        <f t="shared" si="6"/>
        <v>Dey, S., Moqanaki, E., Milleret, C., Dupont, P., Tourani, M., &amp; Bischof, R. (2023). Modelling spatially autocorrelated detection probabilitie &lt;br&gt; &amp;nbsp;&amp;nbsp;&amp;nbsp;&amp;nbsp;&amp;nbsp;&amp;nbsp;&amp;nbsp;&amp;nbsp;ey, S., Moqanaki, E., Milleret, C., Dupont, P., Tourani, M., &amp; Bischof, R. (2023). Modelling spatially autocorrelated detection probabilities s in spatial capture-recapture using random effects. *Ecological Modelling, 479*, 110324. &lt;https://doi.org/10.1016/j.ecolmodel.2023.110324&gt;&lt;br&gt;&lt;br&gt;</v>
      </c>
      <c r="N71" s="14" t="str">
        <f t="shared" si="9"/>
        <v xml:space="preserve">    ref_intext_dey_et_al_2023: "Dey et al., 2023"</v>
      </c>
      <c r="O71" s="14" t="str">
        <f t="shared" si="10"/>
        <v xml:space="preserve">    ref_bib_dey_et_al_2023: "Dey, S., Moqanaki, E., Milleret, C., Dupont, P., Tourani, M., &amp; Bischof, R. (2023). Modelling spatially autocorrelated detection probabilities in spatial capture-recapture using random effects. *Ecological Modelling, 479*, 110324. &lt;https://doi.org/10.1016/j.ecolmodel.2023.110324&gt;"</v>
      </c>
    </row>
    <row r="72" spans="1:15">
      <c r="A72" s="38"/>
      <c r="B72" s="38"/>
      <c r="C72" s="38"/>
      <c r="D72" s="38"/>
      <c r="E72" s="38"/>
      <c r="F72" s="38" t="s">
        <v>3255</v>
      </c>
      <c r="G72" s="14" t="str">
        <f t="shared" si="7"/>
        <v>{{ ref_intext_dickie_2022 }}</v>
      </c>
      <c r="H72" s="14" t="str">
        <f t="shared" si="8"/>
        <v>{{ ref_bib_dickie_2022 }}</v>
      </c>
      <c r="I72" s="38" t="s">
        <v>3257</v>
      </c>
      <c r="J72" s="38" t="s">
        <v>3257</v>
      </c>
      <c r="K72" s="38" t="s">
        <v>3256</v>
      </c>
      <c r="L72" s="38"/>
      <c r="M72" s="38"/>
      <c r="N72" s="14" t="str">
        <f t="shared" si="9"/>
        <v xml:space="preserve">    ref_intext_dickie_2022: "Dickie, 2022"</v>
      </c>
      <c r="O72" s="14" t="str">
        <f t="shared" si="10"/>
        <v xml:space="preserve">    ref_bib_dickie_2022: "Dickie, M. (2022, April 19). “NEW PAPER ALERT!” Tweet. @MelanieDickie. &lt;https://twitter.com/MelanieDickie/status/1516432277009403904&gt;"</v>
      </c>
    </row>
    <row r="73" spans="1:15">
      <c r="A73" s="14" t="s">
        <v>2253</v>
      </c>
      <c r="B73" s="14" t="b">
        <v>1</v>
      </c>
      <c r="C73" s="14" t="b">
        <v>0</v>
      </c>
      <c r="D73" s="14" t="b">
        <v>0</v>
      </c>
      <c r="E73" s="14"/>
      <c r="F73" s="14" t="s">
        <v>1466</v>
      </c>
      <c r="G73" s="14" t="str">
        <f t="shared" si="7"/>
        <v>{{ ref_intext_dillon_kelly_2008 }}</v>
      </c>
      <c r="H73" s="14" t="str">
        <f t="shared" si="8"/>
        <v>{{ ref_bib_dillon_kelly_2008 }}</v>
      </c>
      <c r="I73" s="14" t="s">
        <v>277</v>
      </c>
      <c r="J73" s="14" t="s">
        <v>277</v>
      </c>
      <c r="K73" s="14" t="s">
        <v>2799</v>
      </c>
      <c r="L73" s="14" t="s">
        <v>624</v>
      </c>
      <c r="M73" s="14" t="str">
        <f>LEFT(K73,141)&amp;" &lt;br&gt; &amp;nbsp;&amp;nbsp;&amp;nbsp;&amp;nbsp;&amp;nbsp;&amp;nbsp;&amp;nbsp;&amp;nbsp;"&amp;MID(K73,2,142)&amp;MID(K73,142,500)&amp;"&lt;br&gt;&lt;br&gt;"</f>
        <v>Dillon, A., &amp; Kelly, M. J. (2008). Ocelot Home Range, Overlap and Density: Comparing Radio Telemetry with Camera Trapping. *Journal of Zoolog &lt;br&gt; &amp;nbsp;&amp;nbsp;&amp;nbsp;&amp;nbsp;&amp;nbsp;&amp;nbsp;&amp;nbsp;&amp;nbsp;illon, A., &amp; Kelly, M. J. (2008). Ocelot Home Range, Overlap and Density: Comparing Radio Telemetry with Camera Trapping. *Journal of Zoology,y, 275*, 391–398. &lt;https://doi.org/10.1111/j.1469-7998.2008.00452.x&gt;&lt;br&gt;&lt;br&gt;</v>
      </c>
      <c r="N73" s="14" t="str">
        <f t="shared" si="9"/>
        <v xml:space="preserve">    ref_intext_dillon_kelly_2008: "Dillon &amp; Kelly, 2008"</v>
      </c>
      <c r="O73" s="14" t="str">
        <f t="shared" si="10"/>
        <v xml:space="preserve">    ref_bib_dillon_kelly_2008: "Dillon, A., &amp; Kelly, M. J. (2008). Ocelot Home Range, Overlap and Density: Comparing Radio Telemetry with Camera Trapping. *Journal of Zoology, 275*, 391–398. &lt;https://doi.org/10.1111/j.1469-7998.2008.00452.x&gt;"</v>
      </c>
    </row>
    <row r="74" spans="1:15">
      <c r="A74" s="14"/>
      <c r="B74" s="14"/>
      <c r="C74" s="14"/>
      <c r="D74" s="14"/>
      <c r="E74" s="14"/>
      <c r="F74" s="14" t="s">
        <v>3648</v>
      </c>
      <c r="G74" s="14" t="str">
        <f t="shared" si="7"/>
        <v>{{ ref_intext_donovan_et_al_2024 }}</v>
      </c>
      <c r="H74" s="14" t="str">
        <f t="shared" si="8"/>
        <v>{{ ref_bib_donovan_et_al_2024 }}</v>
      </c>
      <c r="I74" s="14" t="s">
        <v>3647</v>
      </c>
      <c r="J74" s="14" t="s">
        <v>3646</v>
      </c>
      <c r="K74" s="19" t="s">
        <v>3645</v>
      </c>
      <c r="L74" s="14"/>
      <c r="M74" s="14"/>
      <c r="N74" s="14" t="str">
        <f t="shared" si="9"/>
        <v xml:space="preserve">    ref_intext_donovan_et_al_2024: "Donovan et al., 2024 "</v>
      </c>
      <c r="O74" s="14" t="str">
        <f t="shared" si="10"/>
        <v xml:space="preserve">    ref_bib_donovan_et_al_2024: "Donovan, T., Hines, J., &amp; MacKenzie, D. (2024). OCCUPANCYTUTS: Occupancy modelling tutorials with RPRESENCE. *Methods in Ecology and Evolution, 15*(3), 477–483. &lt;https://doi.org/10.1111/2041-210X.14285&gt;"</v>
      </c>
    </row>
    <row r="75" spans="1:15">
      <c r="A75" s="14" t="s">
        <v>2253</v>
      </c>
      <c r="B75" s="14" t="b">
        <v>1</v>
      </c>
      <c r="C75" s="14" t="b">
        <v>0</v>
      </c>
      <c r="D75" s="14" t="b">
        <v>0</v>
      </c>
      <c r="E75" s="14"/>
      <c r="F75" s="14" t="s">
        <v>1467</v>
      </c>
      <c r="G75" s="14" t="str">
        <f t="shared" si="7"/>
        <v>{{ ref_intext_doran_myers_2018 }}</v>
      </c>
      <c r="H75" s="14" t="str">
        <f t="shared" si="8"/>
        <v>{{ ref_bib_doran_myers_2018 }}</v>
      </c>
      <c r="I75" s="14" t="s">
        <v>276</v>
      </c>
      <c r="J75" s="14" t="s">
        <v>276</v>
      </c>
      <c r="K75" s="14" t="s">
        <v>2800</v>
      </c>
      <c r="L75" s="14" t="s">
        <v>624</v>
      </c>
      <c r="M75" s="14" t="str">
        <f t="shared" ref="M75:M93" si="11">LEFT(K75,141)&amp;" &lt;br&gt; &amp;nbsp;&amp;nbsp;&amp;nbsp;&amp;nbsp;&amp;nbsp;&amp;nbsp;&amp;nbsp;&amp;nbsp;"&amp;MID(K75,2,142)&amp;MID(K75,142,500)&amp;"&lt;br&gt;&lt;br&gt;"</f>
        <v>Doran-Myers, D. (2018). *Methodological Comparison of Canada Lynx Density Estimation* [Master of Science in Ecology thesis, University of Alb &lt;br&gt; &amp;nbsp;&amp;nbsp;&amp;nbsp;&amp;nbsp;&amp;nbsp;&amp;nbsp;&amp;nbsp;&amp;nbsp;oran-Myers, D. (2018). *Methodological Comparison of Canada Lynx Density Estimation* [Master of Science in Ecology thesis, University of Albererta]. ERA: Education and Research Archive. &lt;https://doi.org/10.7939/R3Q815805&gt;&lt;br&gt;&lt;br&gt;</v>
      </c>
      <c r="N75" s="14" t="str">
        <f t="shared" si="9"/>
        <v xml:space="preserve">    ref_intext_doran_myers_2018: "Doran-Myers, 2018"</v>
      </c>
      <c r="O75" s="14" t="str">
        <f t="shared" si="10"/>
        <v xml:space="preserve">    ref_bib_doran_myers_2018: "Doran-Myers, D. (2018). *Methodological Comparison of Canada Lynx Density Estimation* [Master of Science in Ecology thesis, University of Alberta]. ERA: Education and Research Archive. &lt;https://doi.org/10.7939/R3Q815805&gt;"</v>
      </c>
    </row>
    <row r="76" spans="1:15">
      <c r="A76" s="14" t="s">
        <v>2253</v>
      </c>
      <c r="B76" s="14" t="b">
        <v>0</v>
      </c>
      <c r="C76" s="14" t="b">
        <v>1</v>
      </c>
      <c r="D76" s="14" t="b">
        <v>0</v>
      </c>
      <c r="E76" s="14"/>
      <c r="F76" s="14" t="s">
        <v>1468</v>
      </c>
      <c r="G76" s="14" t="str">
        <f t="shared" si="7"/>
        <v>{{ ref_intext_dunne_quinn_2009 }}</v>
      </c>
      <c r="H76" s="14" t="str">
        <f t="shared" si="8"/>
        <v>{{ ref_bib_dunne_quinn_2009 }}</v>
      </c>
      <c r="I76" s="14" t="s">
        <v>275</v>
      </c>
      <c r="J76" s="14" t="s">
        <v>275</v>
      </c>
      <c r="K76" s="14" t="s">
        <v>1729</v>
      </c>
      <c r="L76" s="14" t="s">
        <v>624</v>
      </c>
      <c r="M76" s="14" t="str">
        <f t="shared" si="11"/>
        <v>Dunne, B. M., &amp; Quinn, M. S. (2009). Effectiveness of above-ground pipeline mitigation for moose (*Alces alces*) and other large mammals. *Bi &lt;br&gt; &amp;nbsp;&amp;nbsp;&amp;nbsp;&amp;nbsp;&amp;nbsp;&amp;nbsp;&amp;nbsp;&amp;nbsp;unne, B. M., &amp; Quinn, M. S. (2009). Effectiveness of above-ground pipeline mitigation for moose (*Alces alces*) and other large mammals. *Biolological Conservation, 142* (2), 332–343. &lt;https://doi.org/10.1016/j.biocon.2008.10.029&gt;&lt;br&gt;&lt;br&gt;</v>
      </c>
      <c r="N76" s="14" t="str">
        <f t="shared" si="9"/>
        <v xml:space="preserve">    ref_intext_dunne_quinn_2009: "Dunne &amp; Quinn, 2009"</v>
      </c>
      <c r="O76" s="14" t="str">
        <f t="shared" si="10"/>
        <v xml:space="preserve">    ref_bib_dunne_quinn_2009: "Dunne, B. M., &amp; Quinn, M. S. (2009). Effectiveness of above-ground pipeline mitigation for moose (*Alces alces*) and other large mammals. *Biological Conservation, 142* (2), 332–343. &lt;https://doi.org/10.1016/j.biocon.2008.10.029&gt;"</v>
      </c>
    </row>
    <row r="77" spans="1:15">
      <c r="A77" s="14" t="s">
        <v>2253</v>
      </c>
      <c r="B77" s="14" t="b">
        <v>1</v>
      </c>
      <c r="C77" s="14" t="b">
        <v>1</v>
      </c>
      <c r="D77" s="14" t="b">
        <v>0</v>
      </c>
      <c r="E77" s="14"/>
      <c r="F77" s="14" t="s">
        <v>1469</v>
      </c>
      <c r="G77" s="14" t="str">
        <f t="shared" si="7"/>
        <v>{{ ref_intext_duquette_et_al_2014 }}</v>
      </c>
      <c r="H77" s="14" t="str">
        <f t="shared" si="8"/>
        <v>{{ ref_bib_duquette_et_al_2014 }}</v>
      </c>
      <c r="I77" s="14" t="s">
        <v>274</v>
      </c>
      <c r="J77" s="14" t="s">
        <v>275</v>
      </c>
      <c r="K77" s="14" t="s">
        <v>1730</v>
      </c>
      <c r="L77" s="14" t="s">
        <v>624</v>
      </c>
      <c r="M77" s="14" t="str">
        <f t="shared" si="11"/>
        <v>Duquette, J. F., Belant, J. L., Svoboda, N. J., Beyer Jr., D. E., &amp; Albright, C. A. (2014). Comparison of occupancy modeling and radiotelemet &lt;br&gt; &amp;nbsp;&amp;nbsp;&amp;nbsp;&amp;nbsp;&amp;nbsp;&amp;nbsp;&amp;nbsp;&amp;nbsp;uquette, J. F., Belant, J. L., Svoboda, N. J., Beyer Jr., D. E., &amp; Albright, C. A. (2014). Comparison of occupancy modeling and radiotelemetryry to estimate ungulate population dynamics. *Population Ecology, 56,* 481-492. &lt;https://www.academia.edu/23421255/.&gt;&lt;br&gt;&lt;br&gt;</v>
      </c>
      <c r="N77" s="14" t="str">
        <f t="shared" si="9"/>
        <v xml:space="preserve">    ref_intext_duquette_et_al_2014: "Duquette et al., 2014"</v>
      </c>
      <c r="O77" s="14" t="str">
        <f t="shared" si="10"/>
        <v xml:space="preserve">    ref_bib_duquette_et_al_2014: "Duquette, J. F., Belant, J. L., Svoboda, N. J., Beyer Jr., D. E., &amp; Albright, C. A. (2014). Comparison of occupancy modeling and radiotelemetry to estimate ungulate population dynamics. *Population Ecology, 56,* 481-492. &lt;https://www.academia.edu/23421255/.&gt;"</v>
      </c>
    </row>
    <row r="78" spans="1:15">
      <c r="A78" s="14" t="s">
        <v>2254</v>
      </c>
      <c r="B78" s="14" t="b">
        <v>1</v>
      </c>
      <c r="C78" s="14" t="b">
        <v>0</v>
      </c>
      <c r="D78" s="14" t="b">
        <v>0</v>
      </c>
      <c r="E78" s="14"/>
      <c r="F78" s="14" t="s">
        <v>31</v>
      </c>
      <c r="G78" s="14" t="str">
        <f t="shared" si="7"/>
        <v>{{ ref_intext_efford_2004 }}</v>
      </c>
      <c r="H78" s="14" t="str">
        <f t="shared" si="8"/>
        <v>{{ ref_bib_efford_2004 }}</v>
      </c>
      <c r="I78" s="14" t="s">
        <v>273</v>
      </c>
      <c r="J78" s="14" t="s">
        <v>273</v>
      </c>
      <c r="K78" s="14" t="s">
        <v>2801</v>
      </c>
      <c r="L78" s="14" t="s">
        <v>624</v>
      </c>
      <c r="M78" s="14" t="str">
        <f t="shared" si="11"/>
        <v>Efford, M. (2004). Density Estimation in Live-Trapping Studies. *Oikos, 106*(3), 598–610. &lt;http://www.jstor.org.login.ezproxy.library.ualbert &lt;br&gt; &amp;nbsp;&amp;nbsp;&amp;nbsp;&amp;nbsp;&amp;nbsp;&amp;nbsp;&amp;nbsp;&amp;nbsp;fford, M. (2004). Density Estimation in Live-Trapping Studies. *Oikos, 106*(3), 598–610. &lt;http://www.jstor.org.login.ezproxy.library.ualberta.a.ca/stable/3548382&gt;&lt;br&gt;&lt;br&gt;</v>
      </c>
      <c r="N78" s="14" t="str">
        <f t="shared" si="9"/>
        <v xml:space="preserve">    ref_intext_efford_2004: "Efford, 2004"</v>
      </c>
      <c r="O78" s="14" t="str">
        <f t="shared" si="10"/>
        <v xml:space="preserve">    ref_bib_efford_2004: "Efford, M. (2004). Density Estimation in Live-Trapping Studies. *Oikos, 106*(3), 598–610. &lt;http://www.jstor.org.login.ezproxy.library.ualberta.ca/stable/3548382&gt;"</v>
      </c>
    </row>
    <row r="79" spans="1:15">
      <c r="A79" s="14" t="s">
        <v>2254</v>
      </c>
      <c r="B79" s="14" t="b">
        <v>0</v>
      </c>
      <c r="C79" s="14" t="b">
        <v>0</v>
      </c>
      <c r="D79" s="14"/>
      <c r="E79" s="14"/>
      <c r="F79" s="14" t="s">
        <v>30</v>
      </c>
      <c r="G79" s="14" t="str">
        <f t="shared" si="7"/>
        <v>{{ ref_intext_efford_2011 }}</v>
      </c>
      <c r="H79" s="14" t="str">
        <f t="shared" si="8"/>
        <v>{{ ref_bib_efford_2011 }}</v>
      </c>
      <c r="I79" s="14" t="s">
        <v>272</v>
      </c>
      <c r="J79" s="14" t="s">
        <v>272</v>
      </c>
      <c r="K79" s="14" t="s">
        <v>2802</v>
      </c>
      <c r="L79" s="14" t="s">
        <v>624</v>
      </c>
      <c r="M79" s="14" t="str">
        <f t="shared" si="11"/>
        <v>Efford, M. (2011). *secr—Spatially explicit capture–recapture in R.* &lt;https://www.otago.ac.nz/Density/pdfs/secr-overview%202.3.1.pdf&gt; &lt;br&gt; &amp;nbsp;&amp;nbsp;&amp;nbsp;&amp;nbsp;&amp;nbsp;&amp;nbsp;&amp;nbsp;&amp;nbsp;fford, M. (2011). *secr—Spatially explicit capture–recapture in R.* &lt;https://www.otago.ac.nz/Density/pdfs/secr-overview%202.3.1.pdf&gt;&lt;br&gt;&lt;br&gt;</v>
      </c>
      <c r="N79" s="14" t="str">
        <f t="shared" si="9"/>
        <v xml:space="preserve">    ref_intext_efford_2011: "Efford, 2011"</v>
      </c>
      <c r="O79" s="14" t="str">
        <f t="shared" si="10"/>
        <v xml:space="preserve">    ref_bib_efford_2011: "Efford, M. (2011). *secr—Spatially explicit capture–recapture in R.* &lt;https://www.otago.ac.nz/Density/pdfs/secr-overview%202.3.1.pdf&gt;"</v>
      </c>
    </row>
    <row r="80" spans="1:15">
      <c r="A80" s="14" t="s">
        <v>2254</v>
      </c>
      <c r="B80" s="14" t="b">
        <v>1</v>
      </c>
      <c r="C80" s="14" t="b">
        <v>0</v>
      </c>
      <c r="D80" s="14" t="b">
        <v>0</v>
      </c>
      <c r="E80" s="14"/>
      <c r="F80" s="14" t="s">
        <v>29</v>
      </c>
      <c r="G80" s="14" t="str">
        <f t="shared" si="7"/>
        <v>{{ ref_intext_efford_2022 }}</v>
      </c>
      <c r="H80" s="14" t="str">
        <f t="shared" si="8"/>
        <v>{{ ref_bib_efford_2022 }}</v>
      </c>
      <c r="I80" s="14" t="s">
        <v>271</v>
      </c>
      <c r="J80" s="14" t="s">
        <v>271</v>
      </c>
      <c r="K80" s="14" t="s">
        <v>2803</v>
      </c>
      <c r="L80" s="14" t="s">
        <v>624</v>
      </c>
      <c r="M80" s="14" t="str">
        <f t="shared" si="11"/>
        <v>Efford, M. G. (2022). Mark–resight in secr 4. 5. 1–20. &lt;https://www.otago.ac.nz/Density/pdfs/secr-markresight.pdf&gt; &lt;br&gt; &amp;nbsp;&amp;nbsp;&amp;nbsp;&amp;nbsp;&amp;nbsp;&amp;nbsp;&amp;nbsp;&amp;nbsp;fford, M. G. (2022). Mark–resight in secr 4. 5. 1–20. &lt;https://www.otago.ac.nz/Density/pdfs/secr-markresight.pdf&gt;&lt;br&gt;&lt;br&gt;</v>
      </c>
      <c r="N80" s="14" t="str">
        <f t="shared" si="9"/>
        <v xml:space="preserve">    ref_intext_efford_2022: "Efford, 2022"</v>
      </c>
      <c r="O80" s="14" t="str">
        <f t="shared" si="10"/>
        <v xml:space="preserve">    ref_bib_efford_2022: "Efford, M. G. (2022). Mark–resight in secr 4. 5. 1–20. &lt;https://www.otago.ac.nz/Density/pdfs/secr-markresight.pdf&gt;"</v>
      </c>
    </row>
    <row r="81" spans="1:15">
      <c r="A81" s="14" t="s">
        <v>2254</v>
      </c>
      <c r="B81" s="14" t="b">
        <v>0</v>
      </c>
      <c r="C81" s="14" t="b">
        <v>0</v>
      </c>
      <c r="D81" s="14"/>
      <c r="E81" s="14"/>
      <c r="F81" s="14" t="s">
        <v>828</v>
      </c>
      <c r="G81" s="14" t="str">
        <f t="shared" si="7"/>
        <v>{{ ref_intext_efford_2024 }}</v>
      </c>
      <c r="H81" s="14" t="str">
        <f t="shared" si="8"/>
        <v>{{ ref_bib_efford_2024 }}</v>
      </c>
      <c r="I81" s="14" t="s">
        <v>829</v>
      </c>
      <c r="J81" s="14" t="s">
        <v>829</v>
      </c>
      <c r="K81" s="14" t="s">
        <v>1732</v>
      </c>
      <c r="L81" s="14" t="s">
        <v>624</v>
      </c>
      <c r="M81" s="14" t="str">
        <f t="shared" si="11"/>
        <v>Efford, M. (2024). *secr: Spatially explicit capture-recapture models.* R package version 4.6.9, &lt;https://CRAN.R-project.org/package=secr&gt; &lt;br&gt; &amp;nbsp;&amp;nbsp;&amp;nbsp;&amp;nbsp;&amp;nbsp;&amp;nbsp;&amp;nbsp;&amp;nbsp;fford, M. (2024). *secr: Spatially explicit capture-recapture models.* R package version 4.6.9, &lt;https://CRAN.R-project.org/package=secr&gt;&lt;br&gt;&lt;br&gt;</v>
      </c>
      <c r="N81" s="14" t="str">
        <f t="shared" si="9"/>
        <v xml:space="preserve">    ref_intext_efford_2024: "Efford, 2024"</v>
      </c>
      <c r="O81" s="14" t="str">
        <f t="shared" si="10"/>
        <v xml:space="preserve">    ref_bib_efford_2024: "Efford, M. (2024). *secr: Spatially explicit capture-recapture models.* R package version 4.6.9, &lt;https://CRAN.R-project.org/package=secr&gt;"</v>
      </c>
    </row>
    <row r="82" spans="1:15">
      <c r="A82" s="14" t="s">
        <v>2254</v>
      </c>
      <c r="B82" s="14" t="b">
        <v>1</v>
      </c>
      <c r="C82" s="14" t="b">
        <v>0</v>
      </c>
      <c r="D82" s="14" t="b">
        <v>0</v>
      </c>
      <c r="E82" s="14"/>
      <c r="F82" s="14" t="s">
        <v>1470</v>
      </c>
      <c r="G82" s="14" t="str">
        <f t="shared" si="7"/>
        <v>{{ ref_intext_efford_boulanger_2019 }}</v>
      </c>
      <c r="H82" s="14" t="str">
        <f t="shared" si="8"/>
        <v>{{ ref_bib_efford_boulanger_2019 }}</v>
      </c>
      <c r="I82" s="14" t="s">
        <v>270</v>
      </c>
      <c r="J82" s="14" t="s">
        <v>270</v>
      </c>
      <c r="K82" s="14" t="s">
        <v>1731</v>
      </c>
      <c r="L82" s="14" t="s">
        <v>624</v>
      </c>
      <c r="M82" s="14" t="str">
        <f t="shared" si="11"/>
        <v>Efford, M. G., &amp; Boulanger, J. (2019). Fast Evaluation of Study Designs for Spatially Explicit Capture–Recapture. *Methods in Ecology and Evo &lt;br&gt; &amp;nbsp;&amp;nbsp;&amp;nbsp;&amp;nbsp;&amp;nbsp;&amp;nbsp;&amp;nbsp;&amp;nbsp;fford, M. G., &amp; Boulanger, J. (2019). Fast Evaluation of Study Designs for Spatially Explicit Capture–Recapture. *Methods in Ecology and Evolulution*, 10(9), 1529–1535. &lt;https://doi.org/10.1111/2041-210X.13239&gt;&lt;br&gt;&lt;br&gt;</v>
      </c>
      <c r="N82" s="14" t="str">
        <f t="shared" si="9"/>
        <v xml:space="preserve">    ref_intext_efford_boulanger_2019: "Efford &amp; Boulanger, 2019"</v>
      </c>
      <c r="O82" s="14" t="str">
        <f t="shared" si="10"/>
        <v xml:space="preserve">    ref_bib_efford_boulanger_2019: "Efford, M. G., &amp; Boulanger, J. (2019). Fast Evaluation of Study Designs for Spatially Explicit Capture–Recapture. *Methods in Ecology and Evolution*, 10(9), 1529–1535. &lt;https://doi.org/10.1111/2041-210X.13239&gt;"</v>
      </c>
    </row>
    <row r="83" spans="1:15">
      <c r="A83" s="14"/>
      <c r="B83" s="14"/>
      <c r="C83" s="14"/>
      <c r="D83" s="14"/>
      <c r="E83" s="14"/>
      <c r="F83" s="14" t="s">
        <v>3168</v>
      </c>
      <c r="G83" s="14" t="str">
        <f t="shared" si="7"/>
        <v>{{ ref_intext_efford_dawson_2012 }}</v>
      </c>
      <c r="H83" s="14" t="str">
        <f t="shared" si="8"/>
        <v>{{ ref_bib_efford_dawson_2012 }}</v>
      </c>
      <c r="I83" s="14" t="s">
        <v>3167</v>
      </c>
      <c r="J83" s="14" t="s">
        <v>3167</v>
      </c>
      <c r="K83" s="14" t="s">
        <v>3166</v>
      </c>
      <c r="L83" s="14"/>
      <c r="M83" s="14" t="str">
        <f t="shared" si="11"/>
        <v>Efford, M. G., &amp; Dawson, D. K. (2012). Occupancy in continuous habitat. *Ecosphere, 3*(4). Article 32. &lt;https://doi.org/10.1890/es11-00308.1&gt; &lt;br&gt; &amp;nbsp;&amp;nbsp;&amp;nbsp;&amp;nbsp;&amp;nbsp;&amp;nbsp;&amp;nbsp;&amp;nbsp;fford, M. G., &amp; Dawson, D. K. (2012). Occupancy in continuous habitat. *Ecosphere, 3*(4). Article 32. &lt;https://doi.org/10.1890/es11-00308.1&gt;&lt;br&gt;&lt;br&gt;</v>
      </c>
      <c r="N83" s="14" t="str">
        <f t="shared" si="9"/>
        <v xml:space="preserve">    ref_intext_efford_dawson_2012: "Efford &amp; Dawson, 2012"</v>
      </c>
      <c r="O83" s="14" t="str">
        <f t="shared" si="10"/>
        <v xml:space="preserve">    ref_bib_efford_dawson_2012: "Efford, M. G., &amp; Dawson, D. K. (2012). Occupancy in continuous habitat. *Ecosphere, 3*(4). Article 32. &lt;https://doi.org/10.1890/es11-00308.1&gt;"</v>
      </c>
    </row>
    <row r="84" spans="1:15">
      <c r="A84" s="14" t="s">
        <v>2254</v>
      </c>
      <c r="B84" s="14" t="b">
        <v>1</v>
      </c>
      <c r="C84" s="14" t="b">
        <v>0</v>
      </c>
      <c r="D84" s="14" t="b">
        <v>0</v>
      </c>
      <c r="E84" s="14"/>
      <c r="F84" s="14" t="s">
        <v>1471</v>
      </c>
      <c r="G84" s="14" t="str">
        <f t="shared" si="7"/>
        <v>{{ ref_intext_efford_et_al_2009a }}</v>
      </c>
      <c r="H84" s="14" t="str">
        <f t="shared" si="8"/>
        <v>{{ ref_bib_efford_et_al_2009a }}</v>
      </c>
      <c r="I84" s="14" t="s">
        <v>268</v>
      </c>
      <c r="J84" s="14" t="s">
        <v>818</v>
      </c>
      <c r="K84" s="14" t="s">
        <v>2805</v>
      </c>
      <c r="L84" s="14" t="s">
        <v>624</v>
      </c>
      <c r="M84" s="14" t="str">
        <f t="shared" si="11"/>
        <v>Efford, M. G., Borchers, D. L., &amp; Byrom, A. E. (2009a). Density Estimation by Spatially Explicit Capture-Recapture: Likelihood-Based Methods. &lt;br&gt; &amp;nbsp;&amp;nbsp;&amp;nbsp;&amp;nbsp;&amp;nbsp;&amp;nbsp;&amp;nbsp;&amp;nbsp;fford, M. G., Borchers, D. L., &amp; Byrom, A. E. (2009a). Density Estimation by Spatially Explicit Capture-Recapture: Likelihood-Based Methods. * *In* D. L. Thomson, E. G. Cooch, &amp; M. J. Conroy (Eds.), *Modeling Demographic Processes In Marked Populations* (pp. 255–269). &lt;https://doi.org/10.1007/978-0-387-78151-8_11&gt;&lt;br&gt;&lt;br&gt;</v>
      </c>
      <c r="N84" s="14" t="str">
        <f t="shared" si="9"/>
        <v xml:space="preserve">    ref_intext_efford_et_al_2009a: "Efford et al., 2009a"</v>
      </c>
      <c r="O84" s="14" t="str">
        <f t="shared" si="10"/>
        <v xml:space="preserve">    ref_bib_efford_et_al_2009a: "Efford, M. G., Borchers, D. L., &amp; Byrom, A. E. (2009a). Density Estimation by Spatially Explicit Capture-Recapture: Likelihood-Based Methods. *In* D. L. Thomson, E. G. Cooch, &amp; M. J. Conroy (Eds.), *Modeling Demographic Processes In Marked Populations* (pp. 255–269). &lt;https://doi.org/10.1007/978-0-387-78151-8_11&gt;"</v>
      </c>
    </row>
    <row r="85" spans="1:15">
      <c r="A85" s="14" t="s">
        <v>2254</v>
      </c>
      <c r="B85" s="14" t="b">
        <v>1</v>
      </c>
      <c r="C85" s="14" t="b">
        <v>0</v>
      </c>
      <c r="D85" s="14" t="b">
        <v>0</v>
      </c>
      <c r="E85" s="14"/>
      <c r="F85" s="14" t="s">
        <v>1472</v>
      </c>
      <c r="G85" s="14" t="str">
        <f t="shared" si="7"/>
        <v>{{ ref_intext_efford_et_al_2009b }}</v>
      </c>
      <c r="H85" s="14" t="str">
        <f t="shared" si="8"/>
        <v>{{ ref_bib_efford_et_al_2009b }}</v>
      </c>
      <c r="I85" s="14" t="s">
        <v>267</v>
      </c>
      <c r="J85" s="14" t="s">
        <v>817</v>
      </c>
      <c r="K85" s="14" t="s">
        <v>2806</v>
      </c>
      <c r="L85" s="14" t="s">
        <v>624</v>
      </c>
      <c r="M85" s="14" t="str">
        <f t="shared" si="11"/>
        <v>Efford, M. G., Dawson, D. K., &amp; Borchers, D. L. (2009b). Population Density estimated from locations of individuals on a passive detector arr &lt;br&gt; &amp;nbsp;&amp;nbsp;&amp;nbsp;&amp;nbsp;&amp;nbsp;&amp;nbsp;&amp;nbsp;&amp;nbsp;fford, M. G., Dawson, D. K., &amp; Borchers, D. L. (2009b). Population Density estimated from locations of individuals on a passive detector arrayay. *Ecology, 90*(10), 2676–2682. &lt;https://doi.org/10.1890/08-1735.1&gt;&lt;br&gt;&lt;br&gt;</v>
      </c>
      <c r="N85" s="14" t="str">
        <f t="shared" si="9"/>
        <v xml:space="preserve">    ref_intext_efford_et_al_2009b: "Efford et al., 2009b"</v>
      </c>
      <c r="O85" s="14" t="str">
        <f t="shared" si="10"/>
        <v xml:space="preserve">    ref_bib_efford_et_al_2009b: "Efford, M. G., Dawson, D. K., &amp; Borchers, D. L. (2009b). Population Density estimated from locations of individuals on a passive detector array. *Ecology, 90*(10), 2676–2682. &lt;https://doi.org/10.1890/08-1735.1&gt;"</v>
      </c>
    </row>
    <row r="86" spans="1:15">
      <c r="A86" s="14" t="s">
        <v>2254</v>
      </c>
      <c r="B86" s="14" t="b">
        <v>1</v>
      </c>
      <c r="C86" s="14" t="b">
        <v>0</v>
      </c>
      <c r="D86" s="14" t="b">
        <v>0</v>
      </c>
      <c r="E86" s="14"/>
      <c r="F86" s="14" t="s">
        <v>1473</v>
      </c>
      <c r="G86" s="14" t="str">
        <f t="shared" si="7"/>
        <v>{{ ref_intext_efford_hunter_2018 }}</v>
      </c>
      <c r="H86" s="14" t="str">
        <f t="shared" si="8"/>
        <v>{{ ref_bib_efford_hunter_2018 }}</v>
      </c>
      <c r="I86" s="14" t="s">
        <v>269</v>
      </c>
      <c r="J86" s="14" t="s">
        <v>269</v>
      </c>
      <c r="K86" s="14" t="s">
        <v>2804</v>
      </c>
      <c r="L86" s="14" t="s">
        <v>624</v>
      </c>
      <c r="M86" s="14" t="str">
        <f t="shared" si="11"/>
        <v>Efford, M. G., &amp; Hunter, C. M. (2018). Spatial Capture-mark-resight Estimation of Animal Population Density. *Biometrics, 74*(2), 411–420. &lt;h &lt;br&gt; &amp;nbsp;&amp;nbsp;&amp;nbsp;&amp;nbsp;&amp;nbsp;&amp;nbsp;&amp;nbsp;&amp;nbsp;fford, M. G., &amp; Hunter, C. M. (2018). Spatial Capture-mark-resight Estimation of Animal Population Density. *Biometrics, 74*(2), 411–420. &lt;httttps://doi.org/10.1111/biom.12766&gt;&lt;br&gt;&lt;br&gt;</v>
      </c>
      <c r="N86" s="14" t="str">
        <f t="shared" si="9"/>
        <v xml:space="preserve">    ref_intext_efford_hunter_2018: "Efford &amp; Hunter, 2018"</v>
      </c>
      <c r="O86" s="14" t="str">
        <f t="shared" si="10"/>
        <v xml:space="preserve">    ref_bib_efford_hunter_2018: "Efford, M. G., &amp; Hunter, C. M. (2018). Spatial Capture-mark-resight Estimation of Animal Population Density. *Biometrics, 74*(2), 411–420. &lt;https://doi.org/10.1111/biom.12766&gt;"</v>
      </c>
    </row>
    <row r="87" spans="1:15">
      <c r="A87" s="14" t="s">
        <v>2254</v>
      </c>
      <c r="B87" s="14" t="b">
        <v>1</v>
      </c>
      <c r="C87" s="14" t="b">
        <v>0</v>
      </c>
      <c r="D87" s="14" t="b">
        <v>0</v>
      </c>
      <c r="E87" s="14"/>
      <c r="F87" s="14" t="s">
        <v>1474</v>
      </c>
      <c r="G87" s="14" t="str">
        <f t="shared" si="7"/>
        <v>{{ ref_intext_espartosa_et_al_2011 }}</v>
      </c>
      <c r="H87" s="14" t="str">
        <f t="shared" si="8"/>
        <v>{{ ref_bib_espartosa_et_al_2011 }}</v>
      </c>
      <c r="I87" s="14" t="s">
        <v>266</v>
      </c>
      <c r="J87" s="14" t="s">
        <v>816</v>
      </c>
      <c r="K87" s="14" t="s">
        <v>2840</v>
      </c>
      <c r="L87" s="14" t="s">
        <v>624</v>
      </c>
      <c r="M87" s="14" t="str">
        <f t="shared" si="11"/>
        <v>Espartosa, K. D., Pinotti, B. T., &amp; Pardini, R. (2011). Performance of Camera Trapping and Track Counts for Surveying Large Mammals in Rainfo &lt;br&gt; &amp;nbsp;&amp;nbsp;&amp;nbsp;&amp;nbsp;&amp;nbsp;&amp;nbsp;&amp;nbsp;&amp;nbsp;spartosa, K. D., Pinotti, B. T., &amp; Pardini, R. (2011). Performance of Camera Trapping and Track Counts for Surveying Large Mammals in Rainforerest Remnants. *Biodiversity Conservation, 20*(12), 2815–2829. &lt;https://doi.org/10.1007/s10531-011-0110-4&gt;&lt;br&gt;&lt;br&gt;</v>
      </c>
      <c r="N87" s="14" t="str">
        <f t="shared" si="9"/>
        <v xml:space="preserve">    ref_intext_espartosa_et_al_2011: "Espartosa et al., 2011"</v>
      </c>
      <c r="O87" s="14" t="str">
        <f t="shared" si="10"/>
        <v xml:space="preserve">    ref_bib_espartosa_et_al_2011: "Espartosa, K. D., Pinotti, B. T., &amp; Pardini, R. (2011). Performance of Camera Trapping and Track Counts for Surveying Large Mammals in Rainforest Remnants. *Biodiversity Conservation, 20*(12), 2815–2829. &lt;https://doi.org/10.1007/s10531-011-0110-4&gt;"</v>
      </c>
    </row>
    <row r="88" spans="1:15">
      <c r="A88" s="14"/>
      <c r="B88" s="14"/>
      <c r="C88" s="14"/>
      <c r="D88" s="14"/>
      <c r="E88" s="14"/>
      <c r="F88" s="14" t="s">
        <v>3602</v>
      </c>
      <c r="G88" s="14" t="str">
        <f t="shared" si="7"/>
        <v>{{ ref_intext_estevo_et_al_2017 }}</v>
      </c>
      <c r="H88" s="14" t="str">
        <f t="shared" si="8"/>
        <v>{{ ref_bib_estevo_et_al_2017 }}</v>
      </c>
      <c r="I88" s="14" t="s">
        <v>3601</v>
      </c>
      <c r="J88" s="14" t="s">
        <v>3601</v>
      </c>
      <c r="K88" s="14" t="s">
        <v>3600</v>
      </c>
      <c r="L88" s="14"/>
      <c r="M88" s="14" t="str">
        <f t="shared" si="11"/>
        <v>Estevo, C. A., Nagy-Reis, M. B., &amp; Nichols, J. D. (2017). When habitat matters: Habitat preferences can modulate co-occurrence patterns of si &lt;br&gt; &amp;nbsp;&amp;nbsp;&amp;nbsp;&amp;nbsp;&amp;nbsp;&amp;nbsp;&amp;nbsp;&amp;nbsp;stevo, C. A., Nagy-Reis, M. B., &amp; Nichols, J. D. (2017). When habitat matters: Habitat preferences can modulate co-occurrence patterns of simimilar sympatric species. *PLOS One, 12*(7), e0179489. &lt;https://doi.org/10.1371/journal.pone.0179489&gt;&lt;br&gt;&lt;br&gt;</v>
      </c>
      <c r="N88" s="14" t="str">
        <f t="shared" si="9"/>
        <v xml:space="preserve">    ref_intext_estevo_et_al_2017: "Estevo et al., 2017"</v>
      </c>
      <c r="O88" s="14" t="str">
        <f t="shared" si="10"/>
        <v xml:space="preserve">    ref_bib_estevo_et_al_2017: "Estevo, C. A., Nagy-Reis, M. B., &amp; Nichols, J. D. (2017). When habitat matters: Habitat preferences can modulate co-occurrence patterns of similar sympatric species. *PLOS One, 12*(7), e0179489. &lt;https://doi.org/10.1371/journal.pone.0179489&gt;"</v>
      </c>
    </row>
    <row r="89" spans="1:15">
      <c r="A89" s="14"/>
      <c r="B89" s="14"/>
      <c r="C89" s="14"/>
      <c r="D89" s="14"/>
      <c r="E89" s="14"/>
      <c r="F89" s="14" t="s">
        <v>28</v>
      </c>
      <c r="G89" s="14" t="str">
        <f t="shared" si="7"/>
        <v>{{ ref_intext_fancourt_2016 }}</v>
      </c>
      <c r="H89" s="14" t="str">
        <f t="shared" si="8"/>
        <v>{{ ref_bib_fancourt_2016 }}</v>
      </c>
      <c r="I89" s="14" t="s">
        <v>264</v>
      </c>
      <c r="J89" s="14" t="s">
        <v>264</v>
      </c>
      <c r="K89" s="14" t="s">
        <v>3611</v>
      </c>
      <c r="L89" s="14"/>
      <c r="M89" s="14" t="str">
        <f t="shared" si="11"/>
        <v>Fancourt, B. A. (2016). Avoiding the subject: The implications of avoidance behaviour for detecting predators. *Behavioral Ecology and Sociob &lt;br&gt; &amp;nbsp;&amp;nbsp;&amp;nbsp;&amp;nbsp;&amp;nbsp;&amp;nbsp;&amp;nbsp;&amp;nbsp;ancourt, B. A. (2016). Avoiding the subject: The implications of avoidance behaviour for detecting predators. *Behavioral Ecology and Sociobioiology, 70*(9), 1535-1546. &lt;https://doi.org/10.1007/s00265-016-2162-7&gt;&lt;br&gt;&lt;br&gt;</v>
      </c>
      <c r="N89" s="14" t="str">
        <f t="shared" si="9"/>
        <v xml:space="preserve">    ref_intext_fancourt_2016: "Fancourt, 2016"</v>
      </c>
      <c r="O89" s="14" t="str">
        <f t="shared" si="10"/>
        <v xml:space="preserve">    ref_bib_fancourt_2016: "Fancourt, B. A. (2016). Avoiding the subject: The implications of avoidance behaviour for detecting predators. *Behavioral Ecology and Sociobiology, 70*(9), 1535-1546. &lt;https://doi.org/10.1007/s00265-016-2162-7&gt;"</v>
      </c>
    </row>
    <row r="90" spans="1:15">
      <c r="A90" s="14" t="s">
        <v>2255</v>
      </c>
      <c r="B90" s="14" t="b">
        <v>1</v>
      </c>
      <c r="C90" s="14" t="b">
        <v>0</v>
      </c>
      <c r="D90" s="14" t="b">
        <v>0</v>
      </c>
      <c r="E90" s="14"/>
      <c r="F90" s="14" t="s">
        <v>28</v>
      </c>
      <c r="G90" s="14" t="str">
        <f t="shared" si="7"/>
        <v>{{ ref_intext_fancourt_2016 }}</v>
      </c>
      <c r="H90" s="14" t="str">
        <f t="shared" si="8"/>
        <v>{{ ref_bib_fancourt_2016 }}</v>
      </c>
      <c r="I90" s="14" t="s">
        <v>264</v>
      </c>
      <c r="J90" s="14" t="s">
        <v>264</v>
      </c>
      <c r="K90" s="14" t="s">
        <v>1733</v>
      </c>
      <c r="L90" s="14" t="s">
        <v>624</v>
      </c>
      <c r="M90" s="14" t="str">
        <f t="shared" si="11"/>
        <v>Fancourt, B. A. (2016). Avoiding the subject: The implications of avoidance behaviour for detecting predators. *Behavioral Ecology and Sociob &lt;br&gt; &amp;nbsp;&amp;nbsp;&amp;nbsp;&amp;nbsp;&amp;nbsp;&amp;nbsp;&amp;nbsp;&amp;nbsp;ancourt, B. A. (2016). Avoiding the subject: The implications of avoidance behaviour for detecting predators. *Behavioral Ecology and Sociobioiology, 70*(9), 1535–1546. &lt;https://doi.org/10.1007/s00265-016-2162-7&gt;&lt;br&gt;&lt;br&gt;</v>
      </c>
      <c r="N90" s="14" t="str">
        <f t="shared" si="9"/>
        <v xml:space="preserve">    ref_intext_fancourt_2016: "Fancourt, 2016"</v>
      </c>
      <c r="O90" s="14" t="str">
        <f t="shared" si="10"/>
        <v xml:space="preserve">    ref_bib_fancourt_2016: "Fancourt, B. A. (2016). Avoiding the subject: The implications of avoidance behaviour for detecting predators. *Behavioral Ecology and Sociobiology, 70*(9), 1535–1546. &lt;https://doi.org/10.1007/s00265-016-2162-7&gt;"</v>
      </c>
    </row>
    <row r="91" spans="1:15">
      <c r="A91" s="14" t="s">
        <v>2255</v>
      </c>
      <c r="B91" s="14" t="b">
        <v>0</v>
      </c>
      <c r="C91" s="14" t="b">
        <v>1</v>
      </c>
      <c r="D91" s="14" t="b">
        <v>0</v>
      </c>
      <c r="E91" s="14"/>
      <c r="F91" s="14" t="s">
        <v>1475</v>
      </c>
      <c r="G91" s="14" t="str">
        <f t="shared" si="7"/>
        <v>{{ ref_intext_fegraus_et_al_2011 }}</v>
      </c>
      <c r="H91" s="14" t="str">
        <f t="shared" si="8"/>
        <v>{{ ref_bib_fegraus_et_al_2011 }}</v>
      </c>
      <c r="I91" s="14" t="s">
        <v>263</v>
      </c>
      <c r="J91" s="14" t="s">
        <v>263</v>
      </c>
      <c r="K91" s="14" t="s">
        <v>1734</v>
      </c>
      <c r="L91" s="14" t="s">
        <v>624</v>
      </c>
      <c r="M91" s="14" t="str">
        <f t="shared" si="11"/>
        <v>Fegraus, E. H., Lin, K., Ahumada, J. A., Baru, C., Chandra, S., &amp; Youn, C. (2011). Data acquisition and management software for camera trap d &lt;br&gt; &amp;nbsp;&amp;nbsp;&amp;nbsp;&amp;nbsp;&amp;nbsp;&amp;nbsp;&amp;nbsp;&amp;nbsp;egraus, E. H., Lin, K., Ahumada, J. A., Baru, C., Chandra, S., &amp; Youn, C. (2011). Data acquisition and management software for camera trap datata: A case study from the TEAM Network. *Ecological Informatics, 6*(6), 345–353. &lt;https://doi.org/10.1016/j.ecoinf.2011.06.003&gt;&lt;br&gt;&lt;br&gt;</v>
      </c>
      <c r="N91" s="14" t="str">
        <f t="shared" si="9"/>
        <v xml:space="preserve">    ref_intext_fegraus_et_al_2011: "Fegraus et al., 2011"</v>
      </c>
      <c r="O91" s="14" t="str">
        <f t="shared" si="10"/>
        <v xml:space="preserve">    ref_bib_fegraus_et_al_2011: "Fegraus, E. H., Lin, K., Ahumada, J. A., Baru, C., Chandra, S., &amp; Youn, C. (2011). Data acquisition and management software for camera trap data: A case study from the TEAM Network. *Ecological Informatics, 6*(6), 345–353. &lt;https://doi.org/10.1016/j.ecoinf.2011.06.003&gt;"</v>
      </c>
    </row>
    <row r="92" spans="1:15">
      <c r="A92" s="14" t="s">
        <v>2255</v>
      </c>
      <c r="B92" s="14" t="b">
        <v>1</v>
      </c>
      <c r="C92" s="14" t="b">
        <v>0</v>
      </c>
      <c r="D92" s="14" t="b">
        <v>0</v>
      </c>
      <c r="E92" s="14"/>
      <c r="F92" s="14" t="s">
        <v>1476</v>
      </c>
      <c r="G92" s="14" t="str">
        <f t="shared" si="7"/>
        <v>{{ ref_intext_fennell_et_al_2022 }}</v>
      </c>
      <c r="H92" s="14" t="str">
        <f t="shared" si="8"/>
        <v>{{ ref_bib_fennell_et_al_2022 }}</v>
      </c>
      <c r="I92" s="14" t="s">
        <v>262</v>
      </c>
      <c r="J92" s="14" t="s">
        <v>815</v>
      </c>
      <c r="K92" s="14" t="s">
        <v>1735</v>
      </c>
      <c r="L92" s="14" t="s">
        <v>624</v>
      </c>
      <c r="M92" s="14" t="str">
        <f t="shared" si="11"/>
        <v>Fennell, M., Beirne, C., &amp; Burton, A. C. (2022). Use of object detection in camera trap image identification: Assessing a method to rapidly a &lt;br&gt; &amp;nbsp;&amp;nbsp;&amp;nbsp;&amp;nbsp;&amp;nbsp;&amp;nbsp;&amp;nbsp;&amp;nbsp;ennell, M., Beirne, C., &amp; Burton, A. C. (2022). Use of object detection in camera trap image identification: Assessing a method to rapidly andnd accurately classify human and animal detections for research and application in recreation ecology. *Global Ecology and Conservation, 35*. &lt;https://doi.org/10.1016/j.gecco.2022.e02104&gt;&lt;br&gt;&lt;br&gt;</v>
      </c>
      <c r="N92" s="14" t="str">
        <f t="shared" si="9"/>
        <v xml:space="preserve">    ref_intext_fennell_et_al_2022: "Fennell et al., 2022"</v>
      </c>
      <c r="O92" s="14" t="str">
        <f t="shared" si="10"/>
        <v xml:space="preserve">    ref_bib_fennell_et_al_2022: "Fennell, M., Beirne, C., &amp; Burton, A. C. (2022). Use of object detection in camera trap image identification: Assessing a method to rapidly and accurately classify human and animal detections for research and application in recreation ecology. *Global Ecology and Conservation, 35*. &lt;https://doi.org/10.1016/j.gecco.2022.e02104&gt;"</v>
      </c>
    </row>
    <row r="93" spans="1:15">
      <c r="A93" s="14" t="s">
        <v>2255</v>
      </c>
      <c r="B93" s="14" t="b">
        <v>0</v>
      </c>
      <c r="C93" s="14" t="b">
        <v>0</v>
      </c>
      <c r="D93" s="14" t="b">
        <v>1</v>
      </c>
      <c r="E93" s="14"/>
      <c r="F93" s="14" t="s">
        <v>1477</v>
      </c>
      <c r="G93" s="14" t="str">
        <f t="shared" si="7"/>
        <v>{{ ref_intext_ferreira_rodriguez_et_al_2019 }}</v>
      </c>
      <c r="H93" s="14" t="str">
        <f t="shared" si="8"/>
        <v>{{ ref_bib_ferreira_rodriguez_et_al_2019 }}</v>
      </c>
      <c r="I93" s="14" t="s">
        <v>261</v>
      </c>
      <c r="J93" s="14" t="s">
        <v>261</v>
      </c>
      <c r="K93" s="14" t="s">
        <v>1736</v>
      </c>
      <c r="L93" s="14" t="s">
        <v>624</v>
      </c>
      <c r="M93" s="14" t="str">
        <f t="shared" si="11"/>
        <v>Ferreira-Rodríguez, N., &amp; Pombal, M. A. (2019). Bait effectiveness in camera trap studies in the Iberian Peninsula. *Mammal Research, 64*(2), &lt;br&gt; &amp;nbsp;&amp;nbsp;&amp;nbsp;&amp;nbsp;&amp;nbsp;&amp;nbsp;&amp;nbsp;&amp;nbsp;erreira-Rodríguez, N., &amp; Pombal, M. A. (2019). Bait effectiveness in camera trap studies in the Iberian Peninsula. *Mammal Research, 64*(2), 1 155–164. &lt;https://doi.org/10.1007/s13364-018-00414-1&gt;&lt;br&gt;&lt;br&gt;</v>
      </c>
      <c r="N93" s="14" t="str">
        <f t="shared" si="9"/>
        <v xml:space="preserve">    ref_intext_ferreira_rodriguez_et_al_2019: "Ferreira-Rodríguez et al., 2019"</v>
      </c>
      <c r="O93" s="14" t="str">
        <f t="shared" si="10"/>
        <v xml:space="preserve">    ref_bib_ferreira_rodriguez_et_al_2019: "Ferreira-Rodríguez, N., &amp; Pombal, M. A. (2019). Bait effectiveness in camera trap studies in the Iberian Peninsula. *Mammal Research, 64*(2), 155–164. &lt;https://doi.org/10.1007/s13364-018-00414-1&gt;"</v>
      </c>
    </row>
    <row r="94" spans="1:15">
      <c r="F94" t="s">
        <v>3688</v>
      </c>
      <c r="G94" s="14" t="str">
        <f t="shared" si="7"/>
        <v>{{ ref_intext_fidino_2021a }}</v>
      </c>
      <c r="H94" s="14" t="str">
        <f t="shared" si="8"/>
        <v>{{ ref_bib_fidino_2021a }}</v>
      </c>
      <c r="I94" t="s">
        <v>3690</v>
      </c>
      <c r="K94" t="s">
        <v>3692</v>
      </c>
      <c r="N94" s="14" t="str">
        <f t="shared" si="9"/>
        <v xml:space="preserve">    ref_intext_fidino_2021a: "Fidino, 2021a"</v>
      </c>
      <c r="O94" s="14" t="str">
        <f t="shared" si="10"/>
        <v xml:space="preserve">    ref_bib_fidino_2021a: "Fidino, M. (2021a) *multi-state-occupancy-models.* &lt;https://github.com/mfidino/integrated-occupancy-model&gt;"</v>
      </c>
    </row>
    <row r="95" spans="1:15" ht="15">
      <c r="F95" t="s">
        <v>3689</v>
      </c>
      <c r="G95" s="14" t="str">
        <f t="shared" si="7"/>
        <v>{{ ref_intext_fidino_2021b }}</v>
      </c>
      <c r="H95" s="14" t="str">
        <f t="shared" si="8"/>
        <v>{{ ref_bib_fidino_2021b }}</v>
      </c>
      <c r="I95" t="s">
        <v>3691</v>
      </c>
      <c r="K95" s="79" t="s">
        <v>3693</v>
      </c>
      <c r="N95" s="14" t="str">
        <f t="shared" si="9"/>
        <v xml:space="preserve">    ref_intext_fidino_2021b: "Fidino, 2021b"</v>
      </c>
      <c r="O95" s="14" t="str">
        <f t="shared" si="10"/>
        <v xml:space="preserve">    ref_bib_fidino_2021b: "Fidino, M. (2021b) *A gentle introduction to an integrated occupancy model that combines presence-only and detection/non-detection data, and how to fit it in JAGS* &lt;https://masonfidino.com/bayesian_integrated_model&gt;"</v>
      </c>
    </row>
    <row r="96" spans="1:15" ht="15">
      <c r="F96" t="s">
        <v>3687</v>
      </c>
      <c r="G96" s="14" t="str">
        <f t="shared" si="7"/>
        <v>{{ ref_intext_fidino_2021c }}</v>
      </c>
      <c r="H96" s="14" t="str">
        <f t="shared" si="8"/>
        <v>{{ ref_bib_fidino_2021c }}</v>
      </c>
      <c r="I96" t="s">
        <v>3686</v>
      </c>
      <c r="K96" s="79" t="s">
        <v>3694</v>
      </c>
      <c r="N96" s="14" t="str">
        <f t="shared" si="9"/>
        <v xml:space="preserve">    ref_intext_fidino_2021c: "Fidino, 2021c"</v>
      </c>
      <c r="O96" s="14" t="str">
        <f t="shared" si="10"/>
        <v xml:space="preserve">    ref_bib_fidino_2021c: "Fidino, M. (2021c) *integrated-occupancy-models* &lt;https://github.com/mfidino/integrated-occupancy-model&gt;"</v>
      </c>
    </row>
    <row r="97" spans="1:15" ht="15">
      <c r="F97" t="s">
        <v>3699</v>
      </c>
      <c r="G97" s="14" t="str">
        <f t="shared" si="7"/>
        <v>{{ ref_intext_fidino_2021d }}</v>
      </c>
      <c r="H97" s="14" t="str">
        <f t="shared" si="8"/>
        <v>{{ ref_bib_fidino_2021d }}</v>
      </c>
      <c r="I97" t="s">
        <v>3695</v>
      </c>
      <c r="K97" s="79" t="s">
        <v>3698</v>
      </c>
      <c r="N97" s="14" t="str">
        <f t="shared" si="9"/>
        <v xml:space="preserve">    ref_intext_fidino_2021d: "Fidino, 2021d"</v>
      </c>
      <c r="O97" s="14" t="str">
        <f t="shared" si="10"/>
        <v xml:space="preserve">    ref_bib_fidino_2021d: "Fidino, M. (2021d) *So, you don't have enough data to fit a dynamic occupancy model? An introduction to auto-logistic occupancy models.* &lt;https://masonfidino.com/autologistic_occupancy_model&gt;"</v>
      </c>
    </row>
    <row r="98" spans="1:15">
      <c r="F98" t="s">
        <v>3700</v>
      </c>
      <c r="G98" s="14" t="str">
        <f t="shared" si="7"/>
        <v>{{ ref_intext_fidino_2021e }}</v>
      </c>
      <c r="H98" s="14" t="str">
        <f t="shared" si="8"/>
        <v>{{ ref_bib_fidino_2021e }}</v>
      </c>
      <c r="I98" t="s">
        <v>3696</v>
      </c>
      <c r="K98" t="s">
        <v>3697</v>
      </c>
      <c r="N98" s="14" t="str">
        <f t="shared" si="9"/>
        <v xml:space="preserve">    ref_intext_fidino_2021e: "Fidino, 2021e"</v>
      </c>
      <c r="O98" s="14" t="str">
        <f t="shared" si="10"/>
        <v xml:space="preserve">    ref_bib_fidino_2021e: "Fidino, M. (2021e) *auto-logistic-occupancy.* &lt;https://github.com/mfidino/auto-logistic-occupancy&gt;"</v>
      </c>
    </row>
    <row r="99" spans="1:15" ht="15">
      <c r="F99" t="s">
        <v>3685</v>
      </c>
      <c r="G99" s="14" t="str">
        <f t="shared" si="7"/>
        <v>{{ ref_intext_fidino_2024 }}</v>
      </c>
      <c r="H99" s="14" t="str">
        <f t="shared" si="8"/>
        <v>{{ ref_bib_fidino_2024 }}</v>
      </c>
      <c r="I99" t="s">
        <v>3684</v>
      </c>
      <c r="K99" s="28" t="s">
        <v>3683</v>
      </c>
      <c r="N99" s="14" t="str">
        <f t="shared" si="9"/>
        <v xml:space="preserve">    ref_intext_fidino_2024: "Fidino, 2023"</v>
      </c>
      <c r="O99" s="14" t="str">
        <f t="shared" si="10"/>
        <v xml:space="preserve">    ref_bib_fidino_2024: "Fidino, M. (2023) *autoOcc: An R package for fitting autologistic occupancy models.* R package version 0.1.1, &lt;https://github.com/mfidino/autoOcc&gt;"</v>
      </c>
    </row>
    <row r="100" spans="1:15">
      <c r="A100" s="14" t="s">
        <v>2255</v>
      </c>
      <c r="B100" s="14" t="b">
        <v>0</v>
      </c>
      <c r="C100" s="14" t="b">
        <v>0</v>
      </c>
      <c r="D100" s="14" t="b">
        <v>1</v>
      </c>
      <c r="E100" s="14"/>
      <c r="F100" s="14" t="s">
        <v>1478</v>
      </c>
      <c r="G100" s="14" t="str">
        <f t="shared" si="7"/>
        <v>{{ ref_intext_fidino_et_al_2020 }}</v>
      </c>
      <c r="H100" s="14" t="str">
        <f t="shared" si="8"/>
        <v>{{ ref_bib_fidino_et_al_2020 }}</v>
      </c>
      <c r="I100" s="14" t="s">
        <v>260</v>
      </c>
      <c r="J100" s="14" t="s">
        <v>260</v>
      </c>
      <c r="K100" s="14" t="s">
        <v>1737</v>
      </c>
      <c r="L100" s="14" t="s">
        <v>624</v>
      </c>
      <c r="M100" s="14" t="str">
        <f>LEFT(K100,141)&amp;" &lt;br&gt; &amp;nbsp;&amp;nbsp;&amp;nbsp;&amp;nbsp;&amp;nbsp;&amp;nbsp;&amp;nbsp;&amp;nbsp;"&amp;MID(K100,2,142)&amp;MID(K100,142,500)&amp;"&lt;br&gt;&lt;br&gt;"</f>
        <v>Fidino, M., Barnas, G. R., Lehrer, E. W., Murray, M. H., &amp; Magle, S. B. (2020). Effect of Lure on Detecting Mammals with Camera Traps. *Wildl &lt;br&gt; &amp;nbsp;&amp;nbsp;&amp;nbsp;&amp;nbsp;&amp;nbsp;&amp;nbsp;&amp;nbsp;&amp;nbsp;idino, M., Barnas, G. R., Lehrer, E. W., Murray, M. H., &amp; Magle, S. B. (2020). Effect of Lure on Detecting Mammals with Camera Traps. *Wildlifife Society Bulletin*. &lt;https://doi.org/10.1002/wsb.1122&gt;&lt;br&gt;&lt;br&gt;</v>
      </c>
      <c r="N100" s="14" t="str">
        <f t="shared" si="9"/>
        <v xml:space="preserve">    ref_intext_fidino_et_al_2020: "Fidino et al., 2020"</v>
      </c>
      <c r="O100" s="14" t="str">
        <f t="shared" si="10"/>
        <v xml:space="preserve">    ref_bib_fidino_et_al_2020: "Fidino, M., Barnas, G. R., Lehrer, E. W., Murray, M. H., &amp; Magle, S. B. (2020). Effect of Lure on Detecting Mammals with Camera Traps. *Wildlife Society Bulletin*. &lt;https://doi.org/10.1002/wsb.1122&gt;"</v>
      </c>
    </row>
    <row r="101" spans="1:15" ht="17.25">
      <c r="F101" t="s">
        <v>3703</v>
      </c>
      <c r="G101" s="14" t="str">
        <f t="shared" si="7"/>
        <v>{{ ref_intext_fidino_magle_2017 }}</v>
      </c>
      <c r="H101" s="14" t="str">
        <f t="shared" si="8"/>
        <v>{{ ref_bib_fidino_magle_2017 }}</v>
      </c>
      <c r="I101" s="80" t="s">
        <v>3702</v>
      </c>
      <c r="K101" s="80" t="s">
        <v>3701</v>
      </c>
      <c r="N101" s="14" t="str">
        <f t="shared" si="9"/>
        <v xml:space="preserve">    ref_intext_fidino_magle_2017: "Fidino &amp; Magle, 2017"</v>
      </c>
      <c r="O101" s="14" t="str">
        <f t="shared" si="10"/>
        <v xml:space="preserve">    ref_bib_fidino_magle_2017: "Fidino, M., &amp; Magle, S. B. (2017). Using Fourier series to predict periodic patterns in dynamic occupancy models. *Ecosphere,8*(9) , e01944. &lt;https://doi.org/10.1002/ecs2.1944&gt;"</v>
      </c>
    </row>
    <row r="102" spans="1:15">
      <c r="A102" s="14" t="s">
        <v>2255</v>
      </c>
      <c r="B102" s="14" t="b">
        <v>1</v>
      </c>
      <c r="C102" s="14" t="b">
        <v>0</v>
      </c>
      <c r="D102" s="14" t="b">
        <v>0</v>
      </c>
      <c r="E102" s="14"/>
      <c r="F102" s="14" t="s">
        <v>1479</v>
      </c>
      <c r="G102" s="14" t="str">
        <f t="shared" si="7"/>
        <v>{{ ref_intext_findlay_et_al_2020 }}</v>
      </c>
      <c r="H102" s="14" t="str">
        <f t="shared" si="8"/>
        <v>{{ ref_bib_findlay_et_al_2020 }}</v>
      </c>
      <c r="I102" s="14" t="s">
        <v>259</v>
      </c>
      <c r="J102" s="14" t="s">
        <v>814</v>
      </c>
      <c r="K102" s="14" t="s">
        <v>1738</v>
      </c>
      <c r="L102" s="14" t="s">
        <v>624</v>
      </c>
      <c r="M102" s="14" t="str">
        <f>LEFT(K102,141)&amp;" &lt;br&gt; &amp;nbsp;&amp;nbsp;&amp;nbsp;&amp;nbsp;&amp;nbsp;&amp;nbsp;&amp;nbsp;&amp;nbsp;"&amp;MID(K102,2,142)&amp;MID(K102,142,500)&amp;"&lt;br&gt;&lt;br&gt;"</f>
        <v>Findlay, M. A., Briers, R. A., &amp; White, P. J. C. (2020). Component processes of detection probability in camera-trap studies: understanding t &lt;br&gt; &amp;nbsp;&amp;nbsp;&amp;nbsp;&amp;nbsp;&amp;nbsp;&amp;nbsp;&amp;nbsp;&amp;nbsp;indlay, M. A., Briers, R. A., &amp; White, P. J. C. (2020). Component processes of detection probability in camera-trap studies: understanding thehe occurrence of false-negatives. *Mammal Research, 65*, 167–180. &lt;https://doi.org/10.1007/s13364-020-00478-y&gt;&lt;br&gt;&lt;br&gt;</v>
      </c>
      <c r="N102" s="14" t="str">
        <f t="shared" si="9"/>
        <v xml:space="preserve">    ref_intext_findlay_et_al_2020: "Findlay et al., 2020"</v>
      </c>
      <c r="O102" s="14" t="str">
        <f t="shared" si="10"/>
        <v xml:space="preserve">    ref_bib_findlay_et_al_2020: "Findlay, M. A., Briers, R. A., &amp; White, P. J. C. (2020). Component processes of detection probability in camera-trap studies: understanding the occurrence of false-negatives. *Mammal Research, 65*, 167–180. &lt;https://doi.org/10.1007/s13364-020-00478-y&gt;"</v>
      </c>
    </row>
    <row r="103" spans="1:15">
      <c r="A103" s="14" t="s">
        <v>2255</v>
      </c>
      <c r="B103" s="14" t="b">
        <v>1</v>
      </c>
      <c r="C103" s="14" t="b">
        <v>1</v>
      </c>
      <c r="D103" s="14" t="b">
        <v>0</v>
      </c>
      <c r="E103" s="14"/>
      <c r="F103" s="14" t="s">
        <v>1480</v>
      </c>
      <c r="G103" s="14" t="str">
        <f t="shared" si="7"/>
        <v>{{ ref_intext_fisher_burton_2012 }}</v>
      </c>
      <c r="H103" s="14" t="str">
        <f t="shared" si="8"/>
        <v>{{ ref_bib_fisher_burton_2012 }}</v>
      </c>
      <c r="I103" s="14" t="s">
        <v>258</v>
      </c>
      <c r="J103" s="14" t="s">
        <v>258</v>
      </c>
      <c r="K103" s="14" t="s">
        <v>1739</v>
      </c>
      <c r="L103" s="14" t="s">
        <v>624</v>
      </c>
      <c r="M103" s="14" t="str">
        <f>LEFT(K103,141)&amp;" &lt;br&gt; &amp;nbsp;&amp;nbsp;&amp;nbsp;&amp;nbsp;&amp;nbsp;&amp;nbsp;&amp;nbsp;&amp;nbsp;"&amp;MID(K103,2,142)&amp;MID(K103,142,500)&amp;"&lt;br&gt;&lt;br&gt;"</f>
        <v>Fisher, J. T., &amp; Burton, C. (2012). *Monitoring Mammals in Alberta: Recommendations for Remote Camera Trapping*. Alberta Innovates - Technolo &lt;br&gt; &amp;nbsp;&amp;nbsp;&amp;nbsp;&amp;nbsp;&amp;nbsp;&amp;nbsp;&amp;nbsp;&amp;nbsp;isher, J. T., &amp; Burton, C. (2012). *Monitoring Mammals in Alberta: Recommendations for Remote Camera Trapping*. Alberta Innovates - Technologygy Futures &amp; Alberta Biodiversity Monitoring Institute. &lt;https://doi.org/0.13140/RG.2.1.3944.3680&gt;&lt;br&gt;&lt;br&gt;</v>
      </c>
      <c r="N103" s="14" t="str">
        <f t="shared" si="9"/>
        <v xml:space="preserve">    ref_intext_fisher_burton_2012: "Fisher &amp; Burton, 2012"</v>
      </c>
      <c r="O103" s="14" t="str">
        <f t="shared" si="10"/>
        <v xml:space="preserve">    ref_bib_fisher_burton_2012: "Fisher, J. T., &amp; Burton, C. (2012). *Monitoring Mammals in Alberta: Recommendations for Remote Camera Trapping*. Alberta Innovates - Technology Futures &amp; Alberta Biodiversity Monitoring Institute. &lt;https://doi.org/0.13140/RG.2.1.3944.3680&gt;"</v>
      </c>
    </row>
    <row r="104" spans="1:15">
      <c r="A104" s="14" t="s">
        <v>2255</v>
      </c>
      <c r="B104" s="14" t="b">
        <v>0</v>
      </c>
      <c r="C104" s="14" t="b">
        <v>0</v>
      </c>
      <c r="D104" s="14" t="b">
        <v>1</v>
      </c>
      <c r="E104" s="14"/>
      <c r="F104" s="14" t="s">
        <v>1481</v>
      </c>
      <c r="G104" s="14" t="str">
        <f t="shared" si="7"/>
        <v>{{ ref_intext_fisher_et_al_2011 }}</v>
      </c>
      <c r="H104" s="14" t="str">
        <f t="shared" si="8"/>
        <v>{{ ref_bib_fisher_et_al_2011 }}</v>
      </c>
      <c r="I104" s="14" t="s">
        <v>265</v>
      </c>
      <c r="J104" s="14" t="s">
        <v>265</v>
      </c>
      <c r="K104" s="14" t="s">
        <v>1740</v>
      </c>
      <c r="L104" s="14" t="s">
        <v>624</v>
      </c>
      <c r="M104" s="14" t="str">
        <f>LEFT(K104,141)&amp;" &lt;br&gt; &amp;nbsp;&amp;nbsp;&amp;nbsp;&amp;nbsp;&amp;nbsp;&amp;nbsp;&amp;nbsp;&amp;nbsp;"&amp;MID(K104,2,142)&amp;MID(K104,142,500)&amp;"&lt;br&gt;&lt;br&gt;"</f>
        <v>Fisher, J. T., Anholt, B., &amp; Volpe, J. P. (2011). Body Mass Explains Characteristic Scales of Habitat Selection in Terrestrial Mammals. *Ecol &lt;br&gt; &amp;nbsp;&amp;nbsp;&amp;nbsp;&amp;nbsp;&amp;nbsp;&amp;nbsp;&amp;nbsp;&amp;nbsp;isher, J. T., Anholt, B., &amp; Volpe, J. P. (2011). Body Mass Explains Characteristic Scales of Habitat Selection in Terrestrial Mammals. *Ecologogy and Evolution*, *1*(4), 517–528. &lt;https://doi.org/10.1002/ece3.45&gt;&lt;br&gt;&lt;br&gt;</v>
      </c>
      <c r="N104" s="14" t="str">
        <f t="shared" si="9"/>
        <v xml:space="preserve">    ref_intext_fisher_et_al_2011: "Fisher et al., 2011"</v>
      </c>
      <c r="O104" s="14" t="str">
        <f t="shared" si="10"/>
        <v xml:space="preserve">    ref_bib_fisher_et_al_2011: "Fisher, J. T., Anholt, B., &amp; Volpe, J. P. (2011). Body Mass Explains Characteristic Scales of Habitat Selection in Terrestrial Mammals. *Ecology and Evolution*, *1*(4), 517–528. &lt;https://doi.org/10.1002/ece3.45&gt;"</v>
      </c>
    </row>
    <row r="105" spans="1:15">
      <c r="A105" s="14" t="s">
        <v>2255</v>
      </c>
      <c r="B105" s="14" t="b">
        <v>1</v>
      </c>
      <c r="C105" s="14" t="b">
        <v>1</v>
      </c>
      <c r="D105" s="14" t="b">
        <v>0</v>
      </c>
      <c r="E105" s="14"/>
      <c r="F105" s="14" t="s">
        <v>1482</v>
      </c>
      <c r="G105" s="14" t="str">
        <f t="shared" si="7"/>
        <v>{{ ref_intext_fisher_et_al_2014 }}</v>
      </c>
      <c r="H105" s="14" t="str">
        <f t="shared" si="8"/>
        <v>{{ ref_bib_fisher_et_al_2014 }}</v>
      </c>
      <c r="I105" s="14" t="s">
        <v>257</v>
      </c>
      <c r="J105" s="14" t="s">
        <v>813</v>
      </c>
      <c r="K105" s="14" t="s">
        <v>1741</v>
      </c>
      <c r="L105" s="14" t="s">
        <v>624</v>
      </c>
      <c r="M105" s="14" t="str">
        <f>LEFT(K105,141)&amp;" &lt;br&gt; &amp;nbsp;&amp;nbsp;&amp;nbsp;&amp;nbsp;&amp;nbsp;&amp;nbsp;&amp;nbsp;&amp;nbsp;"&amp;MID(K105,2,142)&amp;MID(K105,142,500)&amp;"&lt;br&gt;&lt;br&gt;"</f>
        <v>Fisher, J. T., Wheatley, M., &amp; Mackenzie, D. (2014). Spatial Patterns of Breeding Success of Grizzly Bears derived from Hierarchical Multista &lt;br&gt; &amp;nbsp;&amp;nbsp;&amp;nbsp;&amp;nbsp;&amp;nbsp;&amp;nbsp;&amp;nbsp;&amp;nbsp;isher, J. T., Wheatley, M., &amp; Mackenzie, D. (2014). Spatial Patterns of Breeding Success of Grizzly Bears derived from Hierarchical Multistatete Models. *Conservation Biology, 28*(5), 1249–1259. &lt;https://doi.org/10.1111/cobi.12302&gt;&lt;br&gt;&lt;br&gt;</v>
      </c>
      <c r="N105" s="14" t="str">
        <f t="shared" si="9"/>
        <v xml:space="preserve">    ref_intext_fisher_et_al_2014: "Fisher et al., 2014"</v>
      </c>
      <c r="O105" s="14" t="str">
        <f t="shared" si="10"/>
        <v xml:space="preserve">    ref_bib_fisher_et_al_2014: "Fisher, J. T., Wheatley, M., &amp; Mackenzie, D. (2014). Spatial Patterns of Breeding Success of Grizzly Bears derived from Hierarchical Multistate Models. *Conservation Biology, 28*(5), 1249–1259. &lt;https://doi.org/10.1111/cobi.12302&gt;"</v>
      </c>
    </row>
    <row r="106" spans="1:15">
      <c r="A106" s="14" t="s">
        <v>2255</v>
      </c>
      <c r="B106" s="14" t="b">
        <v>0</v>
      </c>
      <c r="C106" s="14" t="b">
        <v>0</v>
      </c>
      <c r="D106" s="14"/>
      <c r="E106" s="14"/>
      <c r="F106" s="14" t="s">
        <v>1483</v>
      </c>
      <c r="G106" s="14" t="str">
        <f t="shared" si="7"/>
        <v>{{ ref_intext_flather_sieg_2007 }}</v>
      </c>
      <c r="H106" s="14" t="str">
        <f t="shared" si="8"/>
        <v>{{ ref_bib_flather_sieg_2007 }}</v>
      </c>
      <c r="I106" s="14" t="s">
        <v>1232</v>
      </c>
      <c r="J106" s="14" t="s">
        <v>1232</v>
      </c>
      <c r="K106" s="14" t="s">
        <v>1233</v>
      </c>
      <c r="L106" s="14" t="s">
        <v>624</v>
      </c>
      <c r="M106" s="14" t="str">
        <f>LEFT(K106,141)&amp;" &lt;br&gt; &amp;nbsp;&amp;nbsp;&amp;nbsp;&amp;nbsp;&amp;nbsp;&amp;nbsp;&amp;nbsp;&amp;nbsp;"&amp;MID(K106,2,142)&amp;MID(K106,142,500)&amp;"&lt;br&gt;&lt;br&gt;"</f>
        <v>Flather, C. H., &amp; Sieg, C. H. (2007). Species rarity: definition, causes, and classification. In M. G. Raphael, &amp; R. Molina (Eds.), *Conserva &lt;br&gt; &amp;nbsp;&amp;nbsp;&amp;nbsp;&amp;nbsp;&amp;nbsp;&amp;nbsp;&amp;nbsp;&amp;nbsp;lather, C. H., &amp; Sieg, C. H. (2007). Species rarity: definition, causes, and classification. In M. G. Raphael, &amp; R. Molina (Eds.), *Conservatition of Rare or Little-Known Species: Biological, Social, and Economic Considerations* (pp. 40-66). &lt;https://www.researchgate.net/publication/236965289_Species_rarity_definition_causes_and_classification#:~:text=Rarity%20is%20a%20relative%20concept,of%20other%20organisms%20of%20comparable&gt;&lt;br&gt;&lt;br&gt;</v>
      </c>
      <c r="N106" s="14" t="str">
        <f t="shared" si="9"/>
        <v xml:space="preserve">    ref_intext_flather_sieg_2007: "Flather &amp; Sieg, 2007"</v>
      </c>
      <c r="O106" s="14" t="str">
        <f t="shared" si="10"/>
        <v xml:space="preserve">    ref_bib_flather_sieg_2007: "Flather, C. H., &amp; Sieg, C. H. (2007). Species rarity: definition, causes, and classification. In M. G. Raphael, &amp; R. Molina (Eds.), *Conservation of Rare or Little-Known Species: Biological, Social, and Economic Considerations* (pp. 40-66). &lt;https://www.researchgate.net/publication/236965289_Species_rarity_definition_causes_and_classification#:~:text=Rarity%20is%20a%20relative%20concept,of%20other%20organisms%20of%20comparable&gt;"</v>
      </c>
    </row>
    <row r="107" spans="1:15">
      <c r="A107" s="38"/>
      <c r="B107" s="38"/>
      <c r="C107" s="38"/>
      <c r="D107" s="38"/>
      <c r="E107" s="38"/>
      <c r="F107" s="38" t="s">
        <v>3175</v>
      </c>
      <c r="G107" s="14" t="str">
        <f t="shared" si="7"/>
        <v>{{ ref_intext_foca_2021 }}</v>
      </c>
      <c r="H107" s="14" t="str">
        <f t="shared" si="8"/>
        <v>{{ ref_bib_foca_2021 }}</v>
      </c>
      <c r="I107" s="38" t="s">
        <v>3173</v>
      </c>
      <c r="J107" s="38" t="s">
        <v>3173</v>
      </c>
      <c r="K107" s="38" t="s">
        <v>3174</v>
      </c>
      <c r="L107" s="38"/>
      <c r="M107" s="38"/>
      <c r="N107" s="14" t="str">
        <f t="shared" si="9"/>
        <v xml:space="preserve">    ref_intext_foca_2021: "Foca, 2021"</v>
      </c>
      <c r="O107" s="14" t="str">
        <f t="shared" si="10"/>
        <v xml:space="preserve">    ref_bib_foca_2021: "Foca, J. M. (2021). *Camera Traps for Evaluating Ungulate Densities and Interspecific Interactions in the Beaver Hills Region of Alberta*. [Master's thesis, University of Alberta]. &lt;https://doi.org/10.7939/r3-bm8f-yj13&gt;"</v>
      </c>
    </row>
    <row r="108" spans="1:15">
      <c r="A108" s="14" t="s">
        <v>2255</v>
      </c>
      <c r="B108" s="14" t="b">
        <v>1</v>
      </c>
      <c r="C108" s="14" t="b">
        <v>1</v>
      </c>
      <c r="D108" s="14" t="b">
        <v>0</v>
      </c>
      <c r="E108" s="14"/>
      <c r="F108" s="14" t="s">
        <v>1484</v>
      </c>
      <c r="G108" s="14" t="str">
        <f t="shared" si="7"/>
        <v>{{ ref_intext_forrester_et_al_2016 }}</v>
      </c>
      <c r="H108" s="14" t="str">
        <f t="shared" si="8"/>
        <v>{{ ref_bib_forrester_et_al_2016 }}</v>
      </c>
      <c r="I108" s="14" t="s">
        <v>256</v>
      </c>
      <c r="J108" s="14" t="s">
        <v>256</v>
      </c>
      <c r="K108" s="14" t="s">
        <v>2874</v>
      </c>
      <c r="L108" s="14" t="s">
        <v>624</v>
      </c>
      <c r="M108" s="14" t="str">
        <f t="shared" ref="M108:M117" si="12">LEFT(K108,141)&amp;" &lt;br&gt; &amp;nbsp;&amp;nbsp;&amp;nbsp;&amp;nbsp;&amp;nbsp;&amp;nbsp;&amp;nbsp;&amp;nbsp;"&amp;MID(K108,2,142)&amp;MID(K108,142,500)&amp;"&lt;br&gt;&lt;br&gt;"</f>
        <v>Forrester, T., O'Brien, T., Fegraus, E., Jansen, P. A., Palmer, J., Kays, R., Ahumada, J., Stern, B., &amp; McShea, W. (2016). An Open Standard f &lt;br&gt; &amp;nbsp;&amp;nbsp;&amp;nbsp;&amp;nbsp;&amp;nbsp;&amp;nbsp;&amp;nbsp;&amp;nbsp;orrester, T., O'Brien, T., Fegraus, E., Jansen, P. A., Palmer, J., Kays, R., Ahumada, J., Stern, B., &amp; McShea, W. (2016). An Open Standard foror Camera Trap Data. *Biodiversity Data Journal, 4*, e10197. &lt;https://doi.org/10.3897/BDJ.4.e10197&gt;&lt;br&gt;&lt;br&gt;</v>
      </c>
      <c r="N108" s="14" t="str">
        <f t="shared" si="9"/>
        <v xml:space="preserve">    ref_intext_forrester_et_al_2016: "Forrester et al., 2016"</v>
      </c>
      <c r="O108" s="14" t="str">
        <f t="shared" si="10"/>
        <v xml:space="preserve">    ref_bib_forrester_et_al_2016: "Forrester, T., O'Brien, T., Fegraus, E., Jansen, P. A., Palmer, J., Kays, R., Ahumada, J., Stern, B., &amp; McShea, W. (2016). An Open Standard for Camera Trap Data. *Biodiversity Data Journal, 4*, e10197. &lt;https://doi.org/10.3897/BDJ.4.e10197&gt;"</v>
      </c>
    </row>
    <row r="109" spans="1:15">
      <c r="A109" s="14" t="s">
        <v>2255</v>
      </c>
      <c r="B109" s="14" t="b">
        <v>1</v>
      </c>
      <c r="C109" s="14" t="b">
        <v>0</v>
      </c>
      <c r="D109" s="14" t="b">
        <v>0</v>
      </c>
      <c r="E109" s="14"/>
      <c r="F109" s="14" t="s">
        <v>1485</v>
      </c>
      <c r="G109" s="14" t="str">
        <f t="shared" si="7"/>
        <v>{{ ref_intext_foster_harmsen_2012 }}</v>
      </c>
      <c r="H109" s="14" t="str">
        <f t="shared" si="8"/>
        <v>{{ ref_bib_foster_harmsen_2012 }}</v>
      </c>
      <c r="I109" s="14" t="s">
        <v>255</v>
      </c>
      <c r="J109" s="14" t="s">
        <v>255</v>
      </c>
      <c r="K109" s="14" t="s">
        <v>2807</v>
      </c>
      <c r="L109" s="14" t="s">
        <v>624</v>
      </c>
      <c r="M109" s="14" t="str">
        <f t="shared" si="12"/>
        <v>Foster, R. J., &amp; Harmsen, B. J. (2012). A Critique of Density Estimation from Camera Trap Data. *Journal of* *Wildlife Management, 76*(2), 22 &lt;br&gt; &amp;nbsp;&amp;nbsp;&amp;nbsp;&amp;nbsp;&amp;nbsp;&amp;nbsp;&amp;nbsp;&amp;nbsp;oster, R. J., &amp; Harmsen, B. J. (2012). A Critique of Density Estimation from Camera Trap Data. *Journal of* *Wildlife Management, 76*(2), 224–4–36. &lt;https://doi.org/10.1002/jwmg.275&gt;&lt;br&gt;&lt;br&gt;</v>
      </c>
      <c r="N109" s="14" t="str">
        <f t="shared" si="9"/>
        <v xml:space="preserve">    ref_intext_foster_harmsen_2012: "Foster &amp; Harmsen, 2012"</v>
      </c>
      <c r="O109" s="14" t="str">
        <f t="shared" si="10"/>
        <v xml:space="preserve">    ref_bib_foster_harmsen_2012: "Foster, R. J., &amp; Harmsen, B. J. (2012). A Critique of Density Estimation from Camera Trap Data. *Journal of* *Wildlife Management, 76*(2), 224–36. &lt;https://doi.org/10.1002/jwmg.275&gt;"</v>
      </c>
    </row>
    <row r="110" spans="1:15">
      <c r="A110" s="14" t="s">
        <v>2255</v>
      </c>
      <c r="B110" s="14" t="b">
        <v>1</v>
      </c>
      <c r="C110" s="14" t="b">
        <v>0</v>
      </c>
      <c r="D110" s="14" t="b">
        <v>0</v>
      </c>
      <c r="E110" s="14"/>
      <c r="F110" s="14" t="s">
        <v>1486</v>
      </c>
      <c r="G110" s="14" t="str">
        <f t="shared" si="7"/>
        <v>{{ ref_intext_found_patterson_2020 }}</v>
      </c>
      <c r="H110" s="14" t="str">
        <f t="shared" si="8"/>
        <v>{{ ref_bib_found_patterson_2020 }}</v>
      </c>
      <c r="I110" s="14" t="s">
        <v>254</v>
      </c>
      <c r="J110" s="14" t="s">
        <v>254</v>
      </c>
      <c r="K110" s="14" t="s">
        <v>1742</v>
      </c>
      <c r="L110" s="14" t="s">
        <v>624</v>
      </c>
      <c r="M110" s="14" t="str">
        <f t="shared" si="12"/>
        <v>Found, R., &amp; Patterson, B. R. (2020). Assessing Ungulate Populations in Temperate North America. *Canadian Wildlife Biology and Management, 9 &lt;br&gt; &amp;nbsp;&amp;nbsp;&amp;nbsp;&amp;nbsp;&amp;nbsp;&amp;nbsp;&amp;nbsp;&amp;nbsp;ound, R., &amp; Patterson, B. R. (2020). Assessing Ungulate Populations in Temperate North America. *Canadian Wildlife Biology and Management, 9*(*(1), 21–42. &lt;https://cwbm.ca/wp-content/uploads/2020/05/Found-Patterson.pdf&gt;&lt;br&gt;&lt;br&gt;</v>
      </c>
      <c r="N110" s="14" t="str">
        <f t="shared" si="9"/>
        <v xml:space="preserve">    ref_intext_found_patterson_2020: "Found &amp; Patterson, 2020"</v>
      </c>
      <c r="O110" s="14" t="str">
        <f t="shared" si="10"/>
        <v xml:space="preserve">    ref_bib_found_patterson_2020: "Found, R., &amp; Patterson, B. R. (2020). Assessing Ungulate Populations in Temperate North America. *Canadian Wildlife Biology and Management, 9*(1), 21–42. &lt;https://cwbm.ca/wp-content/uploads/2020/05/Found-Patterson.pdf&gt;"</v>
      </c>
    </row>
    <row r="111" spans="1:15">
      <c r="A111" s="14" t="s">
        <v>2255</v>
      </c>
      <c r="B111" s="14" t="b">
        <v>0</v>
      </c>
      <c r="C111" s="14" t="b">
        <v>0</v>
      </c>
      <c r="D111" s="14"/>
      <c r="E111" s="14"/>
      <c r="F111" s="14" t="s">
        <v>1487</v>
      </c>
      <c r="G111" s="14" t="str">
        <f t="shared" si="7"/>
        <v>{{ ref_intext_frampton_et_al_2022 }}</v>
      </c>
      <c r="H111" s="14" t="str">
        <f t="shared" si="8"/>
        <v>{{ ref_bib_frampton_et_al_2022 }}</v>
      </c>
      <c r="I111" s="14" t="s">
        <v>253</v>
      </c>
      <c r="J111" s="14" t="s">
        <v>253</v>
      </c>
      <c r="K111" s="14" t="s">
        <v>1743</v>
      </c>
      <c r="L111" s="14" t="s">
        <v>624</v>
      </c>
      <c r="M111" s="14" t="str">
        <f t="shared" si="12"/>
        <v>Frampton, G., Whaley, P., Bennett, M., Bilotta, G., Dorne, J. L. C. M., Eales, J., James, K., Kohl, C., Land, M., Livoreil, B., Makowski, D., &lt;br&gt; &amp;nbsp;&amp;nbsp;&amp;nbsp;&amp;nbsp;&amp;nbsp;&amp;nbsp;&amp;nbsp;&amp;nbsp;rampton, G., Whaley, P., Bennett, M., Bilotta, G., Dorne, J. L. C. M., Eales, J., James, K., Kohl, C., Land, M., Livoreil, B., Makowski, D., M Muchiri, E., Petrokofsky, G., Randall, N., &amp; Schofield, K. (2022). Principles and framework for assessing the risk of bias for studies included in comparative quantitative environmental systematic reviews. *Environmental Evidence, 11*(1), 12. &lt;https://doi.org/10.1186/s13750-022-00264-0&gt;&lt;br&gt;&lt;br&gt;</v>
      </c>
      <c r="N111" s="14" t="str">
        <f t="shared" si="9"/>
        <v xml:space="preserve">    ref_intext_frampton_et_al_2022: "Frampton et al., 2022"</v>
      </c>
      <c r="O111" s="14" t="str">
        <f t="shared" si="10"/>
        <v xml:space="preserve">    ref_bib_frampton_et_al_2022: "Frampton, G., Whaley, P., Bennett, M., Bilotta, G., Dorne, J. L. C. M., Eales, J., James, K., Kohl, C., Land, M., Livoreil, B., Makowski, D., Muchiri, E., Petrokofsky, G., Randall, N., &amp; Schofield, K. (2022). Principles and framework for assessing the risk of bias for studies included in comparative quantitative environmental systematic reviews. *Environmental Evidence, 11*(1), 12. &lt;https://doi.org/10.1186/s13750-022-00264-0&gt;"</v>
      </c>
    </row>
    <row r="112" spans="1:15">
      <c r="A112" s="14" t="s">
        <v>2255</v>
      </c>
      <c r="B112" s="14" t="b">
        <v>1</v>
      </c>
      <c r="C112" s="14" t="b">
        <v>1</v>
      </c>
      <c r="D112" s="14" t="b">
        <v>0</v>
      </c>
      <c r="E112" s="14"/>
      <c r="F112" s="14" t="s">
        <v>1488</v>
      </c>
      <c r="G112" s="14" t="str">
        <f t="shared" si="7"/>
        <v>{{ ref_intext_frey_et_al_2017 }}</v>
      </c>
      <c r="H112" s="14" t="str">
        <f t="shared" si="8"/>
        <v>{{ ref_bib_frey_et_al_2017 }}</v>
      </c>
      <c r="I112" s="14" t="s">
        <v>252</v>
      </c>
      <c r="J112" s="14" t="s">
        <v>252</v>
      </c>
      <c r="K112" s="14" t="s">
        <v>1744</v>
      </c>
      <c r="L112" s="14" t="s">
        <v>624</v>
      </c>
      <c r="M112" s="14" t="str">
        <f t="shared" si="12"/>
        <v>Frey, S., Fisher, J. T., Burton, A. C., &amp; Volpe, J. P. (2017). Investigating Animal Activity Patterns and Temporal Niche Partitioning using C &lt;br&gt; &amp;nbsp;&amp;nbsp;&amp;nbsp;&amp;nbsp;&amp;nbsp;&amp;nbsp;&amp;nbsp;&amp;nbsp;rey, S., Fisher, J. T., Burton, A. C., &amp; Volpe, J. P. (2017). Investigating Animal Activity Patterns and Temporal Niche Partitioning using Camamera-Trap Data: Challenges and Opportunities. *Remote Sensing in Ecology and Conservation*, *3* (3), 123–132. &lt;https://zslpublications.onlinelibrary.wiley.com/doi/10.1002/rse2.60&gt;&lt;br&gt;&lt;br&gt;</v>
      </c>
      <c r="N112" s="14" t="str">
        <f t="shared" si="9"/>
        <v xml:space="preserve">    ref_intext_frey_et_al_2017: "Frey et al., 2017"</v>
      </c>
      <c r="O112" s="14" t="str">
        <f t="shared" si="10"/>
        <v xml:space="preserve">    ref_bib_frey_et_al_2017: "Frey, S., Fisher, J. T., Burton, A. C., &amp; Volpe, J. P. (2017). Investigating Animal Activity Patterns and Temporal Niche Partitioning using Camera-Trap Data: Challenges and Opportunities. *Remote Sensing in Ecology and Conservation*, *3* (3), 123–132. &lt;https://zslpublications.onlinelibrary.wiley.com/doi/10.1002/rse2.60&gt;"</v>
      </c>
    </row>
    <row r="113" spans="1:15">
      <c r="A113" s="14"/>
      <c r="B113" s="14"/>
      <c r="C113" s="14"/>
      <c r="D113" s="14"/>
      <c r="E113" s="14"/>
      <c r="F113" s="14" t="s">
        <v>3623</v>
      </c>
      <c r="G113" s="14" t="str">
        <f t="shared" si="7"/>
        <v>{{ ref_intext_gallo_et_al_2019 }}</v>
      </c>
      <c r="H113" s="14" t="str">
        <f t="shared" si="8"/>
        <v>{{ ref_bib_gallo_et_al_2019 }}</v>
      </c>
      <c r="I113" s="14" t="s">
        <v>3616</v>
      </c>
      <c r="J113" s="14" t="s">
        <v>3616</v>
      </c>
      <c r="K113" s="14" t="s">
        <v>3612</v>
      </c>
      <c r="L113" s="14"/>
      <c r="M113" s="14" t="str">
        <f t="shared" si="12"/>
        <v>Gallo, T., Fidino, M., Lehrer, E. W., &amp; Magle, S. (2019). Urbanization Alters Predator-Avoidance Behaviours. *Journal of Animal Ecology, 88*( &lt;br&gt; &amp;nbsp;&amp;nbsp;&amp;nbsp;&amp;nbsp;&amp;nbsp;&amp;nbsp;&amp;nbsp;&amp;nbsp;allo, T., Fidino, M., Lehrer, E. W., &amp; Magle, S. (2019). Urbanization Alters Predator-Avoidance Behaviours. *Journal of Animal Ecology, 88*(5)5), 793-803. &lt;https://doi.org/10.1111/1365-2656.12967&gt;&lt;br&gt;&lt;br&gt;</v>
      </c>
      <c r="N113" s="14" t="str">
        <f t="shared" si="9"/>
        <v xml:space="preserve">    ref_intext_gallo_et_al_2019: "Gallo et al., 2019"</v>
      </c>
      <c r="O113" s="14" t="str">
        <f t="shared" si="10"/>
        <v xml:space="preserve">    ref_bib_gallo_et_al_2019: "Gallo, T., Fidino, M., Lehrer, E. W., &amp; Magle, S. (2019). Urbanization Alters Predator-Avoidance Behaviours. *Journal of Animal Ecology, 88*(5), 793-803. &lt;https://doi.org/10.1111/1365-2656.12967&gt;"</v>
      </c>
    </row>
    <row r="114" spans="1:15">
      <c r="A114" s="14" t="s">
        <v>2256</v>
      </c>
      <c r="B114" s="14" t="b">
        <v>1</v>
      </c>
      <c r="C114" s="14" t="b">
        <v>0</v>
      </c>
      <c r="D114" s="14" t="b">
        <v>0</v>
      </c>
      <c r="E114" s="14"/>
      <c r="F114" s="14" t="s">
        <v>1489</v>
      </c>
      <c r="G114" s="14" t="str">
        <f t="shared" si="7"/>
        <v>{{ ref_intext_gallo_et_al_2022 }}</v>
      </c>
      <c r="H114" s="14" t="str">
        <f t="shared" si="8"/>
        <v>{{ ref_bib_gallo_et_al_2022 }}</v>
      </c>
      <c r="I114" s="14" t="s">
        <v>251</v>
      </c>
      <c r="J114" s="14" t="s">
        <v>251</v>
      </c>
      <c r="K114" s="14" t="s">
        <v>1745</v>
      </c>
      <c r="L114" s="14" t="s">
        <v>624</v>
      </c>
      <c r="M114" s="14" t="str">
        <f t="shared" si="12"/>
        <v>Gallo, T., Fidino, M., Gerber, B., Ahlers, A. A., Angstmann, J. L., Amaya, M., Concilio, A. L., Drake, D., Gay, D., Lehrer, E. W., Murray, M. &lt;br&gt; &amp;nbsp;&amp;nbsp;&amp;nbsp;&amp;nbsp;&amp;nbsp;&amp;nbsp;&amp;nbsp;&amp;nbsp;allo, T., Fidino, M., Gerber, B., Ahlers, A. A., Angstmann, J. L., Amaya, M., Concilio, A. L., Drake, D., Gay, D., Lehrer, E. W., Murray, M. H H., Ryan, T. J., St Clair, C. C., Salsbury, C. M., Sander, H. A., Stankowich, T., Williamson, J., Belaire, J. A., Simon, K., &amp; Magle, S. B. (2022). Mammals Adjust Diel Activity across Gradients of Urbanization. *Elife, 11*. &lt;https://doi.org/10.7554/eLife.74756&gt;&lt;br&gt;&lt;br&gt;</v>
      </c>
      <c r="N114" s="14" t="str">
        <f t="shared" si="9"/>
        <v xml:space="preserve">    ref_intext_gallo_et_al_2022: "Gallo et al., 2022"</v>
      </c>
      <c r="O114" s="14" t="str">
        <f t="shared" si="10"/>
        <v xml:space="preserve">    ref_bib_gallo_et_al_2022: "Gallo, T., Fidino, M., Gerber, B., Ahlers, A. A., Angstmann, J. L., Amaya, M., Concilio, A. L., Drake, D., Gay, D., Lehrer, E. W., Murray, M. H., Ryan, T. J., St Clair, C. C., Salsbury, C. M., Sander, H. A., Stankowich, T., Williamson, J., Belaire, J. A., Simon, K., &amp; Magle, S. B. (2022). Mammals Adjust Diel Activity across Gradients of Urbanization. *Elife, 11*. &lt;https://doi.org/10.7554/eLife.74756&gt;"</v>
      </c>
    </row>
    <row r="115" spans="1:15">
      <c r="A115" s="14" t="s">
        <v>2256</v>
      </c>
      <c r="B115" s="14" t="b">
        <v>1</v>
      </c>
      <c r="C115" s="14" t="b">
        <v>0</v>
      </c>
      <c r="D115" s="14" t="b">
        <v>0</v>
      </c>
      <c r="E115" s="14"/>
      <c r="F115" s="14" t="s">
        <v>1490</v>
      </c>
      <c r="G115" s="14" t="str">
        <f t="shared" si="7"/>
        <v>{{ ref_intext_galvez_et_al_2016 }}</v>
      </c>
      <c r="H115" s="14" t="str">
        <f t="shared" si="8"/>
        <v>{{ ref_bib_galvez_et_al_2016 }}</v>
      </c>
      <c r="I115" s="14" t="s">
        <v>250</v>
      </c>
      <c r="J115" s="14" t="s">
        <v>250</v>
      </c>
      <c r="K115" s="14" t="s">
        <v>2841</v>
      </c>
      <c r="L115" s="14" t="s">
        <v>624</v>
      </c>
      <c r="M115" s="14" t="str">
        <f t="shared" si="12"/>
        <v>Gálvez, N., Guillera-Arroita, G., Morgan, B. J. T., &amp; Davies, Z. G. (2016). Cost-Efficient Effort Allocation for Camera-Trap Occupancy Survey &lt;br&gt; &amp;nbsp;&amp;nbsp;&amp;nbsp;&amp;nbsp;&amp;nbsp;&amp;nbsp;&amp;nbsp;&amp;nbsp;álvez, N., Guillera-Arroita, G., Morgan, B. J. T., &amp; Davies, Z. G. (2016). Cost-Efficient Effort Allocation for Camera-Trap Occupancy Surveys s of Mammals. *Biological Conservation*, *204*(B), 350–359. &lt;https://doi.org/10.1016/j.biocon.2016.10.019&gt;&lt;br&gt;&lt;br&gt;</v>
      </c>
      <c r="N115" s="14" t="str">
        <f t="shared" si="9"/>
        <v xml:space="preserve">    ref_intext_galvez_et_al_2016: "Gálvez et al., 2016"</v>
      </c>
      <c r="O115" s="14" t="str">
        <f t="shared" si="10"/>
        <v xml:space="preserve">    ref_bib_galvez_et_al_2016: "Gálvez, N., Guillera-Arroita, G., Morgan, B. J. T., &amp; Davies, Z. G. (2016). Cost-Efficient Effort Allocation for Camera-Trap Occupancy Surveys of Mammals. *Biological Conservation*, *204*(B), 350–359. &lt;https://doi.org/10.1016/j.biocon.2016.10.019&gt;"</v>
      </c>
    </row>
    <row r="116" spans="1:15">
      <c r="A116" s="14" t="s">
        <v>2256</v>
      </c>
      <c r="B116" s="14" t="b">
        <v>1</v>
      </c>
      <c r="C116" s="14" t="b">
        <v>0</v>
      </c>
      <c r="D116" s="14" t="b">
        <v>0</v>
      </c>
      <c r="E116" s="14"/>
      <c r="F116" s="14" t="s">
        <v>1491</v>
      </c>
      <c r="G116" s="14" t="str">
        <f t="shared" si="7"/>
        <v>{{ ref_intext_ganskopp_johnson_2007 }}</v>
      </c>
      <c r="H116" s="14" t="str">
        <f t="shared" si="8"/>
        <v>{{ ref_bib_ganskopp_johnson_2007 }}</v>
      </c>
      <c r="I116" s="14" t="s">
        <v>249</v>
      </c>
      <c r="J116" s="14" t="s">
        <v>249</v>
      </c>
      <c r="K116" s="14" t="s">
        <v>1746</v>
      </c>
      <c r="L116" s="14" t="s">
        <v>624</v>
      </c>
      <c r="M116" s="14" t="str">
        <f t="shared" si="12"/>
        <v>Ganskopp, D. C., &amp; Johnson, D. D. (2007). GPS Error in Studies Addressing Animal Movements and Activities. *Rangeland Ecology and Management, &lt;br&gt; &amp;nbsp;&amp;nbsp;&amp;nbsp;&amp;nbsp;&amp;nbsp;&amp;nbsp;&amp;nbsp;&amp;nbsp;anskopp, D. C., &amp; Johnson, D. D. (2007). GPS Error in Studies Addressing Animal Movements and Activities. *Rangeland Ecology and Management, 6 60*, 350–358. &lt;https://doi.org/10.2111/1551-5028(2007)60[350:GEISAA]2.0.CO;2&gt;&lt;br&gt;&lt;br&gt;</v>
      </c>
      <c r="N116" s="14" t="str">
        <f t="shared" si="9"/>
        <v xml:space="preserve">    ref_intext_ganskopp_johnson_2007: "Ganskopp &amp; Johnson, 2007"</v>
      </c>
      <c r="O116" s="14" t="str">
        <f t="shared" si="10"/>
        <v xml:space="preserve">    ref_bib_ganskopp_johnson_2007: "Ganskopp, D. C., &amp; Johnson, D. D. (2007). GPS Error in Studies Addressing Animal Movements and Activities. *Rangeland Ecology and Management, 60*, 350–358. &lt;https://doi.org/10.2111/1551-5028(2007)60[350:GEISAA]2.0.CO;2&gt;"</v>
      </c>
    </row>
    <row r="117" spans="1:15">
      <c r="A117" s="14"/>
      <c r="B117" s="14"/>
      <c r="C117" s="14"/>
      <c r="D117" s="14"/>
      <c r="E117" s="14"/>
      <c r="F117" s="14" t="s">
        <v>3621</v>
      </c>
      <c r="G117" s="14" t="str">
        <f t="shared" si="7"/>
        <v>{{ ref_intext_garamszegi_2016 }}</v>
      </c>
      <c r="H117" s="14" t="str">
        <f t="shared" si="8"/>
        <v>{{ ref_bib_garamszegi_2016 }}</v>
      </c>
      <c r="I117" s="14" t="s">
        <v>3617</v>
      </c>
      <c r="J117" s="14" t="s">
        <v>3617</v>
      </c>
      <c r="K117" s="14" t="s">
        <v>3613</v>
      </c>
      <c r="L117" s="14"/>
      <c r="M117" s="14" t="str">
        <f t="shared" si="12"/>
        <v>Garamszegi, L. Z. (2016). A simple statistical guide for the analysis of behaviour when data are constrained due to practical or ethical reas &lt;br&gt; &amp;nbsp;&amp;nbsp;&amp;nbsp;&amp;nbsp;&amp;nbsp;&amp;nbsp;&amp;nbsp;&amp;nbsp;aramszegi, L. Z. (2016). A simple statistical guide for the analysis of behaviour when data are constrained due to practical or ethical reasonons. *Animal Behaviour, 120*, 223-234. &lt;https://doi.org/10.1016/j.anbehav.2015.11.009&gt;&lt;br&gt;&lt;br&gt;</v>
      </c>
      <c r="N117" s="14" t="str">
        <f t="shared" si="9"/>
        <v xml:space="preserve">    ref_intext_garamszegi_2016: "Garamszegi, 2016"</v>
      </c>
      <c r="O117" s="14" t="str">
        <f t="shared" si="10"/>
        <v xml:space="preserve">    ref_bib_garamszegi_2016: "Garamszegi, L. Z. (2016). A simple statistical guide for the analysis of behaviour when data are constrained due to practical or ethical reasons. *Animal Behaviour, 120*, 223-234. &lt;https://doi.org/10.1016/j.anbehav.2015.11.009&gt;"</v>
      </c>
    </row>
    <row r="118" spans="1:15">
      <c r="A118" s="38"/>
      <c r="B118" s="38"/>
      <c r="C118" s="38"/>
      <c r="D118" s="38"/>
      <c r="E118" s="38"/>
      <c r="F118" s="14" t="s">
        <v>3250</v>
      </c>
      <c r="G118" s="14" t="str">
        <f t="shared" si="7"/>
        <v>{{ ref_intext_gaston_et_al_2000 }}</v>
      </c>
      <c r="H118" s="14" t="str">
        <f t="shared" si="8"/>
        <v>{{ ref_bib_gaston_et_al_2000 }}</v>
      </c>
      <c r="I118" s="78" t="s">
        <v>3251</v>
      </c>
      <c r="J118" s="78" t="s">
        <v>3251</v>
      </c>
      <c r="K118" s="38" t="s">
        <v>3143</v>
      </c>
      <c r="L118" s="38"/>
      <c r="M118" s="38"/>
      <c r="N118" s="14" t="str">
        <f t="shared" si="9"/>
        <v xml:space="preserve">    ref_intext_gaston_et_al_2000: "Gaston et al., 2000"</v>
      </c>
      <c r="O118" s="14" t="str">
        <f t="shared" si="10"/>
        <v xml:space="preserve">    ref_bib_gaston_et_al_2000: "Gaston, K. J., Blackburn, T. M., Greenwood, J. J. D., Gregory, R. D., Quinn, R. M., &amp; Lawton, J. H. (2000). Abundance-Occupancy Relationships. *The Journal of Applied Ecology, 37*(s1), 39–59. &lt;https://doi.org/10.1046/j.1365-2664.2000.00485.x&gt;"</v>
      </c>
    </row>
    <row r="119" spans="1:15">
      <c r="A119" s="14" t="s">
        <v>2256</v>
      </c>
      <c r="B119" s="14" t="b">
        <v>1</v>
      </c>
      <c r="C119" s="14" t="b">
        <v>1</v>
      </c>
      <c r="D119" s="14" t="b">
        <v>0</v>
      </c>
      <c r="E119" s="14"/>
      <c r="F119" s="14" t="s">
        <v>1492</v>
      </c>
      <c r="G119" s="14" t="str">
        <f t="shared" si="7"/>
        <v>{{ ref_intext_gerber_et_al_2010 }}</v>
      </c>
      <c r="H119" s="14" t="str">
        <f t="shared" si="8"/>
        <v>{{ ref_bib_gerber_et_al_2010 }}</v>
      </c>
      <c r="I119" s="14" t="s">
        <v>247</v>
      </c>
      <c r="J119" s="14" t="s">
        <v>247</v>
      </c>
      <c r="K119" s="14" t="s">
        <v>2809</v>
      </c>
      <c r="L119" s="14" t="s">
        <v>624</v>
      </c>
      <c r="M119" s="14" t="str">
        <f t="shared" ref="M119:M136" si="13">LEFT(K119,141)&amp;" &lt;br&gt; &amp;nbsp;&amp;nbsp;&amp;nbsp;&amp;nbsp;&amp;nbsp;&amp;nbsp;&amp;nbsp;&amp;nbsp;"&amp;MID(K119,2,142)&amp;MID(K119,142,500)&amp;"&lt;br&gt;&lt;br&gt;"</f>
        <v>Gerber, B., Karpanty, S. S. M., Crawford, C., Kotschwar, M., &amp; Randrianantenaina, J. (2010). An assessment of carnivore relative abundance an &lt;br&gt; &amp;nbsp;&amp;nbsp;&amp;nbsp;&amp;nbsp;&amp;nbsp;&amp;nbsp;&amp;nbsp;&amp;nbsp;erber, B., Karpanty, S. S. M., Crawford, C., Kotschwar, M., &amp; Randrianantenaina, J. (2010). An assessment of carnivore relative abundance and d Density in the eastern rainforests of Madagascar using remotely-triggered camera traps. *Oryx, 44*(2), 219–222. &lt;https://doi.org/10.1017/S0030605309991037&gt;&lt;br&gt;&lt;br&gt;</v>
      </c>
      <c r="N119" s="14" t="str">
        <f t="shared" si="9"/>
        <v xml:space="preserve">    ref_intext_gerber_et_al_2010: "Gerber et al., 2010"</v>
      </c>
      <c r="O119" s="14" t="str">
        <f t="shared" si="10"/>
        <v xml:space="preserve">    ref_bib_gerber_et_al_2010: "Gerber, B., Karpanty, S. S. M., Crawford, C., Kotschwar, M., &amp; Randrianantenaina, J. (2010). An assessment of carnivore relative abundance and Density in the eastern rainforests of Madagascar using remotely-triggered camera traps. *Oryx, 44*(2), 219–222. &lt;https://doi.org/10.1017/S0030605309991037&gt;"</v>
      </c>
    </row>
    <row r="120" spans="1:15">
      <c r="A120" s="14" t="s">
        <v>2256</v>
      </c>
      <c r="B120" s="14" t="b">
        <v>0</v>
      </c>
      <c r="C120" s="14" t="b">
        <v>0</v>
      </c>
      <c r="D120" s="14" t="b">
        <v>1</v>
      </c>
      <c r="E120" s="14"/>
      <c r="F120" s="14" t="s">
        <v>1493</v>
      </c>
      <c r="G120" s="14" t="str">
        <f t="shared" si="7"/>
        <v>{{ ref_intext_gerber_et_al_2011 }}</v>
      </c>
      <c r="H120" s="14" t="str">
        <f t="shared" si="8"/>
        <v>{{ ref_bib_gerber_et_al_2011 }}</v>
      </c>
      <c r="I120" s="14" t="s">
        <v>248</v>
      </c>
      <c r="J120" s="14" t="s">
        <v>248</v>
      </c>
      <c r="K120" s="14" t="s">
        <v>2808</v>
      </c>
      <c r="L120" s="14" t="s">
        <v>624</v>
      </c>
      <c r="M120" s="14" t="str">
        <f t="shared" si="13"/>
        <v>Gerber, B. D., Karpanty, S. M., &amp; Kelly, M. J. (2011). Evaluating the potential biases in carnivore capture–recapture studies associated with &lt;br&gt; &amp;nbsp;&amp;nbsp;&amp;nbsp;&amp;nbsp;&amp;nbsp;&amp;nbsp;&amp;nbsp;&amp;nbsp;erber, B. D., Karpanty, S. M., &amp; Kelly, M. J. (2011). Evaluating the potential biases in carnivore capture–recapture studies associated with t the use of lure and varying Density estimation techniques using photographic-sampling data of the Malagasy civet. *Population Ecology, 54*(1), 43–54. &lt;https://doi.org/10.1007/s10144-011-0276-3&gt;&lt;br&gt;&lt;br&gt;</v>
      </c>
      <c r="N120" s="14" t="str">
        <f t="shared" si="9"/>
        <v xml:space="preserve">    ref_intext_gerber_et_al_2011: "Gerber et al., 2011"</v>
      </c>
      <c r="O120" s="14" t="str">
        <f t="shared" si="10"/>
        <v xml:space="preserve">    ref_bib_gerber_et_al_2011: "Gerber, B. D., Karpanty, S. M., &amp; Kelly, M. J. (2011). Evaluating the potential biases in carnivore capture–recapture studies associated with the use of lure and varying Density estimation techniques using photographic-sampling data of the Malagasy civet. *Population Ecology, 54*(1), 43–54. &lt;https://doi.org/10.1007/s10144-011-0276-3&gt;"</v>
      </c>
    </row>
    <row r="121" spans="1:15">
      <c r="A121" s="14" t="s">
        <v>2256</v>
      </c>
      <c r="B121" s="14" t="b">
        <v>0</v>
      </c>
      <c r="C121" s="14" t="b">
        <v>0</v>
      </c>
      <c r="D121" s="14"/>
      <c r="E121" s="14"/>
      <c r="F121" s="14" t="s">
        <v>1687</v>
      </c>
      <c r="G121" s="14" t="str">
        <f t="shared" si="7"/>
        <v>{{ ref_intext_gerhartbarley_nd }}</v>
      </c>
      <c r="H121" s="14" t="str">
        <f t="shared" si="8"/>
        <v>{{ ref_bib_gerhartbarley_nd }}</v>
      </c>
      <c r="I121" s="14" t="s">
        <v>1689</v>
      </c>
      <c r="J121" s="14" t="s">
        <v>1688</v>
      </c>
      <c r="K121" s="14" t="s">
        <v>1690</v>
      </c>
      <c r="L121" s="14" t="s">
        <v>624</v>
      </c>
      <c r="M121" s="14" t="str">
        <f t="shared" si="13"/>
        <v>Gerhart-Barley, L., M. (n.d.). *2.2: Measuring Species Diversity* &lt;https://bio.libretexts.org/Courses/University_of_California_Davis/BIS_2B%3 &lt;br&gt; &amp;nbsp;&amp;nbsp;&amp;nbsp;&amp;nbsp;&amp;nbsp;&amp;nbsp;&amp;nbsp;&amp;nbsp;erhart-Barley, L., M. (n.d.). *2.2: Measuring Species Diversity* &lt;https://bio.libretexts.org/Courses/University_of_California_Davis/BIS_2B%3A_A_Introduction_to_Biology_-_Ecology_and_Evolution/02%3A_Biodiversity/2.02%3A_Measuring_Species_Diversity&gt;&lt;br&gt;&lt;br&gt;</v>
      </c>
      <c r="N121" s="14" t="str">
        <f t="shared" si="9"/>
        <v xml:space="preserve">    ref_intext_gerhartbarley_nd: "Gerhart-Barley, n.d."</v>
      </c>
      <c r="O121" s="14" t="str">
        <f t="shared" si="10"/>
        <v xml:space="preserve">    ref_bib_gerhartbarley_nd: "Gerhart-Barley, L., M. (n.d.). *2.2: Measuring Species Diversity* &lt;https://bio.libretexts.org/Courses/University_of_California_Davis/BIS_2B%3A_Introduction_to_Biology_-_Ecology_and_Evolution/02%3A_Biodiversity/2.02%3A_Measuring_Species_Diversity&gt;"</v>
      </c>
    </row>
    <row r="122" spans="1:15">
      <c r="A122" s="14" t="s">
        <v>2256</v>
      </c>
      <c r="B122" s="14" t="b">
        <v>1</v>
      </c>
      <c r="C122" s="14" t="b">
        <v>0</v>
      </c>
      <c r="D122" s="14" t="b">
        <v>0</v>
      </c>
      <c r="E122" s="14"/>
      <c r="F122" s="14" t="s">
        <v>3592</v>
      </c>
      <c r="G122" s="14" t="str">
        <f t="shared" si="7"/>
        <v>{{ ref_intext_gilbert_et_al_2020 }}</v>
      </c>
      <c r="H122" s="14" t="str">
        <f t="shared" si="8"/>
        <v>{{ ref_bib_gilbert_et_al_2020 }}</v>
      </c>
      <c r="I122" s="14" t="s">
        <v>3593</v>
      </c>
      <c r="J122" s="14" t="s">
        <v>3593</v>
      </c>
      <c r="K122" s="14" t="s">
        <v>3594</v>
      </c>
      <c r="L122" s="14" t="s">
        <v>624</v>
      </c>
      <c r="M122" s="14" t="str">
        <f t="shared" si="13"/>
        <v>Gilbert, N. A., Clare, J. D. J., Stenglein, J. L., &amp; Zuckerberg, B. (2020). Abundance Estimation of Unmarked Animals based on Camera-Trap Dat &lt;br&gt; &amp;nbsp;&amp;nbsp;&amp;nbsp;&amp;nbsp;&amp;nbsp;&amp;nbsp;&amp;nbsp;&amp;nbsp;ilbert, N. A., Clare, J. D. J., Stenglein, J. L., &amp; Zuckerberg, B. (2020). Abundance Estimation of Unmarked Animals based on Camera-Trap Data.a. *Conservation Biology, 35*(1), 88-100. &lt;https://doi.org/10.1111/cobi.13517&gt;&lt;br&gt;&lt;br&gt;</v>
      </c>
      <c r="N122" s="14" t="str">
        <f t="shared" si="9"/>
        <v xml:space="preserve">    ref_intext_gilbert_et_al_2020: "Gilbert et al., 2020"</v>
      </c>
      <c r="O122" s="14" t="str">
        <f t="shared" si="10"/>
        <v xml:space="preserve">    ref_bib_gilbert_et_al_2020: "Gilbert, N. A., Clare, J. D. J., Stenglein, J. L., &amp; Zuckerberg, B. (2020). Abundance Estimation of Unmarked Animals based on Camera-Trap Data. *Conservation Biology, 35*(1), 88-100. &lt;https://doi.org/10.1111/cobi.13517&gt;"</v>
      </c>
    </row>
    <row r="123" spans="1:15">
      <c r="A123" s="14" t="s">
        <v>2256</v>
      </c>
      <c r="B123" s="14" t="b">
        <v>1</v>
      </c>
      <c r="C123" s="14" t="b">
        <v>0</v>
      </c>
      <c r="D123" s="14" t="b">
        <v>0</v>
      </c>
      <c r="E123" s="14"/>
      <c r="F123" s="14" t="s">
        <v>1494</v>
      </c>
      <c r="G123" s="14" t="str">
        <f t="shared" si="7"/>
        <v>{{ ref_intext_gillespie_et_al_2015 }}</v>
      </c>
      <c r="H123" s="14" t="str">
        <f t="shared" si="8"/>
        <v>{{ ref_bib_gillespie_et_al_2015 }}</v>
      </c>
      <c r="I123" s="14" t="s">
        <v>246</v>
      </c>
      <c r="J123" s="14" t="s">
        <v>246</v>
      </c>
      <c r="K123" s="14" t="s">
        <v>2842</v>
      </c>
      <c r="L123" s="14" t="s">
        <v>624</v>
      </c>
      <c r="M123" s="14" t="str">
        <f t="shared" si="13"/>
        <v>Gillespie, G. R., Brennan, K., Gentles, T., Hill, B., Low Choy, J., Mahney, T., Stevens, A., &amp; Stokeld, D. (2015). *A Guide for the use of Re &lt;br&gt; &amp;nbsp;&amp;nbsp;&amp;nbsp;&amp;nbsp;&amp;nbsp;&amp;nbsp;&amp;nbsp;&amp;nbsp;illespie, G. R., Brennan, K., Gentles, T., Hill, B., Low Choy, J., Mahney, T., Stevens, A., &amp; Stokeld, D. (2015). *A Guide for the use of Remomote Cameras for Wildlife Survey in Northern Australia*. Darwin: Charles Darwin University. &lt;https://nesplandscapes.edu.au/wp-content/uploads/2015/10/5.2.4_a_guide_to_use_of_remote_cameras_for_wildlife_Surveys_final_web2.pdf&gt;&lt;br&gt;&lt;br&gt;</v>
      </c>
      <c r="N123" s="14" t="str">
        <f t="shared" si="9"/>
        <v xml:space="preserve">    ref_intext_gillespie_et_al_2015: "Gillespie et al., 2015"</v>
      </c>
      <c r="O123" s="14" t="str">
        <f t="shared" si="10"/>
        <v xml:space="preserve">    ref_bib_gillespie_et_al_2015: "Gillespie, G. R., Brennan, K., Gentles, T., Hill, B., Low Choy, J., Mahney, T., Stevens, A., &amp; Stokeld, D. (2015). *A Guide for the use of Remote Cameras for Wildlife Survey in Northern Australia*. Darwin: Charles Darwin University. &lt;https://nesplandscapes.edu.au/wp-content/uploads/2015/10/5.2.4_a_guide_to_use_of_remote_cameras_for_wildlife_Surveys_final_web2.pdf&gt;"</v>
      </c>
    </row>
    <row r="124" spans="1:15">
      <c r="A124" s="14"/>
      <c r="B124" s="14"/>
      <c r="C124" s="14"/>
      <c r="D124" s="14"/>
      <c r="E124" s="14"/>
      <c r="F124" s="14" t="s">
        <v>3578</v>
      </c>
      <c r="G124" s="14" t="str">
        <f t="shared" si="7"/>
        <v>{{ ref_intext_gimenez_2023 }}</v>
      </c>
      <c r="H124" s="14" t="str">
        <f t="shared" si="8"/>
        <v>{{ ref_bib_gimenez_2023 }}</v>
      </c>
      <c r="I124" s="14" t="s">
        <v>3577</v>
      </c>
      <c r="J124" s="14" t="s">
        <v>3577</v>
      </c>
      <c r="K124" s="14" t="s">
        <v>3576</v>
      </c>
      <c r="L124" s="14" t="s">
        <v>3579</v>
      </c>
      <c r="M124" s="14" t="str">
        <f t="shared" si="13"/>
        <v>Gimenez, O. (2023, May 16). *Workshop on estimating (wolf) occupancy with R* [Video]. YouTube. &lt;https://www.youtube.com/watch?v=rpjVrFI_dr8&gt; &lt;br&gt; &amp;nbsp;&amp;nbsp;&amp;nbsp;&amp;nbsp;&amp;nbsp;&amp;nbsp;&amp;nbsp;&amp;nbsp;imenez, O. (2023, May 16). *Workshop on estimating (wolf) occupancy with R* [Video]. YouTube. &lt;https://www.youtube.com/watch?v=rpjVrFI_dr8&gt;&lt;br&gt;&lt;br&gt;</v>
      </c>
      <c r="N124" s="14" t="str">
        <f t="shared" si="9"/>
        <v xml:space="preserve">    ref_intext_gimenez_2023: "Gimenez, 2023"</v>
      </c>
      <c r="O124" s="14" t="str">
        <f t="shared" si="10"/>
        <v xml:space="preserve">    ref_bib_gimenez_2023: "Gimenez, O. (2023, May 16). *Workshop on estimating (wolf) occupancy with R* [Video]. YouTube. &lt;https://www.youtube.com/watch?v=rpjVrFI_dr8&gt;"</v>
      </c>
    </row>
    <row r="125" spans="1:15">
      <c r="A125" s="14" t="s">
        <v>2256</v>
      </c>
      <c r="B125" s="14" t="b">
        <v>1</v>
      </c>
      <c r="C125" s="14" t="b">
        <v>0</v>
      </c>
      <c r="D125" s="14" t="b">
        <v>0</v>
      </c>
      <c r="E125" s="14"/>
      <c r="F125" s="14" t="s">
        <v>1495</v>
      </c>
      <c r="G125" s="14" t="str">
        <f t="shared" si="7"/>
        <v>{{ ref_intext_glen_et_al_2013 }}</v>
      </c>
      <c r="H125" s="14" t="str">
        <f t="shared" si="8"/>
        <v>{{ ref_bib_glen_et_al_2013 }}</v>
      </c>
      <c r="I125" s="14" t="s">
        <v>245</v>
      </c>
      <c r="J125" s="14" t="s">
        <v>245</v>
      </c>
      <c r="K125" s="14" t="s">
        <v>1747</v>
      </c>
      <c r="L125" s="14" t="s">
        <v>624</v>
      </c>
      <c r="M125" s="14" t="str">
        <f t="shared" si="13"/>
        <v>Glen, A. S., Cockburn, S., Nichols, M., Ekanayake, J., &amp; Warburton, B. (2013) Optimising Camera Traps for Monitoring Small Mammals. *PloS one &lt;br&gt; &amp;nbsp;&amp;nbsp;&amp;nbsp;&amp;nbsp;&amp;nbsp;&amp;nbsp;&amp;nbsp;&amp;nbsp;len, A. S., Cockburn, S., Nichols, M., Ekanayake, J., &amp; Warburton, B. (2013) Optimising Camera Traps for Monitoring Small Mammals. *PloS one,*,* 8(6), Article e67940. &lt;https://doi.org/10.1371/journal.pone.0067940&gt;&lt;br&gt;&lt;br&gt;</v>
      </c>
      <c r="N125" s="14" t="str">
        <f t="shared" si="9"/>
        <v xml:space="preserve">    ref_intext_glen_et_al_2013: "Glen et al., 2013"</v>
      </c>
      <c r="O125" s="14" t="str">
        <f t="shared" si="10"/>
        <v xml:space="preserve">    ref_bib_glen_et_al_2013: "Glen, A. S., Cockburn, S., Nichols, M., Ekanayake, J., &amp; Warburton, B. (2013) Optimising Camera Traps for Monitoring Small Mammals. *PloS one,* 8(6), Article e67940. &lt;https://doi.org/10.1371/journal.pone.0067940&gt;"</v>
      </c>
    </row>
    <row r="126" spans="1:15">
      <c r="A126" s="14" t="s">
        <v>2256</v>
      </c>
      <c r="B126" s="14" t="b">
        <v>0</v>
      </c>
      <c r="C126" s="14" t="b">
        <v>0</v>
      </c>
      <c r="D126" s="14" t="s">
        <v>789</v>
      </c>
      <c r="E126" s="14"/>
      <c r="F126" s="14" t="s">
        <v>1496</v>
      </c>
      <c r="G126" s="14" t="str">
        <f t="shared" si="7"/>
        <v>{{ ref_intext_glover_kapfer_et_al_2019 }}</v>
      </c>
      <c r="H126" s="14" t="str">
        <f t="shared" si="8"/>
        <v>{{ ref_bib_glover_kapfer_et_al_2019 }}</v>
      </c>
      <c r="I126" s="14" t="s">
        <v>244</v>
      </c>
      <c r="J126" s="14" t="s">
        <v>244</v>
      </c>
      <c r="K126" s="14" t="s">
        <v>1748</v>
      </c>
      <c r="L126" s="14" t="s">
        <v>624</v>
      </c>
      <c r="M126" s="14" t="str">
        <f t="shared" si="13"/>
        <v>Glover‐Kapfer, P., Soto‐Navarro, C. A., Wearn, O. R., Rowcliffe, M., &amp; Sollmann, R. (2019). Camera‐trapping version 3.0: Current constraints  &lt;br&gt; &amp;nbsp;&amp;nbsp;&amp;nbsp;&amp;nbsp;&amp;nbsp;&amp;nbsp;&amp;nbsp;&amp;nbsp;lover‐Kapfer, P., Soto‐Navarro, C. A., Wearn, O. R., Rowcliffe, M., &amp; Sollmann, R. (2019). Camera‐trapping version 3.0: Current constraints anand future priorities for development. *Remote Sensing in Ecology and Conservation, 5*(3), 209–223. &lt;https://doi.org/10.1002/rse2.106&gt;&lt;br&gt;&lt;br&gt;</v>
      </c>
      <c r="N126" s="14" t="str">
        <f t="shared" si="9"/>
        <v xml:space="preserve">    ref_intext_glover_kapfer_et_al_2019: "Glover-Kapfer et al., 2017"</v>
      </c>
      <c r="O126" s="14" t="str">
        <f t="shared" si="10"/>
        <v xml:space="preserve">    ref_bib_glover_kapfer_et_al_2019: "Glover‐Kapfer, P., Soto‐Navarro, C. A., Wearn, O. R., Rowcliffe, M., &amp; Sollmann, R. (2019). Camera‐trapping version 3.0: Current constraints and future priorities for development. *Remote Sensing in Ecology and Conservation, 5*(3), 209–223. &lt;https://doi.org/10.1002/rse2.106&gt;"</v>
      </c>
    </row>
    <row r="127" spans="1:15">
      <c r="A127" s="14" t="s">
        <v>2256</v>
      </c>
      <c r="B127" s="14" t="b">
        <v>1</v>
      </c>
      <c r="C127" s="14" t="b">
        <v>0</v>
      </c>
      <c r="D127" s="14" t="b">
        <v>0</v>
      </c>
      <c r="E127" s="14"/>
      <c r="F127" s="14" t="s">
        <v>27</v>
      </c>
      <c r="G127" s="14" t="str">
        <f t="shared" si="7"/>
        <v>{{ ref_intext_goa_2023a }}</v>
      </c>
      <c r="H127" s="14" t="str">
        <f t="shared" si="8"/>
        <v>{{ ref_bib_goa_2023a }}</v>
      </c>
      <c r="I127" s="14" t="s">
        <v>241</v>
      </c>
      <c r="J127" s="14" t="s">
        <v>241</v>
      </c>
      <c r="K127" s="14" t="s">
        <v>1751</v>
      </c>
      <c r="L127" s="14" t="s">
        <v>624</v>
      </c>
      <c r="M127" s="14" t="str">
        <f t="shared" si="13"/>
        <v>Government of Alberta (2023a) *LAT Overview.* Edmonton, Alberta. &lt;https://www.alberta.ca/lat-overview.aspx&gt; &lt;br&gt; &amp;nbsp;&amp;nbsp;&amp;nbsp;&amp;nbsp;&amp;nbsp;&amp;nbsp;&amp;nbsp;&amp;nbsp;overnment of Alberta (2023a) *LAT Overview.* Edmonton, Alberta. &lt;https://www.alberta.ca/lat-overview.aspx&gt;&lt;br&gt;&lt;br&gt;</v>
      </c>
      <c r="N127" s="14" t="str">
        <f t="shared" si="9"/>
        <v xml:space="preserve">    ref_intext_goa_2023a: "Government of Alberta, 2023a"</v>
      </c>
      <c r="O127" s="14" t="str">
        <f t="shared" si="10"/>
        <v xml:space="preserve">    ref_bib_goa_2023a: "Government of Alberta (2023a) *LAT Overview.* Edmonton, Alberta. &lt;https://www.alberta.ca/lat-overview.aspx&gt;"</v>
      </c>
    </row>
    <row r="128" spans="1:15">
      <c r="A128" s="14" t="s">
        <v>2256</v>
      </c>
      <c r="B128" s="14" t="b">
        <v>1</v>
      </c>
      <c r="C128" s="14" t="b">
        <v>0</v>
      </c>
      <c r="D128" s="14" t="b">
        <v>0</v>
      </c>
      <c r="E128" s="14"/>
      <c r="F128" s="14" t="s">
        <v>26</v>
      </c>
      <c r="G128" s="14" t="str">
        <f t="shared" si="7"/>
        <v>{{ ref_intext_goa_2023b }}</v>
      </c>
      <c r="H128" s="14" t="str">
        <f t="shared" si="8"/>
        <v>{{ ref_bib_goa_2023b }}</v>
      </c>
      <c r="I128" s="14" t="s">
        <v>240</v>
      </c>
      <c r="J128" s="14" t="s">
        <v>240</v>
      </c>
      <c r="K128" s="14" t="s">
        <v>1752</v>
      </c>
      <c r="L128" s="14" t="s">
        <v>624</v>
      </c>
      <c r="M128" s="14" t="str">
        <f t="shared" si="13"/>
        <v>Government of Alberta (2023b) *Proponent-led Indigenous consultations.* Edmonton, Alberta. &lt;https://www.alberta.ca/proponent-led-indigenous-c &lt;br&gt; &amp;nbsp;&amp;nbsp;&amp;nbsp;&amp;nbsp;&amp;nbsp;&amp;nbsp;&amp;nbsp;&amp;nbsp;overnment of Alberta (2023b) *Proponent-led Indigenous consultations.* Edmonton, Alberta. &lt;https://www.alberta.ca/proponent-led-indigenous-cononsultations.aspx&gt;&lt;br&gt;&lt;br&gt;</v>
      </c>
      <c r="N128" s="14" t="str">
        <f t="shared" si="9"/>
        <v xml:space="preserve">    ref_intext_goa_2023b: "Government of Alberta, 2023b"</v>
      </c>
      <c r="O128" s="14" t="str">
        <f t="shared" si="10"/>
        <v xml:space="preserve">    ref_bib_goa_2023b: "Government of Alberta (2023b) *Proponent-led Indigenous consultations.* Edmonton, Alberta. &lt;https://www.alberta.ca/proponent-led-indigenous-consultations.aspx&gt;"</v>
      </c>
    </row>
    <row r="129" spans="1:15">
      <c r="A129" s="14" t="s">
        <v>2256</v>
      </c>
      <c r="B129" s="14" t="b">
        <v>0</v>
      </c>
      <c r="C129" s="14" t="b">
        <v>0</v>
      </c>
      <c r="D129" s="14"/>
      <c r="E129" s="14"/>
      <c r="F129" s="14" t="s">
        <v>1497</v>
      </c>
      <c r="G129" s="14" t="str">
        <f t="shared" si="7"/>
        <v>{{ ref_intext_gopalaswamy_et_al_2012 }}</v>
      </c>
      <c r="H129" s="14" t="str">
        <f t="shared" si="8"/>
        <v>{{ ref_bib_gopalaswamy_et_al_2012 }}</v>
      </c>
      <c r="I129" s="14" t="s">
        <v>235</v>
      </c>
      <c r="J129" s="14" t="s">
        <v>235</v>
      </c>
      <c r="K129" s="14" t="s">
        <v>2810</v>
      </c>
      <c r="L129" s="14" t="s">
        <v>624</v>
      </c>
      <c r="M129" s="14" t="str">
        <f t="shared" si="13"/>
        <v>Gopalaswamy, A. M., Royle, J. A., Hines, J. E., Singh, P., Jathanna, D., Kumar, N. S., &amp; Karanth, K. U. (2012). Program SPACECAP: software fo &lt;br&gt; &amp;nbsp;&amp;nbsp;&amp;nbsp;&amp;nbsp;&amp;nbsp;&amp;nbsp;&amp;nbsp;&amp;nbsp;opalaswamy, A. M., Royle, J. A., Hines, J. E., Singh, P., Jathanna, D., Kumar, N. S., &amp; Karanth, K. U. (2012). Program SPACECAP: software for r estimating animal Density using spatially explicit capture–recapture models. *Methods in Ecology and Evolution, 3*(6), 1067–1072. &lt;https://doi.org/10.1111/j.2041-210X.2012.00241.x&gt;&lt;br&gt;&lt;br&gt;</v>
      </c>
      <c r="N129" s="14" t="str">
        <f t="shared" si="9"/>
        <v xml:space="preserve">    ref_intext_gopalaswamy_et_al_2012: "Gopalaswamy et al., 2012"</v>
      </c>
      <c r="O129" s="14" t="str">
        <f t="shared" si="10"/>
        <v xml:space="preserve">    ref_bib_gopalaswamy_et_al_2012: "Gopalaswamy, A. M., Royle, J. A., Hines, J. E., Singh, P., Jathanna, D., Kumar, N. S., &amp; Karanth, K. U. (2012). Program SPACECAP: software for estimating animal Density using spatially explicit capture–recapture models. *Methods in Ecology and Evolution, 3*(6), 1067–1072. &lt;https://doi.org/10.1111/j.2041-210X.2012.00241.x&gt;"</v>
      </c>
    </row>
    <row r="130" spans="1:15">
      <c r="A130" s="14" t="s">
        <v>2256</v>
      </c>
      <c r="B130" s="14" t="b">
        <v>0</v>
      </c>
      <c r="C130" s="14" t="b">
        <v>0</v>
      </c>
      <c r="D130" s="14"/>
      <c r="E130" s="14"/>
      <c r="F130" s="14" t="s">
        <v>1672</v>
      </c>
      <c r="G130" s="14" t="str">
        <f t="shared" ref="G130:G193" si="14">"{{ ref_intext_"&amp;F130&amp;" }}"</f>
        <v>{{ ref_intext_gotelli_chao_2013 }}</v>
      </c>
      <c r="H130" s="14" t="str">
        <f t="shared" ref="H130:H193" si="15">"{{ ref_bib_"&amp;F130&amp;" }}"</f>
        <v>{{ ref_bib_gotelli_chao_2013 }}</v>
      </c>
      <c r="I130" s="14" t="s">
        <v>1239</v>
      </c>
      <c r="J130" s="14" t="s">
        <v>1239</v>
      </c>
      <c r="K130" s="14" t="s">
        <v>2465</v>
      </c>
      <c r="L130" s="14" t="s">
        <v>624</v>
      </c>
      <c r="M130" s="14" t="str">
        <f t="shared" si="13"/>
        <v>Gotelli, N. J., &amp; Chao, A. (2013). Measuring and Estimating Species Richness, Species Diversity, and Biotic Similarity from Sampling Data. In &lt;br&gt; &amp;nbsp;&amp;nbsp;&amp;nbsp;&amp;nbsp;&amp;nbsp;&amp;nbsp;&amp;nbsp;&amp;nbsp;otelli, N. J., &amp; Chao, A. (2013). Measuring and Estimating Species Richness, Species Diversity, and Biotic Similarity from Sampling Data. In * *Encyclopedia of Biodiversity* (pp. 195–211). Elsevier. &lt;https://doi.org/10.1016/B978-0-12-384719-5.00424-X&gt;&lt;br&gt;&lt;br&gt;</v>
      </c>
      <c r="N130" s="14" t="str">
        <f t="shared" ref="N130:N193" si="16">"    ref_intext_"&amp;F130&amp;": "&amp;""""&amp;I130&amp;""""</f>
        <v xml:space="preserve">    ref_intext_gotelli_chao_2013: "Gotelli &amp; Chao, 2013"</v>
      </c>
      <c r="O130" s="14" t="str">
        <f t="shared" ref="O130:O193" si="17">"    ref_bib_"&amp;F130&amp;": "&amp;""""&amp;K130&amp;""""</f>
        <v xml:space="preserve">    ref_bib_gotelli_chao_2013: "Gotelli, N. J., &amp; Chao, A. (2013). Measuring and Estimating Species Richness, Species Diversity, and Biotic Similarity from Sampling Data. In *Encyclopedia of Biodiversity* (pp. 195–211). Elsevier. &lt;https://doi.org/10.1016/B978-0-12-384719-5.00424-X&gt;"</v>
      </c>
    </row>
    <row r="131" spans="1:15">
      <c r="A131" s="14" t="s">
        <v>2256</v>
      </c>
      <c r="B131" s="14" t="b">
        <v>0</v>
      </c>
      <c r="C131" s="14" t="b">
        <v>0</v>
      </c>
      <c r="D131" s="14" t="b">
        <v>1</v>
      </c>
      <c r="E131" s="14"/>
      <c r="F131" s="14" t="s">
        <v>1498</v>
      </c>
      <c r="G131" s="14" t="str">
        <f t="shared" si="14"/>
        <v>{{ ref_intext_gotelli_colwell_2001 }}</v>
      </c>
      <c r="H131" s="14" t="str">
        <f t="shared" si="15"/>
        <v>{{ ref_bib_gotelli_colwell_2001 }}</v>
      </c>
      <c r="I131" s="14" t="s">
        <v>243</v>
      </c>
      <c r="J131" s="14" t="s">
        <v>243</v>
      </c>
      <c r="K131" s="14" t="s">
        <v>1749</v>
      </c>
      <c r="L131" s="14" t="s">
        <v>624</v>
      </c>
      <c r="M131" s="14" t="str">
        <f t="shared" si="13"/>
        <v>Gotelli, N., &amp; Colwell, R. (2001). Quantifying biodiversity: procedures and pitfalls in the measurement and comparison of species richness. * &lt;br&gt; &amp;nbsp;&amp;nbsp;&amp;nbsp;&amp;nbsp;&amp;nbsp;&amp;nbsp;&amp;nbsp;&amp;nbsp;otelli, N., &amp; Colwell, R. (2001). Quantifying biodiversity: procedures and pitfalls in the measurement and comparison of species richness. *EcEcology Letters, 4*, 379–391. &lt;https://doi.org/10.1046/j.1461-0248.2001.00230.x&gt;&lt;br&gt;&lt;br&gt;</v>
      </c>
      <c r="N131" s="14" t="str">
        <f t="shared" si="16"/>
        <v xml:space="preserve">    ref_intext_gotelli_colwell_2001: "Gotelli &amp; Colwell, 2001"</v>
      </c>
      <c r="O131" s="14" t="str">
        <f t="shared" si="17"/>
        <v xml:space="preserve">    ref_bib_gotelli_colwell_2001: "Gotelli, N., &amp; Colwell, R. (2001). Quantifying biodiversity: procedures and pitfalls in the measurement and comparison of species richness. *Ecology Letters, 4*, 379–391. &lt;https://doi.org/10.1046/j.1461-0248.2001.00230.x&gt;"</v>
      </c>
    </row>
    <row r="132" spans="1:15">
      <c r="A132" s="14" t="s">
        <v>2256</v>
      </c>
      <c r="B132" s="14" t="b">
        <v>0</v>
      </c>
      <c r="C132" s="14" t="b">
        <v>0</v>
      </c>
      <c r="D132" s="14" t="b">
        <v>1</v>
      </c>
      <c r="E132" s="14"/>
      <c r="F132" s="14" t="s">
        <v>1499</v>
      </c>
      <c r="G132" s="14" t="str">
        <f t="shared" si="14"/>
        <v>{{ ref_intext_gotelli_colwell_2011 }}</v>
      </c>
      <c r="H132" s="14" t="str">
        <f t="shared" si="15"/>
        <v>{{ ref_bib_gotelli_colwell_2011 }}</v>
      </c>
      <c r="I132" s="14" t="s">
        <v>242</v>
      </c>
      <c r="J132" s="14" t="s">
        <v>242</v>
      </c>
      <c r="K132" s="14" t="s">
        <v>1750</v>
      </c>
      <c r="L132" s="14" t="s">
        <v>624</v>
      </c>
      <c r="M132" s="14" t="str">
        <f t="shared" si="13"/>
        <v>Gotelli, N., &amp; Colwell, R. (2011). Estimating species richness. In *Biological Diversity: Frontiers in Measurement and Assessment* (eds. Magu &lt;br&gt; &amp;nbsp;&amp;nbsp;&amp;nbsp;&amp;nbsp;&amp;nbsp;&amp;nbsp;&amp;nbsp;&amp;nbsp;otelli, N., &amp; Colwell, R. (2011). Estimating species richness. In *Biological Diversity: Frontiers in Measurement and Assessment* (eds. Magurrrran, A., &amp; McGill, B.). Oxford University Press. Oxford, pp. 39–54. &lt;https://www.researchgate.net/publication/236734446_Estimating_species_richness&gt;&lt;br&gt;&lt;br&gt;</v>
      </c>
      <c r="N132" s="14" t="str">
        <f t="shared" si="16"/>
        <v xml:space="preserve">    ref_intext_gotelli_colwell_2011: "Gotelli &amp; Colwell, 2011"</v>
      </c>
      <c r="O132" s="14" t="str">
        <f t="shared" si="17"/>
        <v xml:space="preserve">    ref_bib_gotelli_colwell_2011: "Gotelli, N., &amp; Colwell, R. (2011). Estimating species richness. In *Biological Diversity: Frontiers in Measurement and Assessment* (eds. Magurran, A., &amp; McGill, B.). Oxford University Press. Oxford, pp. 39–54. &lt;https://www.researchgate.net/publication/236734446_Estimating_species_richness&gt;"</v>
      </c>
    </row>
    <row r="133" spans="1:15">
      <c r="A133" s="14" t="s">
        <v>2256</v>
      </c>
      <c r="B133" s="14" t="b">
        <v>1</v>
      </c>
      <c r="C133" s="14" t="b">
        <v>0</v>
      </c>
      <c r="D133" s="14" t="b">
        <v>0</v>
      </c>
      <c r="E133" s="14"/>
      <c r="F133" s="14" t="s">
        <v>1500</v>
      </c>
      <c r="G133" s="14" t="str">
        <f t="shared" si="14"/>
        <v>{{ ref_intext_green_et_al_2020 }}</v>
      </c>
      <c r="H133" s="14" t="str">
        <f t="shared" si="15"/>
        <v>{{ ref_bib_green_et_al_2020 }}</v>
      </c>
      <c r="I133" s="14" t="s">
        <v>239</v>
      </c>
      <c r="J133" s="14" t="s">
        <v>812</v>
      </c>
      <c r="K133" s="14" t="s">
        <v>2811</v>
      </c>
      <c r="L133" s="14" t="s">
        <v>624</v>
      </c>
      <c r="M133" s="14" t="str">
        <f t="shared" si="13"/>
        <v>Green, A. M., Chynoweth, M. W., &amp; Şekercioğlu, Ç. H. (2020). Spatially Explicit Capture-Recapture Through Camera Trapping: A Review of Benchm &lt;br&gt; &amp;nbsp;&amp;nbsp;&amp;nbsp;&amp;nbsp;&amp;nbsp;&amp;nbsp;&amp;nbsp;&amp;nbsp;reen, A. M., Chynoweth, M. W., &amp; Şekercioğlu, Ç. H. (2020). Spatially Explicit Capture-Recapture Through Camera Trapping: A Review of Benchmarark Analyses for Wildlife Density Estimation. *Frontiers in Ecology and Evolution*, 8, Article 563477. &lt;https://doi.org/10.3389/fevo.2020.563477&gt;&lt;br&gt;&lt;br&gt;</v>
      </c>
      <c r="N133" s="14" t="str">
        <f t="shared" si="16"/>
        <v xml:space="preserve">    ref_intext_green_et_al_2020: "Green et al., 2020"</v>
      </c>
      <c r="O133" s="14" t="str">
        <f t="shared" si="17"/>
        <v xml:space="preserve">    ref_bib_green_et_al_2020: "Green, A. M., Chynoweth, M. W., &amp; Şekercioğlu, Ç. H. (2020). Spatially Explicit Capture-Recapture Through Camera Trapping: A Review of Benchmark Analyses for Wildlife Density Estimation. *Frontiers in Ecology and Evolution*, 8, Article 563477. &lt;https://doi.org/10.3389/fevo.2020.563477&gt;"</v>
      </c>
    </row>
    <row r="134" spans="1:15">
      <c r="A134" s="14" t="s">
        <v>2256</v>
      </c>
      <c r="B134" s="14" t="b">
        <v>1</v>
      </c>
      <c r="C134" s="14" t="b">
        <v>0</v>
      </c>
      <c r="D134" s="14" t="b">
        <v>0</v>
      </c>
      <c r="E134" s="14"/>
      <c r="F134" s="14" t="s">
        <v>25</v>
      </c>
      <c r="G134" s="14" t="str">
        <f t="shared" si="14"/>
        <v>{{ ref_intext_greenberg_2018 }}</v>
      </c>
      <c r="H134" s="14" t="str">
        <f t="shared" si="15"/>
        <v>{{ ref_bib_greenberg_2018 }}</v>
      </c>
      <c r="I134" s="14" t="s">
        <v>238</v>
      </c>
      <c r="J134" s="14" t="s">
        <v>238</v>
      </c>
      <c r="K134" s="14" t="s">
        <v>1753</v>
      </c>
      <c r="L134" s="14" t="s">
        <v>624</v>
      </c>
      <c r="M134" s="14" t="str">
        <f t="shared" si="13"/>
        <v>Greenberg, S. (2018). *Timelapse: An Image Analyser for Camera Traps.* University of Calgary. &lt;https://saul.cpsc.ucalgary.ca/timelapse/pmwiki &lt;br&gt; &amp;nbsp;&amp;nbsp;&amp;nbsp;&amp;nbsp;&amp;nbsp;&amp;nbsp;&amp;nbsp;&amp;nbsp;reenberg, S. (2018). *Timelapse: An Image Analyser for Camera Traps.* University of Calgary. &lt;https://saul.cpsc.ucalgary.ca/timelapse/pmwiki.p.php?n=Main.Download2./&gt;&lt;br&gt;&lt;br&gt;</v>
      </c>
      <c r="N134" s="14" t="str">
        <f t="shared" si="16"/>
        <v xml:space="preserve">    ref_intext_greenberg_2018: "Greenberg, 2018"</v>
      </c>
      <c r="O134" s="14" t="str">
        <f t="shared" si="17"/>
        <v xml:space="preserve">    ref_bib_greenberg_2018: "Greenberg, S. (2018). *Timelapse: An Image Analyser for Camera Traps.* University of Calgary. &lt;https://saul.cpsc.ucalgary.ca/timelapse/pmwiki.php?n=Main.Download2./&gt;"</v>
      </c>
    </row>
    <row r="135" spans="1:15">
      <c r="A135" s="14" t="s">
        <v>2256</v>
      </c>
      <c r="B135" s="14" t="b">
        <v>1</v>
      </c>
      <c r="C135" s="14" t="b">
        <v>0</v>
      </c>
      <c r="D135" s="14" t="b">
        <v>0</v>
      </c>
      <c r="E135" s="14"/>
      <c r="F135" s="14" t="s">
        <v>24</v>
      </c>
      <c r="G135" s="14" t="str">
        <f t="shared" si="14"/>
        <v>{{ ref_intext_greenberg_2020 }}</v>
      </c>
      <c r="H135" s="14" t="str">
        <f t="shared" si="15"/>
        <v>{{ ref_bib_greenberg_2020 }}</v>
      </c>
      <c r="I135" s="14" t="s">
        <v>237</v>
      </c>
      <c r="J135" s="14" t="s">
        <v>237</v>
      </c>
      <c r="K135" s="14" t="s">
        <v>1754</v>
      </c>
      <c r="L135" s="14" t="s">
        <v>624</v>
      </c>
      <c r="M135" s="14" t="str">
        <f t="shared" si="13"/>
        <v>Greenberg, S. (2020). *Automated Image Recognition for Wildlife Camera Traps: Making it Work for You*. Research report, University of Calgary &lt;br&gt; &amp;nbsp;&amp;nbsp;&amp;nbsp;&amp;nbsp;&amp;nbsp;&amp;nbsp;&amp;nbsp;&amp;nbsp;reenberg, S. (2020). *Automated Image Recognition for Wildlife Camera Traps: Making it Work for You*. Research report, University of Calgary: : Prism Digital Repository, August 21, 15 pages, &lt;https://prism.ucalgary.ca/items/f68a0c27-8502-4fe4-a3b9-3a3c2d994762&gt;&lt;br&gt;&lt;br&gt;</v>
      </c>
      <c r="N135" s="14" t="str">
        <f t="shared" si="16"/>
        <v xml:space="preserve">    ref_intext_greenberg_2020: "Greenberg, 2020"</v>
      </c>
      <c r="O135" s="14" t="str">
        <f t="shared" si="17"/>
        <v xml:space="preserve">    ref_bib_greenberg_2020: "Greenberg, S. (2020). *Automated Image Recognition for Wildlife Camera Traps: Making it Work for You*. Research report, University of Calgary: Prism Digital Repository, August 21, 15 pages, &lt;https://prism.ucalgary.ca/items/f68a0c27-8502-4fe4-a3b9-3a3c2d994762&gt;"</v>
      </c>
    </row>
    <row r="136" spans="1:15">
      <c r="A136" s="14" t="s">
        <v>2256</v>
      </c>
      <c r="B136" s="14" t="b">
        <v>1</v>
      </c>
      <c r="C136" s="14" t="b">
        <v>0</v>
      </c>
      <c r="D136" s="14" t="b">
        <v>0</v>
      </c>
      <c r="E136" s="14"/>
      <c r="F136" s="14" t="s">
        <v>1501</v>
      </c>
      <c r="G136" s="14" t="str">
        <f t="shared" si="14"/>
        <v>{{ ref_intext_guillera_arroita_et_al_2010 }}</v>
      </c>
      <c r="H136" s="14" t="str">
        <f t="shared" si="15"/>
        <v>{{ ref_bib_guillera_arroita_et_al_2010 }}</v>
      </c>
      <c r="I136" s="14" t="s">
        <v>236</v>
      </c>
      <c r="J136" s="14" t="s">
        <v>811</v>
      </c>
      <c r="K136" s="14" t="s">
        <v>1755</v>
      </c>
      <c r="L136" s="14" t="s">
        <v>624</v>
      </c>
      <c r="M136" s="14" t="str">
        <f t="shared" si="13"/>
        <v>Guillera-Arroita, G., Ridout, M. S., &amp; Morgan, B. J. T. (2010). Design of Occupancy Studies with Imperfect Detection. *Methods in Ecology and &lt;br&gt; &amp;nbsp;&amp;nbsp;&amp;nbsp;&amp;nbsp;&amp;nbsp;&amp;nbsp;&amp;nbsp;&amp;nbsp;uillera-Arroita, G., Ridout, M. S., &amp; Morgan, B. J. T. (2010). Design of Occupancy Studies with Imperfect Detection. *Methods in Ecology and E Evolution, 1*, 131–139. &lt;https://doi.org/10.1111/j.2041-210X.2010.00017.x&gt;&lt;br&gt;&lt;br&gt;</v>
      </c>
      <c r="N136" s="14" t="str">
        <f t="shared" si="16"/>
        <v xml:space="preserve">    ref_intext_guillera_arroita_et_al_2010: "Guillera-Arroita et al., 2010"</v>
      </c>
      <c r="O136" s="14" t="str">
        <f t="shared" si="17"/>
        <v xml:space="preserve">    ref_bib_guillera_arroita_et_al_2010: "Guillera-Arroita, G., Ridout, M. S., &amp; Morgan, B. J. T. (2010). Design of Occupancy Studies with Imperfect Detection. *Methods in Ecology and Evolution, 1*, 131–139. &lt;https://doi.org/10.1111/j.2041-210X.2010.00017.x&gt;"</v>
      </c>
    </row>
    <row r="137" spans="1:15">
      <c r="A137" s="14"/>
      <c r="B137" s="14"/>
      <c r="C137" s="14"/>
      <c r="D137" s="14"/>
      <c r="E137" s="14"/>
      <c r="F137" s="14" t="s">
        <v>3655</v>
      </c>
      <c r="G137" s="14" t="str">
        <f t="shared" si="14"/>
        <v>{{ ref_intext_guillera_arroita_et_al_2012 }}</v>
      </c>
      <c r="H137" s="14" t="str">
        <f t="shared" si="15"/>
        <v>{{ ref_bib_guillera_arroita_et_al_2012 }}</v>
      </c>
      <c r="I137" s="14" t="s">
        <v>3656</v>
      </c>
      <c r="J137" s="14"/>
      <c r="K137" s="19" t="s">
        <v>3654</v>
      </c>
      <c r="L137" s="14"/>
      <c r="M137" s="14"/>
      <c r="N137" s="14" t="str">
        <f t="shared" si="16"/>
        <v xml:space="preserve">    ref_intext_guillera_arroita_et_al_2012: "Guillera-Arroita et al., 2012"</v>
      </c>
      <c r="O137" s="14" t="str">
        <f t="shared" si="17"/>
        <v xml:space="preserve">    ref_bib_guillera_arroita_et_al_2012: "Guillera-Arroita, G., &amp; Lahoz-Monfort, J. J. (2012). Designing studies to detect differences in species occupancy: Power analysis under imperfect detection. *Methods in Ecology and Evolution, 3*(5), 860–869. &lt;https://doi.org/10.1111/j.2041-210X.2012.00225.x&gt;"</v>
      </c>
    </row>
    <row r="138" spans="1:15">
      <c r="A138" s="14" t="s">
        <v>2257</v>
      </c>
      <c r="B138" s="14" t="b">
        <v>1</v>
      </c>
      <c r="C138" s="14" t="b">
        <v>0</v>
      </c>
      <c r="D138" s="14" t="b">
        <v>0</v>
      </c>
      <c r="E138" s="14"/>
      <c r="F138" s="14" t="s">
        <v>1502</v>
      </c>
      <c r="G138" s="14" t="str">
        <f t="shared" si="14"/>
        <v>{{ ref_intext_hall_et_al_2008 }}</v>
      </c>
      <c r="H138" s="14" t="str">
        <f t="shared" si="15"/>
        <v>{{ ref_bib_hall_et_al_2008 }}</v>
      </c>
      <c r="I138" s="14" t="s">
        <v>234</v>
      </c>
      <c r="J138" s="14" t="s">
        <v>810</v>
      </c>
      <c r="K138" s="14" t="s">
        <v>1756</v>
      </c>
      <c r="L138" s="14" t="s">
        <v>624</v>
      </c>
      <c r="M138" s="14" t="str">
        <f>LEFT(K138,141)&amp;" &lt;br&gt; &amp;nbsp;&amp;nbsp;&amp;nbsp;&amp;nbsp;&amp;nbsp;&amp;nbsp;&amp;nbsp;&amp;nbsp;"&amp;MID(K138,2,142)&amp;MID(K138,142,500)&amp;"&lt;br&gt;&lt;br&gt;"</f>
        <v>Hall, K. W., Cooper, J. K., &amp; Lawton, D. C. (2008). GPS accuracy: Hand-held versus RTK. *CREWES Research Report, 20*. &lt;https://www.crewes.org &lt;br&gt; &amp;nbsp;&amp;nbsp;&amp;nbsp;&amp;nbsp;&amp;nbsp;&amp;nbsp;&amp;nbsp;&amp;nbsp;all, K. W., Cooper, J. K., &amp; Lawton, D. C. (2008). GPS accuracy: Hand-held versus RTK. *CREWES Research Report, 20*. &lt;https://www.crewes.org/D/Documents/ResearchReports/2008/2008-15.pdf&gt;&lt;br&gt;&lt;br&gt;</v>
      </c>
      <c r="N138" s="14" t="str">
        <f t="shared" si="16"/>
        <v xml:space="preserve">    ref_intext_hall_et_al_2008: "Hall et al., 2008"</v>
      </c>
      <c r="O138" s="14" t="str">
        <f t="shared" si="17"/>
        <v xml:space="preserve">    ref_bib_hall_et_al_2008: "Hall, K. W., Cooper, J. K., &amp; Lawton, D. C. (2008). GPS accuracy: Hand-held versus RTK. *CREWES Research Report, 20*. &lt;https://www.crewes.org/Documents/ResearchReports/2008/2008-15.pdf&gt;"</v>
      </c>
    </row>
    <row r="139" spans="1:15">
      <c r="A139" s="14" t="s">
        <v>2257</v>
      </c>
      <c r="B139" s="14" t="b">
        <v>1</v>
      </c>
      <c r="C139" s="14" t="b">
        <v>0</v>
      </c>
      <c r="D139" s="14" t="b">
        <v>1</v>
      </c>
      <c r="E139" s="14"/>
      <c r="F139" s="14" t="s">
        <v>1503</v>
      </c>
      <c r="G139" s="14" t="str">
        <f t="shared" si="14"/>
        <v>{{ ref_intext_harrison_et_al_2018 }}</v>
      </c>
      <c r="H139" s="14" t="str">
        <f t="shared" si="15"/>
        <v>{{ ref_bib_harrison_et_al_2018 }}</v>
      </c>
      <c r="I139" s="14" t="s">
        <v>233</v>
      </c>
      <c r="J139" s="14" t="s">
        <v>233</v>
      </c>
      <c r="K139" s="14" t="s">
        <v>1757</v>
      </c>
      <c r="L139" s="14" t="s">
        <v>624</v>
      </c>
      <c r="M139" s="14" t="str">
        <f>LEFT(K139,141)&amp;" &lt;br&gt; &amp;nbsp;&amp;nbsp;&amp;nbsp;&amp;nbsp;&amp;nbsp;&amp;nbsp;&amp;nbsp;&amp;nbsp;"&amp;MID(K139,2,142)&amp;MID(K139,142,500)&amp;"&lt;br&gt;&lt;br&gt;"</f>
        <v>Harrison, X. A., Donaldson, L., Correa-Cano, M. E., Evans, J., Fisher, D. N., Goodwin, C. E. D., Robinson, B. S., Hodgson, D. J., &amp; Inger, R. &lt;br&gt; &amp;nbsp;&amp;nbsp;&amp;nbsp;&amp;nbsp;&amp;nbsp;&amp;nbsp;&amp;nbsp;&amp;nbsp;arrison, X. A., Donaldson, L., Correa-Cano, M. E., Evans, J., Fisher, D. N., Goodwin, C. E. D., Robinson, B. S., Hodgson, D. J., &amp; Inger, R. ( (2018). A Brief Introduction to Mixed Effects Modelling and Multi-Model Inference in Ecology. *PeerJ, 6*, Article e4794. &lt;https://doi.org/10.7717/peerj.4794&gt;&lt;br&gt;&lt;br&gt;</v>
      </c>
      <c r="N139" s="14" t="str">
        <f t="shared" si="16"/>
        <v xml:space="preserve">    ref_intext_harrison_et_al_2018: "Harrison et al., 2018"</v>
      </c>
      <c r="O139" s="14" t="str">
        <f t="shared" si="17"/>
        <v xml:space="preserve">    ref_bib_harrison_et_al_2018: "Harrison, X. A., Donaldson, L., Correa-Cano, M. E., Evans, J., Fisher, D. N., Goodwin, C. E. D., Robinson, B. S., Hodgson, D. J., &amp; Inger, R. (2018). A Brief Introduction to Mixed Effects Modelling and Multi-Model Inference in Ecology. *PeerJ, 6*, Article e4794. &lt;https://doi.org/10.7717/peerj.4794&gt;"</v>
      </c>
    </row>
    <row r="140" spans="1:15">
      <c r="A140" s="14" t="s">
        <v>2257</v>
      </c>
      <c r="B140" s="14" t="b">
        <v>0</v>
      </c>
      <c r="C140" s="14" t="b">
        <v>0</v>
      </c>
      <c r="D140" s="14" t="b">
        <v>1</v>
      </c>
      <c r="E140" s="14"/>
      <c r="F140" s="14" t="s">
        <v>23</v>
      </c>
      <c r="G140" s="14" t="str">
        <f t="shared" si="14"/>
        <v>{{ ref_intext_hartig_2019 }}</v>
      </c>
      <c r="H140" s="14" t="str">
        <f t="shared" si="15"/>
        <v>{{ ref_bib_hartig_2019 }}</v>
      </c>
      <c r="I140" s="14" t="s">
        <v>232</v>
      </c>
      <c r="J140" s="14" t="s">
        <v>232</v>
      </c>
      <c r="K140" s="14" t="s">
        <v>3019</v>
      </c>
      <c r="L140" s="14" t="s">
        <v>624</v>
      </c>
      <c r="M140" s="14" t="str">
        <f>LEFT(K140,141)&amp;" &lt;br&gt; &amp;nbsp;&amp;nbsp;&amp;nbsp;&amp;nbsp;&amp;nbsp;&amp;nbsp;&amp;nbsp;&amp;nbsp;"&amp;MID(K140,2,142)&amp;MID(K140,142,500)&amp;"&lt;br&gt;&lt;br&gt;"</f>
        <v>Hartig, F. (2019). *DHARMa: Residual Diagnostics for Hierarchical (Multi-Level/Mixed) Regression Models.* R package version 0.2.2, &lt;https://C &lt;br&gt; &amp;nbsp;&amp;nbsp;&amp;nbsp;&amp;nbsp;&amp;nbsp;&amp;nbsp;&amp;nbsp;&amp;nbsp;artig, F. (2019). *DHARMa: Residual Diagnostics for Hierarchical (Multi-Level/Mixed) Regression Models.* R package version 0.2.2, &lt;https://CRARAN.R-project.org/package=DHARMa&gt;&lt;br&gt;&lt;br&gt;</v>
      </c>
      <c r="N140" s="14" t="str">
        <f t="shared" si="16"/>
        <v xml:space="preserve">    ref_intext_hartig_2019: "Hartig, 2019"</v>
      </c>
      <c r="O140" s="14" t="str">
        <f t="shared" si="17"/>
        <v xml:space="preserve">    ref_bib_hartig_2019: "Hartig, F. (2019). *DHARMa: Residual Diagnostics for Hierarchical (Multi-Level/Mixed) Regression Models.* R package version 0.2.2, &lt;https://CRAN.R-project.org/package=DHARMa&gt;"</v>
      </c>
    </row>
    <row r="141" spans="1:15">
      <c r="A141" s="14" t="s">
        <v>2257</v>
      </c>
      <c r="B141" s="14" t="b">
        <v>1</v>
      </c>
      <c r="C141" s="14" t="b">
        <v>0</v>
      </c>
      <c r="D141" s="14" t="b">
        <v>1</v>
      </c>
      <c r="E141" s="14"/>
      <c r="F141" s="14" t="s">
        <v>22</v>
      </c>
      <c r="G141" s="14" t="str">
        <f t="shared" si="14"/>
        <v>{{ ref_intext_heilbron_1994 }}</v>
      </c>
      <c r="H141" s="14" t="str">
        <f t="shared" si="15"/>
        <v>{{ ref_bib_heilbron_1994 }}</v>
      </c>
      <c r="I141" s="14" t="s">
        <v>231</v>
      </c>
      <c r="J141" s="14" t="s">
        <v>231</v>
      </c>
      <c r="K141" s="14" t="s">
        <v>1758</v>
      </c>
      <c r="L141" s="14" t="s">
        <v>624</v>
      </c>
      <c r="M141" s="14" t="str">
        <f>LEFT(K141,141)&amp;" &lt;br&gt; &amp;nbsp;&amp;nbsp;&amp;nbsp;&amp;nbsp;&amp;nbsp;&amp;nbsp;&amp;nbsp;&amp;nbsp;"&amp;MID(K141,2,142)&amp;MID(K141,142,500)&amp;"&lt;br&gt;&lt;br&gt;"</f>
        <v>Heilbron, D. C. (1994). Zero-Altered and other Regression Models for Count Data with Added Zeros. *Biometrical Journal, 36*(5), 531-547. &lt;htt &lt;br&gt; &amp;nbsp;&amp;nbsp;&amp;nbsp;&amp;nbsp;&amp;nbsp;&amp;nbsp;&amp;nbsp;&amp;nbsp;eilbron, D. C. (1994). Zero-Altered and other Regression Models for Count Data with Added Zeros. *Biometrical Journal, 36*(5), 531-547. &lt;httpsps://doi.org/https://doi.org/10.1002/bimj.4710360505&gt;&lt;br&gt;&lt;br&gt;</v>
      </c>
      <c r="N141" s="14" t="str">
        <f t="shared" si="16"/>
        <v xml:space="preserve">    ref_intext_heilbron_1994: "Heilbron, 1994"</v>
      </c>
      <c r="O141" s="14" t="str">
        <f t="shared" si="17"/>
        <v xml:space="preserve">    ref_bib_heilbron_1994: "Heilbron, D. C. (1994). Zero-Altered and other Regression Models for Count Data with Added Zeros. *Biometrical Journal, 36*(5), 531-547. &lt;https://doi.org/https://doi.org/10.1002/bimj.4710360505&gt;"</v>
      </c>
    </row>
    <row r="142" spans="1:15">
      <c r="A142" s="14" t="s">
        <v>2257</v>
      </c>
      <c r="B142" s="14" t="b">
        <v>0</v>
      </c>
      <c r="C142" s="14" t="b">
        <v>0</v>
      </c>
      <c r="D142" s="14" t="s">
        <v>789</v>
      </c>
      <c r="E142" s="14"/>
      <c r="F142" s="14" t="s">
        <v>1504</v>
      </c>
      <c r="G142" s="14" t="str">
        <f t="shared" si="14"/>
        <v>{{ ref_intext_henrich_et_al_2022 }}</v>
      </c>
      <c r="H142" s="14" t="str">
        <f t="shared" si="15"/>
        <v>{{ ref_bib_henrich_et_al_2022 }}</v>
      </c>
      <c r="I142" s="14" t="s">
        <v>230</v>
      </c>
      <c r="J142" s="14" t="s">
        <v>230</v>
      </c>
      <c r="K142" s="14" t="s">
        <v>2812</v>
      </c>
      <c r="L142" s="14" t="s">
        <v>624</v>
      </c>
      <c r="M142" s="14" t="str">
        <f>LEFT(K142,141)&amp;" &lt;br&gt; &amp;nbsp;&amp;nbsp;&amp;nbsp;&amp;nbsp;&amp;nbsp;&amp;nbsp;&amp;nbsp;&amp;nbsp;"&amp;MID(K142,2,142)&amp;MID(K142,142,500)&amp;"&lt;br&gt;&lt;br&gt;"</f>
        <v>Henrich, M., Hartig, F., Dormann, C. F., Kühl, H. S., Peters, W., Franke, F., Peterka, T., Šustr, P., &amp; Heurich, M. (2022). Deer Behavior Aff &lt;br&gt; &amp;nbsp;&amp;nbsp;&amp;nbsp;&amp;nbsp;&amp;nbsp;&amp;nbsp;&amp;nbsp;&amp;nbsp;enrich, M., Hartig, F., Dormann, C. F., Kühl, H. S., Peters, W., Franke, F., Peterka, T., Šustr, P., &amp; Heurich, M. (2022). Deer Behavior Affecects Density Estimates With Camera Traps, but Is Outweighed by Spatial Variability. *Frontiers in Ecology and Evolution, 10*, 881502. &lt;https://doi.org/10.3389/fevo.2022.881502&gt;&lt;br&gt;&lt;br&gt;</v>
      </c>
      <c r="N142" s="14" t="str">
        <f t="shared" si="16"/>
        <v xml:space="preserve">    ref_intext_henrich_et_al_2022: "Henrich et al., 2022"</v>
      </c>
      <c r="O142" s="14" t="str">
        <f t="shared" si="17"/>
        <v xml:space="preserve">    ref_bib_henrich_et_al_2022: "Henrich, M., Hartig, F., Dormann, C. F., Kühl, H. S., Peters, W., Franke, F., Peterka, T., Šustr, P., &amp; Heurich, M. (2022). Deer Behavior Affects Density Estimates With Camera Traps, but Is Outweighed by Spatial Variability. *Frontiers in Ecology and Evolution, 10*, 881502. &lt;https://doi.org/10.3389/fevo.2022.881502&gt;"</v>
      </c>
    </row>
    <row r="143" spans="1:15">
      <c r="A143" s="14"/>
      <c r="B143" s="14"/>
      <c r="C143" s="14"/>
      <c r="D143" s="14"/>
      <c r="E143" s="14"/>
      <c r="F143" s="14" t="s">
        <v>3649</v>
      </c>
      <c r="G143" s="14" t="str">
        <f t="shared" si="14"/>
        <v>{{ ref_intext_hines_2006 }}</v>
      </c>
      <c r="H143" s="14" t="str">
        <f t="shared" si="15"/>
        <v>{{ ref_bib_hines_2006 }}</v>
      </c>
      <c r="I143" s="14" t="s">
        <v>3643</v>
      </c>
      <c r="J143" s="14" t="s">
        <v>3643</v>
      </c>
      <c r="K143" s="14" t="s">
        <v>3644</v>
      </c>
      <c r="L143" s="14"/>
      <c r="M143" s="14"/>
      <c r="N143" s="14" t="str">
        <f t="shared" si="16"/>
        <v xml:space="preserve">    ref_intext_hines_2006: "Hines, 2006"</v>
      </c>
      <c r="O143" s="14" t="str">
        <f t="shared" si="17"/>
        <v xml:space="preserve">    ref_bib_hines_2006: "Hines, J. E. (2006). *PRESENCE - Software to estimate patch occupancy and related parameters.* &lt;https://www.mbr-pwrc.usgs.gov/software/presence.html&gt;."</v>
      </c>
    </row>
    <row r="144" spans="1:15">
      <c r="A144" s="14"/>
      <c r="B144" s="14"/>
      <c r="C144" s="14"/>
      <c r="D144" s="14"/>
      <c r="E144" s="14"/>
      <c r="F144" s="14" t="s">
        <v>3590</v>
      </c>
      <c r="G144" s="14" t="str">
        <f t="shared" si="14"/>
        <v>{{ ref_intext_hofmeester_et_al_2017 }}</v>
      </c>
      <c r="H144" s="14" t="str">
        <f t="shared" si="15"/>
        <v>{{ ref_bib_hofmeester_et_al_2017 }}</v>
      </c>
      <c r="I144" s="19" t="s">
        <v>3557</v>
      </c>
      <c r="J144" s="19" t="s">
        <v>3557</v>
      </c>
      <c r="K144" s="14" t="s">
        <v>3558</v>
      </c>
      <c r="L144" s="14"/>
      <c r="M144" s="14" t="str">
        <f t="shared" ref="M144:M163" si="18">LEFT(K144,141)&amp;" &lt;br&gt; &amp;nbsp;&amp;nbsp;&amp;nbsp;&amp;nbsp;&amp;nbsp;&amp;nbsp;&amp;nbsp;&amp;nbsp;"&amp;MID(K144,2,142)&amp;MID(K144,142,500)&amp;"&lt;br&gt;&lt;br&gt;"</f>
        <v>Hofmeester, T. R., Rowcliffe, J. M., Jansen, P. A., Williams, R., &amp; Kelly, N. (2017). A simple method for estimating the effective detection  &lt;br&gt; &amp;nbsp;&amp;nbsp;&amp;nbsp;&amp;nbsp;&amp;nbsp;&amp;nbsp;&amp;nbsp;&amp;nbsp;ofmeester, T. R., Rowcliffe, J. M., Jansen, P. A., Williams, R., &amp; Kelly, N. (2017). A simple method for estimating the effective detection didistance of camera traps. *Remote Sensing in Ecology and Conservation, 3*(2), 81–89. &lt;https://doi.org/10.1002/rse2.25&gt;&lt;br&gt;&lt;br&gt;</v>
      </c>
      <c r="N144" s="14" t="str">
        <f t="shared" si="16"/>
        <v xml:space="preserve">    ref_intext_hofmeester_et_al_2017: "Hofmeester et al., 2017"</v>
      </c>
      <c r="O144" s="14" t="str">
        <f t="shared" si="17"/>
        <v xml:space="preserve">    ref_bib_hofmeester_et_al_2017: "Hofmeester, T. R., Rowcliffe, J. M., Jansen, P. A., Williams, R., &amp; Kelly, N. (2017). A simple method for estimating the effective detection distance of camera traps. *Remote Sensing in Ecology and Conservation, 3*(2), 81–89. &lt;https://doi.org/10.1002/rse2.25&gt;"</v>
      </c>
    </row>
    <row r="145" spans="1:15">
      <c r="A145" s="14" t="s">
        <v>2257</v>
      </c>
      <c r="B145" s="14" t="b">
        <v>1</v>
      </c>
      <c r="C145" s="14" t="b">
        <v>0</v>
      </c>
      <c r="D145" s="14" t="b">
        <v>0</v>
      </c>
      <c r="E145" s="14"/>
      <c r="F145" s="14" t="s">
        <v>1505</v>
      </c>
      <c r="G145" s="14" t="str">
        <f t="shared" si="14"/>
        <v>{{ ref_intext_hofmeester_et_al_2019 }}</v>
      </c>
      <c r="H145" s="14" t="str">
        <f t="shared" si="15"/>
        <v>{{ ref_bib_hofmeester_et_al_2019 }}</v>
      </c>
      <c r="I145" s="14" t="s">
        <v>229</v>
      </c>
      <c r="J145" s="14" t="s">
        <v>229</v>
      </c>
      <c r="K145" s="14" t="s">
        <v>1759</v>
      </c>
      <c r="L145" s="14" t="s">
        <v>624</v>
      </c>
      <c r="M145" s="14" t="str">
        <f t="shared" si="18"/>
        <v>Hofmeester, T. R., Cromsigt, J. P. G. M., Odden, J., Andrén, H., Kindberg, J., &amp; Linnell, J. D. C. (2019). Framing Pictures: A Conceptual Fra &lt;br&gt; &amp;nbsp;&amp;nbsp;&amp;nbsp;&amp;nbsp;&amp;nbsp;&amp;nbsp;&amp;nbsp;&amp;nbsp;ofmeester, T. R., Cromsigt, J. P. G. M., Odden, J., Andrén, H., Kindberg, J., &amp; Linnell, J. D. C. (2019). Framing Pictures: A Conceptual Framemework to Identify and Correct for Biases in Detection Probability of Camera Traps Enabling Multi-Species Comparison. *Ecology and Evolution, 9*(4), 2320–2336. &lt;https://doi.org/10.1002/ece3.4878&gt;&lt;br&gt;&lt;br&gt;</v>
      </c>
      <c r="N145" s="14" t="str">
        <f t="shared" si="16"/>
        <v xml:space="preserve">    ref_intext_hofmeester_et_al_2019: "Hofmeester et al., 2019"</v>
      </c>
      <c r="O145" s="14" t="str">
        <f t="shared" si="17"/>
        <v xml:space="preserve">    ref_bib_hofmeester_et_al_2019: "Hofmeester, T. R., Cromsigt, J. P. G. M., Odden, J., Andrén, H., Kindberg, J., &amp; Linnell, J. D. C. (2019). Framing Pictures: A Conceptual Framework to Identify and Correct for Biases in Detection Probability of Camera Traps Enabling Multi-Species Comparison. *Ecology and Evolution, 9*(4), 2320–2336. &lt;https://doi.org/10.1002/ece3.4878&gt;"</v>
      </c>
    </row>
    <row r="146" spans="1:15">
      <c r="A146" s="14" t="s">
        <v>2257</v>
      </c>
      <c r="B146" s="14" t="b">
        <v>1</v>
      </c>
      <c r="C146" s="14" t="b">
        <v>1</v>
      </c>
      <c r="D146" s="14" t="b">
        <v>1</v>
      </c>
      <c r="E146" s="14"/>
      <c r="F146" s="14" t="s">
        <v>1506</v>
      </c>
      <c r="G146" s="14" t="str">
        <f t="shared" si="14"/>
        <v>{{ ref_intext_holinda_et_al_2020 }}</v>
      </c>
      <c r="H146" s="14" t="str">
        <f t="shared" si="15"/>
        <v>{{ ref_bib_holinda_et_al_2020 }}</v>
      </c>
      <c r="I146" s="14" t="s">
        <v>228</v>
      </c>
      <c r="J146" s="14" t="s">
        <v>228</v>
      </c>
      <c r="K146" s="14" t="s">
        <v>1760</v>
      </c>
      <c r="L146" s="14" t="s">
        <v>624</v>
      </c>
      <c r="M146" s="14" t="str">
        <f t="shared" si="18"/>
        <v>Holinda, D., Burgar, J. M., &amp; Burton, A. C. (2020). Effects of scent lure on camera trap detections vary across mammalian predator and prey s &lt;br&gt; &amp;nbsp;&amp;nbsp;&amp;nbsp;&amp;nbsp;&amp;nbsp;&amp;nbsp;&amp;nbsp;&amp;nbsp;olinda, D., Burgar, J. M., &amp; Burton, A. C. (2020). Effects of scent lure on camera trap detections vary across mammalian predator and prey spepecies. *PLoS One, 15*(5), e0229055. &lt;https://doi.org/10.1371/journal.pone.0229055&gt;&lt;br&gt;&lt;br&gt;</v>
      </c>
      <c r="N146" s="14" t="str">
        <f t="shared" si="16"/>
        <v xml:space="preserve">    ref_intext_holinda_et_al_2020: "Holinda et al., 2020"</v>
      </c>
      <c r="O146" s="14" t="str">
        <f t="shared" si="17"/>
        <v xml:space="preserve">    ref_bib_holinda_et_al_2020: "Holinda, D., Burgar, J. M., &amp; Burton, A. C. (2020). Effects of scent lure on camera trap detections vary across mammalian predator and prey species. *PLoS One, 15*(5), e0229055. &lt;https://doi.org/10.1371/journal.pone.0229055&gt;"</v>
      </c>
    </row>
    <row r="147" spans="1:15">
      <c r="A147" s="14" t="s">
        <v>2257</v>
      </c>
      <c r="B147" s="14" t="b">
        <v>1</v>
      </c>
      <c r="C147" s="14" t="b">
        <v>0</v>
      </c>
      <c r="D147" s="14" t="b">
        <v>0</v>
      </c>
      <c r="E147" s="14"/>
      <c r="F147" s="14" t="s">
        <v>1507</v>
      </c>
      <c r="G147" s="14" t="str">
        <f t="shared" si="14"/>
        <v>{{ ref_intext_howe_et_al_2017 }}</v>
      </c>
      <c r="H147" s="14" t="str">
        <f t="shared" si="15"/>
        <v>{{ ref_bib_howe_et_al_2017 }}</v>
      </c>
      <c r="I147" s="14" t="s">
        <v>227</v>
      </c>
      <c r="J147" s="14" t="s">
        <v>227</v>
      </c>
      <c r="K147" s="14" t="s">
        <v>1761</v>
      </c>
      <c r="L147" s="14" t="s">
        <v>624</v>
      </c>
      <c r="M147" s="14" t="str">
        <f t="shared" si="18"/>
        <v>Howe, E. J., Buckland, S. T., Després-Einspenner, M. -L., &amp; Kühl, H. S. (2017). Distance sampling with camera traps. *Methods in Ecology and  &lt;br&gt; &amp;nbsp;&amp;nbsp;&amp;nbsp;&amp;nbsp;&amp;nbsp;&amp;nbsp;&amp;nbsp;&amp;nbsp;owe, E. J., Buckland, S. T., Després-Einspenner, M. -L., &amp; Kühl, H. S. (2017). Distance sampling with camera traps. *Methods in Ecology and EvEvolution, 8*(11), 1558–1565. &lt;https://doi.org/https://doi.org/10.1111/2041-210X.12790&gt;&lt;br&gt;&lt;br&gt;</v>
      </c>
      <c r="N147" s="14" t="str">
        <f t="shared" si="16"/>
        <v xml:space="preserve">    ref_intext_howe_et_al_2017: "Howe et al., 2017"</v>
      </c>
      <c r="O147" s="14" t="str">
        <f t="shared" si="17"/>
        <v xml:space="preserve">    ref_bib_howe_et_al_2017: "Howe, E. J., Buckland, S. T., Després-Einspenner, M. -L., &amp; Kühl, H. S. (2017). Distance sampling with camera traps. *Methods in Ecology and Evolution, 8*(11), 1558–1565. &lt;https://doi.org/https://doi.org/10.1111/2041-210X.12790&gt;"</v>
      </c>
    </row>
    <row r="148" spans="1:15">
      <c r="A148" s="14" t="s">
        <v>2257</v>
      </c>
      <c r="B148" s="14" t="b">
        <v>0</v>
      </c>
      <c r="C148" s="14" t="b">
        <v>0</v>
      </c>
      <c r="D148" s="14"/>
      <c r="E148" s="14"/>
      <c r="F148" s="14" t="s">
        <v>1681</v>
      </c>
      <c r="G148" s="14" t="str">
        <f t="shared" si="14"/>
        <v>{{ ref_intext_hsieh_et_al_2015 }}</v>
      </c>
      <c r="H148" s="14" t="str">
        <f t="shared" si="15"/>
        <v>{{ ref_bib_hsieh_et_al_2015 }}</v>
      </c>
      <c r="I148" s="14" t="s">
        <v>1680</v>
      </c>
      <c r="J148" s="14" t="s">
        <v>1679</v>
      </c>
      <c r="K148" s="14" t="s">
        <v>1682</v>
      </c>
      <c r="L148" s="14" t="s">
        <v>624</v>
      </c>
      <c r="M148" s="14" t="str">
        <f t="shared" si="18"/>
        <v>Hsieh, T. C., Ma, K. H., &amp; Chao, A. (2015). *iNEXT: Interpolation and Extrapolation for Species Diversity*. R package Version 2.6-6.1. &lt;https &lt;br&gt; &amp;nbsp;&amp;nbsp;&amp;nbsp;&amp;nbsp;&amp;nbsp;&amp;nbsp;&amp;nbsp;&amp;nbsp;sieh, T. C., Ma, K. H., &amp; Chao, A. (2015). *iNEXT: Interpolation and Extrapolation for Species Diversity*. R package Version 2.6-6.1. &lt;https:/://doi.org/10.32614/CRAN.package.iNEXT&gt;&lt;br&gt;&lt;br&gt;</v>
      </c>
      <c r="N148" s="14" t="str">
        <f t="shared" si="16"/>
        <v xml:space="preserve">    ref_intext_hsieh_et_al_2015: "Hsieh et al., 2015"</v>
      </c>
      <c r="O148" s="14" t="str">
        <f t="shared" si="17"/>
        <v xml:space="preserve">    ref_bib_hsieh_et_al_2015: "Hsieh, T. C., Ma, K. H., &amp; Chao, A. (2015). *iNEXT: Interpolation and Extrapolation for Species Diversity*. R package Version 2.6-6.1. &lt;https://doi.org/10.32614/CRAN.package.iNEXT&gt;"</v>
      </c>
    </row>
    <row r="149" spans="1:15">
      <c r="A149" s="14" t="s">
        <v>2257</v>
      </c>
      <c r="B149" s="14" t="b">
        <v>1</v>
      </c>
      <c r="C149" s="14" t="b">
        <v>0</v>
      </c>
      <c r="D149" s="14" t="b">
        <v>0</v>
      </c>
      <c r="E149" s="14"/>
      <c r="F149" s="14" t="s">
        <v>21</v>
      </c>
      <c r="G149" s="14" t="str">
        <f t="shared" si="14"/>
        <v>{{ ref_intext_huggard_2018 }}</v>
      </c>
      <c r="H149" s="14" t="str">
        <f t="shared" si="15"/>
        <v>{{ ref_bib_huggard_2018 }}</v>
      </c>
      <c r="I149" s="14" t="s">
        <v>226</v>
      </c>
      <c r="J149" s="14" t="s">
        <v>226</v>
      </c>
      <c r="K149" s="14" t="s">
        <v>2813</v>
      </c>
      <c r="L149" s="14" t="s">
        <v>624</v>
      </c>
      <c r="M149" s="14" t="str">
        <f t="shared" si="18"/>
        <v>Huggard, D. (2018). *Animal Density from Camera Data*. Alberta Biodiversity Monitoring Institute. &lt;https://www.abmi.ca/home/publications/501- &lt;br&gt; &amp;nbsp;&amp;nbsp;&amp;nbsp;&amp;nbsp;&amp;nbsp;&amp;nbsp;&amp;nbsp;&amp;nbsp;uggard, D. (2018). *Animal Density from Camera Data*. Alberta Biodiversity Monitoring Institute. &lt;https://www.abmi.ca/home/publications/501-55550/516&gt;&lt;br&gt;&lt;br&gt;</v>
      </c>
      <c r="N149" s="14" t="str">
        <f t="shared" si="16"/>
        <v xml:space="preserve">    ref_intext_huggard_2018: "Huggard, 2018"</v>
      </c>
      <c r="O149" s="14" t="str">
        <f t="shared" si="17"/>
        <v xml:space="preserve">    ref_bib_huggard_2018: "Huggard, D. (2018). *Animal Density from Camera Data*. Alberta Biodiversity Monitoring Institute. &lt;https://www.abmi.ca/home/publications/501-550/516&gt;"</v>
      </c>
    </row>
    <row r="150" spans="1:15">
      <c r="A150" s="14" t="s">
        <v>2257</v>
      </c>
      <c r="B150" s="14" t="b">
        <v>1</v>
      </c>
      <c r="C150" s="14" t="b">
        <v>0</v>
      </c>
      <c r="D150" s="14" t="b">
        <v>0</v>
      </c>
      <c r="E150" s="14"/>
      <c r="F150" s="14" t="s">
        <v>20</v>
      </c>
      <c r="G150" s="14" t="str">
        <f t="shared" si="14"/>
        <v>{{ ref_intext_hurlbert_1984 }}</v>
      </c>
      <c r="H150" s="14" t="str">
        <f t="shared" si="15"/>
        <v>{{ ref_bib_hurlbert_1984 }}</v>
      </c>
      <c r="I150" s="14" t="s">
        <v>225</v>
      </c>
      <c r="J150" s="14" t="s">
        <v>225</v>
      </c>
      <c r="K150" s="14" t="s">
        <v>1762</v>
      </c>
      <c r="L150" s="14" t="s">
        <v>624</v>
      </c>
      <c r="M150" s="14" t="str">
        <f t="shared" si="18"/>
        <v>Hurlbert, S. (1984). Pseudoreplication and the design of ecological field experiments. *Ecological Monographs, 54*(2), 187–211. &lt;https://doi. &lt;br&gt; &amp;nbsp;&amp;nbsp;&amp;nbsp;&amp;nbsp;&amp;nbsp;&amp;nbsp;&amp;nbsp;&amp;nbsp;urlbert, S. (1984). Pseudoreplication and the design of ecological field experiments. *Ecological Monographs, 54*(2), 187–211. &lt;https://doi.ororg/10.2307/1942661&gt;&lt;br&gt;&lt;br&gt;</v>
      </c>
      <c r="N150" s="14" t="str">
        <f t="shared" si="16"/>
        <v xml:space="preserve">    ref_intext_hurlbert_1984: "Hurlbert, 1984"</v>
      </c>
      <c r="O150" s="14" t="str">
        <f t="shared" si="17"/>
        <v xml:space="preserve">    ref_bib_hurlbert_1984: "Hurlbert, S. (1984). Pseudoreplication and the design of ecological field experiments. *Ecological Monographs, 54*(2), 187–211. &lt;https://doi.org/10.2307/1942661&gt;"</v>
      </c>
    </row>
    <row r="151" spans="1:15">
      <c r="A151" s="14" t="s">
        <v>2258</v>
      </c>
      <c r="B151" s="14" t="b">
        <v>0</v>
      </c>
      <c r="C151" s="14" t="b">
        <v>0</v>
      </c>
      <c r="D151" s="14" t="b">
        <v>1</v>
      </c>
      <c r="E151" s="14"/>
      <c r="F151" s="14" t="s">
        <v>1508</v>
      </c>
      <c r="G151" s="14" t="str">
        <f t="shared" si="14"/>
        <v>{{ ref_intext_iannarilli_et_al_2021 }}</v>
      </c>
      <c r="H151" s="14" t="str">
        <f t="shared" si="15"/>
        <v>{{ ref_bib_iannarilli_et_al_2021 }}</v>
      </c>
      <c r="I151" s="14" t="s">
        <v>224</v>
      </c>
      <c r="J151" s="14" t="s">
        <v>224</v>
      </c>
      <c r="K151" s="14" t="s">
        <v>2843</v>
      </c>
      <c r="L151" s="14" t="s">
        <v>624</v>
      </c>
      <c r="M151" s="14" t="str">
        <f t="shared" si="18"/>
        <v>Iannarilli, F., Erb, J., Arnold, T. W., &amp; Fieberg, J. R. (2021). Evaluating species-specific responses to camera-trap Survey designs. *Wildli &lt;br&gt; &amp;nbsp;&amp;nbsp;&amp;nbsp;&amp;nbsp;&amp;nbsp;&amp;nbsp;&amp;nbsp;&amp;nbsp;annarilli, F., Erb, J., Arnold, T. W., &amp; Fieberg, J. R. (2021). Evaluating species-specific responses to camera-trap Survey designs. *Wildlifefe Biology*, *2021*(1). &lt;https://doi.org/10.2981/wlb.00726&gt;&lt;br&gt;&lt;br&gt;</v>
      </c>
      <c r="N151" s="14" t="str">
        <f t="shared" si="16"/>
        <v xml:space="preserve">    ref_intext_iannarilli_et_al_2021: "Iannarilli et al., 2021"</v>
      </c>
      <c r="O151" s="14" t="str">
        <f t="shared" si="17"/>
        <v xml:space="preserve">    ref_bib_iannarilli_et_al_2021: "Iannarilli, F., Erb, J., Arnold, T. W., &amp; Fieberg, J. R. (2021). Evaluating species-specific responses to camera-trap Survey designs. *Wildlife Biology*, *2021*(1). &lt;https://doi.org/10.2981/wlb.00726&gt;"</v>
      </c>
    </row>
    <row r="152" spans="1:15">
      <c r="A152" s="14" t="s">
        <v>2258</v>
      </c>
      <c r="B152" s="14" t="b">
        <v>0</v>
      </c>
      <c r="C152" s="14" t="b">
        <v>0</v>
      </c>
      <c r="D152" s="14" t="b">
        <v>1</v>
      </c>
      <c r="E152" s="14"/>
      <c r="F152" s="14" t="s">
        <v>19</v>
      </c>
      <c r="G152" s="14" t="str">
        <f t="shared" si="14"/>
        <v>{{ ref_intext_iijima_2020 }}</v>
      </c>
      <c r="H152" s="14" t="str">
        <f t="shared" si="15"/>
        <v>{{ ref_bib_iijima_2020 }}</v>
      </c>
      <c r="I152" s="14" t="s">
        <v>223</v>
      </c>
      <c r="J152" s="14" t="s">
        <v>223</v>
      </c>
      <c r="K152" s="14" t="s">
        <v>1763</v>
      </c>
      <c r="L152" s="14" t="s">
        <v>624</v>
      </c>
      <c r="M152" s="14" t="str">
        <f t="shared" si="18"/>
        <v>Iijima, H. (2020). A Review of Wildlife Abundance Estimation Models: Comparison of Models for Correct Application. Mammal Study, 45(3), 177.  &lt;br&gt; &amp;nbsp;&amp;nbsp;&amp;nbsp;&amp;nbsp;&amp;nbsp;&amp;nbsp;&amp;nbsp;&amp;nbsp;ijima, H. (2020). A Review of Wildlife Abundance Estimation Models: Comparison of Models for Correct Application. Mammal Study, 45(3), 177. &lt;h&lt;https://doi.org/10.3106/ms2019-0082&gt;&lt;br&gt;&lt;br&gt;</v>
      </c>
      <c r="N152" s="14" t="str">
        <f t="shared" si="16"/>
        <v xml:space="preserve">    ref_intext_iijima_2020: "Iijima, 2020"</v>
      </c>
      <c r="O152" s="14" t="str">
        <f t="shared" si="17"/>
        <v xml:space="preserve">    ref_bib_iijima_2020: "Iijima, H. (2020). A Review of Wildlife Abundance Estimation Models: Comparison of Models for Correct Application. Mammal Study, 45(3), 177. &lt;https://doi.org/10.3106/ms2019-0082&gt;"</v>
      </c>
    </row>
    <row r="153" spans="1:15">
      <c r="A153" s="14" t="s">
        <v>2258</v>
      </c>
      <c r="B153" s="14" t="b">
        <v>1</v>
      </c>
      <c r="C153" s="14" t="b">
        <v>0</v>
      </c>
      <c r="D153" s="14" t="b">
        <v>1</v>
      </c>
      <c r="E153" s="14"/>
      <c r="F153" s="14" t="s">
        <v>1509</v>
      </c>
      <c r="G153" s="14" t="str">
        <f t="shared" si="14"/>
        <v>{{ ref_intext_iknayan_et_al_2014 }}</v>
      </c>
      <c r="H153" s="14" t="str">
        <f t="shared" si="15"/>
        <v>{{ ref_bib_iknayan_et_al_2014 }}</v>
      </c>
      <c r="I153" s="14" t="s">
        <v>222</v>
      </c>
      <c r="J153" s="14" t="s">
        <v>222</v>
      </c>
      <c r="K153" s="14" t="s">
        <v>1764</v>
      </c>
      <c r="L153" s="14" t="s">
        <v>624</v>
      </c>
      <c r="M153" s="14" t="str">
        <f t="shared" si="18"/>
        <v>Iknayan, K. J., Tingley, M. W., Furnas, B. J., &amp; Beissinger, S. R. (2014). Detecting Diversity: Emerging Methods to Estimate Species Diversit &lt;br&gt; &amp;nbsp;&amp;nbsp;&amp;nbsp;&amp;nbsp;&amp;nbsp;&amp;nbsp;&amp;nbsp;&amp;nbsp;knayan, K. J., Tingley, M. W., Furnas, B. J., &amp; Beissinger, S. R. (2014). Detecting Diversity: Emerging Methods to Estimate Species Diversity.y. *Trends in Ecology &amp; Evolution, 29*(2), 97–106. &lt;https://doi.org/10.1016/j.tree.2013.10.012&gt;&lt;br&gt;&lt;br&gt;</v>
      </c>
      <c r="N153" s="14" t="str">
        <f t="shared" si="16"/>
        <v xml:space="preserve">    ref_intext_iknayan_et_al_2014: "Iknayan et al., 2014"</v>
      </c>
      <c r="O153" s="14" t="str">
        <f t="shared" si="17"/>
        <v xml:space="preserve">    ref_bib_iknayan_et_al_2014: "Iknayan, K. J., Tingley, M. W., Furnas, B. J., &amp; Beissinger, S. R. (2014). Detecting Diversity: Emerging Methods to Estimate Species Diversity. *Trends in Ecology &amp; Evolution, 29*(2), 97–106. &lt;https://doi.org/10.1016/j.tree.2013.10.012&gt;"</v>
      </c>
    </row>
    <row r="154" spans="1:15">
      <c r="A154" s="14" t="s">
        <v>2259</v>
      </c>
      <c r="B154" s="14" t="b">
        <v>1</v>
      </c>
      <c r="C154" s="14" t="b">
        <v>0</v>
      </c>
      <c r="D154" s="14" t="b">
        <v>0</v>
      </c>
      <c r="E154" s="14"/>
      <c r="F154" s="14" t="s">
        <v>1510</v>
      </c>
      <c r="G154" s="14" t="str">
        <f t="shared" si="14"/>
        <v>{{ ref_intext_jennelle_et_al_2002 }}</v>
      </c>
      <c r="H154" s="14" t="str">
        <f t="shared" si="15"/>
        <v>{{ ref_bib_jennelle_et_al_2002 }}</v>
      </c>
      <c r="I154" s="14" t="s">
        <v>221</v>
      </c>
      <c r="J154" s="14" t="s">
        <v>809</v>
      </c>
      <c r="K154" s="14" t="s">
        <v>1765</v>
      </c>
      <c r="L154" s="14" t="s">
        <v>624</v>
      </c>
      <c r="M154" s="14" t="str">
        <f t="shared" si="18"/>
        <v>Jennelle, C. S., Runge, M. C., &amp; MacKenzie, D. I. (2002). The Use of Photographic Rates to Estimate Densities of Tigers and Other Cryptic Mam &lt;br&gt; &amp;nbsp;&amp;nbsp;&amp;nbsp;&amp;nbsp;&amp;nbsp;&amp;nbsp;&amp;nbsp;&amp;nbsp;ennelle, C. S., Runge, M. C., &amp; MacKenzie, D. I. (2002). The Use of Photographic Rates to Estimate Densities of Tigers and Other Cryptic Mammamals: A Comment on Misleading Conclusions. *Animal Conservation, 5*(2), 119–120. &lt;https://doi.org/10.1017/s1367943002002160&gt;&lt;br&gt;&lt;br&gt;</v>
      </c>
      <c r="N154" s="14" t="str">
        <f t="shared" si="16"/>
        <v xml:space="preserve">    ref_intext_jennelle_et_al_2002: "Jennelle et al., 2002"</v>
      </c>
      <c r="O154" s="14" t="str">
        <f t="shared" si="17"/>
        <v xml:space="preserve">    ref_bib_jennelle_et_al_2002: "Jennelle, C. S., Runge, M. C., &amp; MacKenzie, D. I. (2002). The Use of Photographic Rates to Estimate Densities of Tigers and Other Cryptic Mammals: A Comment on Misleading Conclusions. *Animal Conservation, 5*(2), 119–120. &lt;https://doi.org/10.1017/s1367943002002160&gt;"</v>
      </c>
    </row>
    <row r="155" spans="1:15">
      <c r="A155" s="14" t="s">
        <v>2259</v>
      </c>
      <c r="B155" s="14" t="b">
        <v>1</v>
      </c>
      <c r="C155" s="14" t="b">
        <v>0</v>
      </c>
      <c r="D155" s="14" t="b">
        <v>0</v>
      </c>
      <c r="E155" s="14"/>
      <c r="F155" s="14" t="s">
        <v>1511</v>
      </c>
      <c r="G155" s="14" t="str">
        <f t="shared" si="14"/>
        <v>{{ ref_intext_jennrich_turner_1969 }}</v>
      </c>
      <c r="H155" s="14" t="str">
        <f t="shared" si="15"/>
        <v>{{ ref_bib_jennrich_turner_1969 }}</v>
      </c>
      <c r="I155" s="14" t="s">
        <v>220</v>
      </c>
      <c r="J155" s="14" t="s">
        <v>220</v>
      </c>
      <c r="K155" s="14" t="s">
        <v>1766</v>
      </c>
      <c r="L155" s="14" t="s">
        <v>624</v>
      </c>
      <c r="M155" s="14" t="str">
        <f t="shared" si="18"/>
        <v>Jennrich, R. I., &amp; Turner, F. B. (1969). Measurement of non-circular home range. *Journal of Theoretical Biology, 22*(2), 227–237. &lt;https://d &lt;br&gt; &amp;nbsp;&amp;nbsp;&amp;nbsp;&amp;nbsp;&amp;nbsp;&amp;nbsp;&amp;nbsp;&amp;nbsp;ennrich, R. I., &amp; Turner, F. B. (1969). Measurement of non-circular home range. *Journal of Theoretical Biology, 22*(2), 227–237. &lt;https://doioi.org/https://doi.org/10.1016/0022-5193(69)90002-2&gt;&lt;br&gt;&lt;br&gt;</v>
      </c>
      <c r="N155" s="14" t="str">
        <f t="shared" si="16"/>
        <v xml:space="preserve">    ref_intext_jennrich_turner_1969: "Jennrich &amp; Turner, 1969"</v>
      </c>
      <c r="O155" s="14" t="str">
        <f t="shared" si="17"/>
        <v xml:space="preserve">    ref_bib_jennrich_turner_1969: "Jennrich, R. I., &amp; Turner, F. B. (1969). Measurement of non-circular home range. *Journal of Theoretical Biology, 22*(2), 227–237. &lt;https://doi.org/https://doi.org/10.1016/0022-5193(69)90002-2&gt;"</v>
      </c>
    </row>
    <row r="156" spans="1:15">
      <c r="A156" s="14" t="s">
        <v>2259</v>
      </c>
      <c r="B156" s="14" t="b">
        <v>0</v>
      </c>
      <c r="C156" s="14" t="b">
        <v>0</v>
      </c>
      <c r="D156" s="14" t="s">
        <v>789</v>
      </c>
      <c r="E156" s="14"/>
      <c r="F156" s="14" t="s">
        <v>1512</v>
      </c>
      <c r="G156" s="14" t="str">
        <f t="shared" si="14"/>
        <v>{{ ref_intext_jimenez_et_al_2021 }}</v>
      </c>
      <c r="H156" s="14" t="str">
        <f t="shared" si="15"/>
        <v>{{ ref_bib_jimenez_et_al_2021 }}</v>
      </c>
      <c r="I156" s="14" t="s">
        <v>219</v>
      </c>
      <c r="J156" s="14" t="s">
        <v>219</v>
      </c>
      <c r="K156" s="14" t="s">
        <v>1767</v>
      </c>
      <c r="L156" s="14" t="s">
        <v>624</v>
      </c>
      <c r="M156" s="14" t="str">
        <f t="shared" si="18"/>
        <v>Jiménez, J., C. Augustine, B., Linden, D. W., B. Chandler, R., &amp; Royle, J. A. (2021). Spatial capture–recapture with random thinning for unid &lt;br&gt; &amp;nbsp;&amp;nbsp;&amp;nbsp;&amp;nbsp;&amp;nbsp;&amp;nbsp;&amp;nbsp;&amp;nbsp;iménez, J., C. Augustine, B., Linden, D. W., B. Chandler, R., &amp; Royle, J. A. (2021). Spatial capture–recapture with random thinning for unidenentified encounters. *Ecology and Evolution, 11*, 1187–1198. &lt;https://doi.org/10.1002/ece3.7091&gt;&lt;br&gt;&lt;br&gt;</v>
      </c>
      <c r="N156" s="14" t="str">
        <f t="shared" si="16"/>
        <v xml:space="preserve">    ref_intext_jimenez_et_al_2021: "Jiménez et al., 2021"</v>
      </c>
      <c r="O156" s="14" t="str">
        <f t="shared" si="17"/>
        <v xml:space="preserve">    ref_bib_jimenez_et_al_2021: "Jiménez, J., C. Augustine, B., Linden, D. W., B. Chandler, R., &amp; Royle, J. A. (2021). Spatial capture–recapture with random thinning for unidentified encounters. *Ecology and Evolution, 11*, 1187–1198. &lt;https://doi.org/10.1002/ece3.7091&gt;"</v>
      </c>
    </row>
    <row r="157" spans="1:15">
      <c r="A157" s="14" t="s">
        <v>2259</v>
      </c>
      <c r="B157" s="14" t="b">
        <v>0</v>
      </c>
      <c r="C157" s="14" t="b">
        <v>0</v>
      </c>
      <c r="D157" s="14"/>
      <c r="E157" s="14"/>
      <c r="F157" s="14" t="s">
        <v>1975</v>
      </c>
      <c r="G157" s="14" t="str">
        <f t="shared" si="14"/>
        <v>{{ ref_intext_jncc_2022 }}</v>
      </c>
      <c r="H157" s="14" t="str">
        <f t="shared" si="15"/>
        <v>{{ ref_bib_jncc_2022 }}</v>
      </c>
      <c r="I157" s="14" t="s">
        <v>1974</v>
      </c>
      <c r="J157" s="14" t="s">
        <v>1974</v>
      </c>
      <c r="K157" s="14" t="s">
        <v>1971</v>
      </c>
      <c r="L157" s="14" t="s">
        <v>1973</v>
      </c>
      <c r="M157" s="14" t="str">
        <f t="shared" si="18"/>
        <v>JNCC (2022, Mar 29). *Introduction to Distance Sampling Video 1* [Video]. YouTube. &lt;https://www.youtube.com/watch?v=u8crevEd3yI&gt; &lt;br&gt; &amp;nbsp;&amp;nbsp;&amp;nbsp;&amp;nbsp;&amp;nbsp;&amp;nbsp;&amp;nbsp;&amp;nbsp;NCC (2022, Mar 29). *Introduction to Distance Sampling Video 1* [Video]. YouTube. &lt;https://www.youtube.com/watch?v=u8crevEd3yI&gt;&lt;br&gt;&lt;br&gt;</v>
      </c>
      <c r="N157" s="14" t="str">
        <f t="shared" si="16"/>
        <v xml:space="preserve">    ref_intext_jncc_2022: "JNCC, 2022"</v>
      </c>
      <c r="O157" s="14" t="str">
        <f t="shared" si="17"/>
        <v xml:space="preserve">    ref_bib_jncc_2022: "JNCC (2022, Mar 29). *Introduction to Distance Sampling Video 1* [Video]. YouTube. &lt;https://www.youtube.com/watch?v=u8crevEd3yI&gt;"</v>
      </c>
    </row>
    <row r="158" spans="1:15">
      <c r="A158" s="14" t="s">
        <v>2259</v>
      </c>
      <c r="B158" s="14" t="b">
        <v>1</v>
      </c>
      <c r="C158" s="14" t="b">
        <v>0</v>
      </c>
      <c r="D158" s="14" t="b">
        <v>0</v>
      </c>
      <c r="E158" s="14"/>
      <c r="F158" s="14" t="s">
        <v>1513</v>
      </c>
      <c r="G158" s="14" t="str">
        <f t="shared" si="14"/>
        <v>{{ ref_intext_johanns_et_al_2022 }}</v>
      </c>
      <c r="H158" s="14" t="str">
        <f t="shared" si="15"/>
        <v>{{ ref_bib_johanns_et_al_2022 }}</v>
      </c>
      <c r="I158" s="14" t="s">
        <v>218</v>
      </c>
      <c r="J158" s="14" t="s">
        <v>808</v>
      </c>
      <c r="K158" s="14" t="s">
        <v>1768</v>
      </c>
      <c r="L158" s="14" t="s">
        <v>624</v>
      </c>
      <c r="M158" s="14" t="str">
        <f t="shared" si="18"/>
        <v>Johanns, P, Haucke, T., &amp; Steinhage, V. (2022) Automated Distance Estimation and Animal Tracking for Wildlife Camera Trapping. *Ecological In &lt;br&gt; &amp;nbsp;&amp;nbsp;&amp;nbsp;&amp;nbsp;&amp;nbsp;&amp;nbsp;&amp;nbsp;&amp;nbsp;ohanns, P, Haucke, T., &amp; Steinhage, V. (2022) Automated Distance Estimation and Animal Tracking for Wildlife Camera Trapping. *Ecological Infoformatics, 70,* arXiv:2202. 04613. &lt;https://doi.org/10.48550/arXiv.2202.04613&gt;&lt;br&gt;&lt;br&gt;</v>
      </c>
      <c r="N158" s="14" t="str">
        <f t="shared" si="16"/>
        <v xml:space="preserve">    ref_intext_johanns_et_al_2022: "Johanns et al., 2022"</v>
      </c>
      <c r="O158" s="14" t="str">
        <f t="shared" si="17"/>
        <v xml:space="preserve">    ref_bib_johanns_et_al_2022: "Johanns, P, Haucke, T., &amp; Steinhage, V. (2022) Automated Distance Estimation and Animal Tracking for Wildlife Camera Trapping. *Ecological Informatics, 70,* arXiv:2202. 04613. &lt;https://doi.org/10.48550/arXiv.2202.04613&gt;"</v>
      </c>
    </row>
    <row r="159" spans="1:15">
      <c r="A159" s="14" t="s">
        <v>2259</v>
      </c>
      <c r="B159" s="14" t="b">
        <v>1</v>
      </c>
      <c r="C159" s="14" t="b">
        <v>0</v>
      </c>
      <c r="D159" s="14" t="b">
        <v>0</v>
      </c>
      <c r="E159" s="14"/>
      <c r="F159" s="14" t="s">
        <v>1514</v>
      </c>
      <c r="G159" s="14" t="str">
        <f t="shared" si="14"/>
        <v>{{ ref_intext_junker_et_al_2021 }}</v>
      </c>
      <c r="H159" s="14" t="str">
        <f t="shared" si="15"/>
        <v>{{ ref_bib_junker_et_al_2021 }}</v>
      </c>
      <c r="I159" s="14" t="s">
        <v>217</v>
      </c>
      <c r="J159" s="14" t="s">
        <v>217</v>
      </c>
      <c r="K159" s="14" t="s">
        <v>1769</v>
      </c>
      <c r="L159" s="14" t="s">
        <v>624</v>
      </c>
      <c r="M159" s="14" t="str">
        <f t="shared" si="18"/>
        <v>Junker, J., Kühl, H., Orth, L., Smith, R., Petrovan, S., &amp; Sutherland, W. (2021). *7. Primate Conservation.* In (pp. 435–486). &lt;https://doi.o &lt;br&gt; &amp;nbsp;&amp;nbsp;&amp;nbsp;&amp;nbsp;&amp;nbsp;&amp;nbsp;&amp;nbsp;&amp;nbsp;unker, J., Kühl, H., Orth, L., Smith, R., Petrovan, S., &amp; Sutherland, W. (2021). *7. Primate Conservation.* In (pp. 435–486). &lt;https://doi.orgrg/10.11647/obp.0267.07&gt;&lt;br&gt;&lt;br&gt;</v>
      </c>
      <c r="N159" s="14" t="str">
        <f t="shared" si="16"/>
        <v xml:space="preserve">    ref_intext_junker_et_al_2021: "Junker et al., 2021"</v>
      </c>
      <c r="O159" s="14" t="str">
        <f t="shared" si="17"/>
        <v xml:space="preserve">    ref_bib_junker_et_al_2021: "Junker, J., Kühl, H., Orth, L., Smith, R., Petrovan, S., &amp; Sutherland, W. (2021). *7. Primate Conservation.* In (pp. 435–486). &lt;https://doi.org/10.11647/obp.0267.07&gt;"</v>
      </c>
    </row>
    <row r="160" spans="1:15">
      <c r="A160" s="14" t="s">
        <v>2260</v>
      </c>
      <c r="B160" s="14" t="b">
        <v>1</v>
      </c>
      <c r="C160" s="14" t="b">
        <v>0</v>
      </c>
      <c r="D160" s="14" t="b">
        <v>0</v>
      </c>
      <c r="E160" s="14"/>
      <c r="F160" s="14" t="s">
        <v>18</v>
      </c>
      <c r="G160" s="14" t="str">
        <f t="shared" si="14"/>
        <v>{{ ref_intext_karanth_1995 }}</v>
      </c>
      <c r="H160" s="14" t="str">
        <f t="shared" si="15"/>
        <v>{{ ref_bib_karanth_1995 }}</v>
      </c>
      <c r="I160" s="14" t="s">
        <v>216</v>
      </c>
      <c r="J160" s="14" t="s">
        <v>216</v>
      </c>
      <c r="K160" s="14" t="s">
        <v>1772</v>
      </c>
      <c r="L160" s="14" t="s">
        <v>624</v>
      </c>
      <c r="M160" s="14" t="str">
        <f t="shared" si="18"/>
        <v>Karanth, K. U. (1995). Estimating tiger Panthera tigris populations from camera-trap data using capture-recapture models. *Biological Conserv &lt;br&gt; &amp;nbsp;&amp;nbsp;&amp;nbsp;&amp;nbsp;&amp;nbsp;&amp;nbsp;&amp;nbsp;&amp;nbsp;aranth, K. U. (1995). Estimating tiger Panthera tigris populations from camera-trap data using capture-recapture models. *Biological Conservatation, 71*(3), 333–338. &lt;https://doi.org/10.1016/0006-3207(94)00057-W&gt;&lt;br&gt;&lt;br&gt;</v>
      </c>
      <c r="N160" s="14" t="str">
        <f t="shared" si="16"/>
        <v xml:space="preserve">    ref_intext_karanth_1995: "Karanth, 1995"</v>
      </c>
      <c r="O160" s="14" t="str">
        <f t="shared" si="17"/>
        <v xml:space="preserve">    ref_bib_karanth_1995: "Karanth, K. U. (1995). Estimating tiger Panthera tigris populations from camera-trap data using capture-recapture models. *Biological Conservation, 71*(3), 333–338. &lt;https://doi.org/10.1016/0006-3207(94)00057-W&gt;"</v>
      </c>
    </row>
    <row r="161" spans="1:15">
      <c r="A161" s="14" t="s">
        <v>2260</v>
      </c>
      <c r="B161" s="14" t="b">
        <v>1</v>
      </c>
      <c r="C161" s="14" t="b">
        <v>1</v>
      </c>
      <c r="D161" s="14" t="b">
        <v>0</v>
      </c>
      <c r="E161" s="14"/>
      <c r="F161" s="14" t="s">
        <v>1515</v>
      </c>
      <c r="G161" s="14" t="str">
        <f t="shared" si="14"/>
        <v>{{ ref_intext_karanth_et_al_2006 }}</v>
      </c>
      <c r="H161" s="14" t="str">
        <f t="shared" si="15"/>
        <v>{{ ref_bib_karanth_et_al_2006 }}</v>
      </c>
      <c r="I161" s="14" t="s">
        <v>213</v>
      </c>
      <c r="J161" s="14" t="s">
        <v>213</v>
      </c>
      <c r="K161" s="14" t="s">
        <v>1771</v>
      </c>
      <c r="L161" s="14" t="s">
        <v>624</v>
      </c>
      <c r="M161" s="14" t="str">
        <f t="shared" si="18"/>
        <v>Karanth, K. U., Nichols, J. D., Kumar, N. S., &amp; Hines, J. E. (2006). Assessing Tiger Population Dynamics Using Photographic Capture–Recapture &lt;br&gt; &amp;nbsp;&amp;nbsp;&amp;nbsp;&amp;nbsp;&amp;nbsp;&amp;nbsp;&amp;nbsp;&amp;nbsp;aranth, K. U., Nichols, J. D., Kumar, N. S., &amp; Hines, J. E. (2006). Assessing Tiger Population Dynamics Using Photographic Capture–Recapture S Sampling. *Ecology, 87*(11), 2925–2937. &lt;https://doi.org/10.1890/0012-9658(2006)87[2925:ATPDUP]2.0.CO;2&gt;&lt;br&gt;&lt;br&gt;</v>
      </c>
      <c r="N161" s="14" t="str">
        <f t="shared" si="16"/>
        <v xml:space="preserve">    ref_intext_karanth_et_al_2006: "Karanth et al., 2006"</v>
      </c>
      <c r="O161" s="14" t="str">
        <f t="shared" si="17"/>
        <v xml:space="preserve">    ref_bib_karanth_et_al_2006: "Karanth, K. U., Nichols, J. D., Kumar, N. S., &amp; Hines, J. E. (2006). Assessing Tiger Population Dynamics Using Photographic Capture–Recapture Sampling. *Ecology, 87*(11), 2925–2937. &lt;https://doi.org/10.1890/0012-9658(2006)87[2925:ATPDUP]2.0.CO;2&gt;"</v>
      </c>
    </row>
    <row r="162" spans="1:15">
      <c r="A162" s="14" t="s">
        <v>2260</v>
      </c>
      <c r="B162" s="14" t="b">
        <v>1</v>
      </c>
      <c r="C162" s="14" t="b">
        <v>0</v>
      </c>
      <c r="D162" s="14" t="b">
        <v>0</v>
      </c>
      <c r="E162" s="14"/>
      <c r="F162" s="14" t="s">
        <v>1516</v>
      </c>
      <c r="G162" s="14" t="str">
        <f t="shared" si="14"/>
        <v>{{ ref_intext_karanth_et_al_2011 }}</v>
      </c>
      <c r="H162" s="14" t="str">
        <f t="shared" si="15"/>
        <v>{{ ref_bib_karanth_et_al_2011 }}</v>
      </c>
      <c r="I162" s="14" t="s">
        <v>214</v>
      </c>
      <c r="J162" s="14" t="s">
        <v>807</v>
      </c>
      <c r="K162" s="14" t="s">
        <v>2844</v>
      </c>
      <c r="L162" s="14" t="s">
        <v>624</v>
      </c>
      <c r="M162" s="14" t="str">
        <f t="shared" si="18"/>
        <v>Karanth, K. U., Nichols, J. D., &amp; Kumar, N. S. (2011). Estimating tiger abundance from camera trap data: field Surveys and analytical issues. &lt;br&gt; &amp;nbsp;&amp;nbsp;&amp;nbsp;&amp;nbsp;&amp;nbsp;&amp;nbsp;&amp;nbsp;&amp;nbsp;aranth, K. U., Nichols, J. D., &amp; Kumar, N. S. (2011). Estimating tiger abundance from camera trap data: field Surveys and analytical issues. I In A. F. O'Connell, J. D. Nichols, &amp; K. U. Karanth (Eds.), *Camera Traps In Animal Ecology: Methods and Analyses* (pp. 9–117). Springer. &lt;https://doi.org/10.1007/978-4-431-99495-4&gt;&lt;br&gt;&lt;br&gt;</v>
      </c>
      <c r="N162" s="14" t="str">
        <f t="shared" si="16"/>
        <v xml:space="preserve">    ref_intext_karanth_et_al_2011: "Karanth et al., 2011"</v>
      </c>
      <c r="O162" s="14" t="str">
        <f t="shared" si="17"/>
        <v xml:space="preserve">    ref_bib_karanth_et_al_2011: "Karanth, K. U., Nichols, J. D., &amp; Kumar, N. S. (2011). Estimating tiger abundance from camera trap data: field Surveys and analytical issues. In A. F. O'Connell, J. D. Nichols, &amp; K. U. Karanth (Eds.), *Camera Traps In Animal Ecology: Methods and Analyses* (pp. 9–117). Springer. &lt;https://doi.org/10.1007/978-4-431-99495-4&gt;"</v>
      </c>
    </row>
    <row r="163" spans="1:15">
      <c r="A163" s="14" t="s">
        <v>2260</v>
      </c>
      <c r="B163" s="14" t="b">
        <v>1</v>
      </c>
      <c r="C163" s="14" t="b">
        <v>0</v>
      </c>
      <c r="D163" s="14" t="b">
        <v>0</v>
      </c>
      <c r="E163" s="14"/>
      <c r="F163" s="14" t="s">
        <v>1517</v>
      </c>
      <c r="G163" s="14" t="str">
        <f t="shared" si="14"/>
        <v>{{ ref_intext_karanth_nichols_1998 }}</v>
      </c>
      <c r="H163" s="14" t="str">
        <f t="shared" si="15"/>
        <v>{{ ref_bib_karanth_nichols_1998 }}</v>
      </c>
      <c r="I163" s="14" t="s">
        <v>215</v>
      </c>
      <c r="J163" s="14" t="s">
        <v>215</v>
      </c>
      <c r="K163" s="14" t="s">
        <v>1770</v>
      </c>
      <c r="L163" s="14" t="s">
        <v>624</v>
      </c>
      <c r="M163" s="14" t="str">
        <f t="shared" si="18"/>
        <v>Karanth, K. U., &amp; Nichols, J. D. (1998). Estimation of tiger densities in India using photographic captures and recaptures. *Ecology*, *79*(8 &lt;br&gt; &amp;nbsp;&amp;nbsp;&amp;nbsp;&amp;nbsp;&amp;nbsp;&amp;nbsp;&amp;nbsp;&amp;nbsp;aranth, K. U., &amp; Nichols, J. D. (1998). Estimation of tiger densities in India using photographic captures and recaptures. *Ecology*, *79*(8),), 2852–2862. &lt;https://doi.org/10.1890/0012-9658(1998)079[2852:EOTDII]2.0.CO;2&gt;&lt;br&gt;&lt;br&gt;</v>
      </c>
      <c r="N163" s="14" t="str">
        <f t="shared" si="16"/>
        <v xml:space="preserve">    ref_intext_karanth_nichols_1998: "Karanth &amp; Nichols, 1998"</v>
      </c>
      <c r="O163" s="14" t="str">
        <f t="shared" si="17"/>
        <v xml:space="preserve">    ref_bib_karanth_nichols_1998: "Karanth, K. U., &amp; Nichols, J. D. (1998). Estimation of tiger densities in India using photographic captures and recaptures. *Ecology*, *79*(8), 2852–2862. &lt;https://doi.org/10.1890/0012-9658(1998)079[2852:EOTDII]2.0.CO;2&gt;"</v>
      </c>
    </row>
    <row r="164" spans="1:15">
      <c r="A164" s="14" t="s">
        <v>2271</v>
      </c>
      <c r="B164" s="14" t="b">
        <v>0</v>
      </c>
      <c r="C164" s="14" t="b">
        <v>0</v>
      </c>
      <c r="D164" s="14"/>
      <c r="E164" s="14"/>
      <c r="F164" s="14" t="s">
        <v>2359</v>
      </c>
      <c r="G164" s="14" t="str">
        <f t="shared" si="14"/>
        <v>{{ ref_intext_kavcic_et_al_2021 }}</v>
      </c>
      <c r="H164" s="14" t="str">
        <f t="shared" si="15"/>
        <v>{{ ref_bib_kavcic_et_al_2021 }}</v>
      </c>
      <c r="I164" s="14" t="s">
        <v>2358</v>
      </c>
      <c r="J164" s="14"/>
      <c r="K164" s="14"/>
      <c r="L164" s="14" t="s">
        <v>624</v>
      </c>
      <c r="M164" s="14" t="str">
        <f>LEFT(K164,141)&amp;" &lt;br&gt; &amp;nbsp;&amp;nbsp;&amp;nbsp;&amp;nbsp;&amp;nbsp;&amp;nbsp;&amp;nbsp;&amp;nbsp;"&amp;MID(K164,2,100)&amp;MID(K164,142,500)</f>
        <v xml:space="preserve"> &lt;br&gt; &amp;nbsp;&amp;nbsp;&amp;nbsp;&amp;nbsp;&amp;nbsp;&amp;nbsp;&amp;nbsp;&amp;nbsp;</v>
      </c>
      <c r="N164" s="14" t="str">
        <f t="shared" si="16"/>
        <v xml:space="preserve">    ref_intext_kavcic_et_al_2021: "Kavčić et al., 2021"</v>
      </c>
      <c r="O164" s="14" t="str">
        <f t="shared" si="17"/>
        <v xml:space="preserve">    ref_bib_kavcic_et_al_2021: ""</v>
      </c>
    </row>
    <row r="165" spans="1:15">
      <c r="A165" s="14" t="s">
        <v>2260</v>
      </c>
      <c r="B165" s="14" t="b">
        <v>0</v>
      </c>
      <c r="C165" s="14" t="b">
        <v>0</v>
      </c>
      <c r="D165" s="14" t="s">
        <v>789</v>
      </c>
      <c r="E165" s="14"/>
      <c r="F165" s="14" t="s">
        <v>1518</v>
      </c>
      <c r="G165" s="14" t="str">
        <f t="shared" si="14"/>
        <v>{{ ref_intext_kays_et_al_2009 }}</v>
      </c>
      <c r="H165" s="14" t="str">
        <f t="shared" si="15"/>
        <v>{{ ref_bib_kays_et_al_2009 }}</v>
      </c>
      <c r="I165" s="14" t="s">
        <v>210</v>
      </c>
      <c r="J165" s="14" t="s">
        <v>210</v>
      </c>
      <c r="K165" s="14" t="s">
        <v>1773</v>
      </c>
      <c r="L165" s="14" t="s">
        <v>624</v>
      </c>
      <c r="M165" s="14" t="str">
        <f t="shared" ref="M165:M171" si="19">LEFT(K165,141)&amp;" &lt;br&gt; &amp;nbsp;&amp;nbsp;&amp;nbsp;&amp;nbsp;&amp;nbsp;&amp;nbsp;&amp;nbsp;&amp;nbsp;"&amp;MID(K165,2,142)&amp;MID(K165,142,500)&amp;"&lt;br&gt;&lt;br&gt;"</f>
        <v>Kays, R., Kranstauber, B., Jansen, P., Carbone, C., Rowcliffe, M., Fountain, T., &amp; Tilak, S. (2009). Camera traps as sensor networks for moni &lt;br&gt; &amp;nbsp;&amp;nbsp;&amp;nbsp;&amp;nbsp;&amp;nbsp;&amp;nbsp;&amp;nbsp;&amp;nbsp;ays, R., Kranstauber, B., Jansen, P., Carbone, C., Rowcliffe, M., Fountain, T., &amp; Tilak, S. (2009). Camera traps as sensor networks for monitotoring animal communities. *2009 IEEE 34th Conference on Local Computer Networks*, 811–818. &lt;https://doi.org/10.1109/lcn.2009.5355046&gt;&lt;br&gt;&lt;br&gt;</v>
      </c>
      <c r="N165" s="14" t="str">
        <f t="shared" si="16"/>
        <v xml:space="preserve">    ref_intext_kays_et_al_2009: "Kays et al., 2009"</v>
      </c>
      <c r="O165" s="14" t="str">
        <f t="shared" si="17"/>
        <v xml:space="preserve">    ref_bib_kays_et_al_2009: "Kays, R., Kranstauber, B., Jansen, P., Carbone, C., Rowcliffe, M., Fountain, T., &amp; Tilak, S. (2009). Camera traps as sensor networks for monitoring animal communities. *2009 IEEE 34th Conference on Local Computer Networks*, 811–818. &lt;https://doi.org/10.1109/lcn.2009.5355046&gt;"</v>
      </c>
    </row>
    <row r="166" spans="1:15">
      <c r="A166" s="14" t="s">
        <v>2260</v>
      </c>
      <c r="B166" s="14" t="b">
        <v>1</v>
      </c>
      <c r="C166" s="14" t="b">
        <v>0</v>
      </c>
      <c r="D166" s="14" t="b">
        <v>0</v>
      </c>
      <c r="E166" s="14"/>
      <c r="F166" s="14" t="s">
        <v>1519</v>
      </c>
      <c r="G166" s="14" t="str">
        <f t="shared" si="14"/>
        <v>{{ ref_intext_kays_et_al_2010 }}</v>
      </c>
      <c r="H166" s="14" t="str">
        <f t="shared" si="15"/>
        <v>{{ ref_bib_kays_et_al_2010 }}</v>
      </c>
      <c r="I166" s="14" t="s">
        <v>209</v>
      </c>
      <c r="J166" s="14" t="s">
        <v>209</v>
      </c>
      <c r="K166" s="14" t="s">
        <v>1774</v>
      </c>
      <c r="L166" s="14" t="s">
        <v>624</v>
      </c>
      <c r="M166" s="14" t="str">
        <f t="shared" si="19"/>
        <v>Kays, R., Tilak, S., Kranstauber, B., Jansen, P. A., Carbone, C., Rowcliffe, M. J., &amp; He, Z. (2010). Monitoring wild animal communities with  &lt;br&gt; &amp;nbsp;&amp;nbsp;&amp;nbsp;&amp;nbsp;&amp;nbsp;&amp;nbsp;&amp;nbsp;&amp;nbsp;ays, R., Tilak, S., Kranstauber, B., Jansen, P. A., Carbone, C., Rowcliffe, M. J., &amp; He, Z. (2010). Monitoring wild animal communities with ararrays of motion sensitive camera traps. *arXiv Preprint*, arXiv:1009. 5718. &lt;https://arxiv.org/pdf/1009.5718&gt;&lt;br&gt;&lt;br&gt;</v>
      </c>
      <c r="N166" s="14" t="str">
        <f t="shared" si="16"/>
        <v xml:space="preserve">    ref_intext_kays_et_al_2010: "Kays et al., 2010"</v>
      </c>
      <c r="O166" s="14" t="str">
        <f t="shared" si="17"/>
        <v xml:space="preserve">    ref_bib_kays_et_al_2010: "Kays, R., Tilak, S., Kranstauber, B., Jansen, P. A., Carbone, C., Rowcliffe, M. J., &amp; He, Z. (2010). Monitoring wild animal communities with arrays of motion sensitive camera traps. *arXiv Preprint*, arXiv:1009. 5718. &lt;https://arxiv.org/pdf/1009.5718&gt;"</v>
      </c>
    </row>
    <row r="167" spans="1:15">
      <c r="A167" s="14" t="s">
        <v>2260</v>
      </c>
      <c r="B167" s="14" t="b">
        <v>1</v>
      </c>
      <c r="C167" s="14" t="b">
        <v>0</v>
      </c>
      <c r="D167" s="14" t="b">
        <v>1</v>
      </c>
      <c r="E167" s="14"/>
      <c r="F167" s="14" t="s">
        <v>1520</v>
      </c>
      <c r="G167" s="14" t="str">
        <f t="shared" si="14"/>
        <v>{{ ref_intext_kays_et_al_2020 }}</v>
      </c>
      <c r="H167" s="14" t="str">
        <f t="shared" si="15"/>
        <v>{{ ref_bib_kays_et_al_2020 }}</v>
      </c>
      <c r="I167" s="14" t="s">
        <v>212</v>
      </c>
      <c r="J167" s="14" t="s">
        <v>212</v>
      </c>
      <c r="K167" s="14" t="s">
        <v>1775</v>
      </c>
      <c r="L167" s="14" t="s">
        <v>624</v>
      </c>
      <c r="M167" s="14" t="str">
        <f t="shared" si="19"/>
        <v>Kays, R., Arbogast, B. S., Baker‐Whatton, M., Beirne, C., Boone, H. M., Bowler, M., Burneo, S. F., Cove, M. V., Ding, P., Espinosa, S., Gonça &lt;br&gt; &amp;nbsp;&amp;nbsp;&amp;nbsp;&amp;nbsp;&amp;nbsp;&amp;nbsp;&amp;nbsp;&amp;nbsp;ays, R., Arbogast, B. S., Baker‐Whatton, M., Beirne, C., Boone, H. M., Bowler, M., Burneo, S. F., Cove, M. V., Ding, P., Espinosa, S., Gonçalvlves, A. L. S., Hansen, C. P., Jansen, P. A., Kolowski, J. M., Knowles, T. W., Lima, M. G. M., Millspaugh, J., McShea, W. J., Pacifici, K., &amp; Spironello, W. R. (2020). An Empirical Evaluation of Camera Trap Study Design: How Many, How Long and When? *Methods in Ecology and Evolution*, *11*(6), 700–713. &lt;https://doi.org/10.1111/2041-210x.13370&gt;&lt;br&gt;&lt;br&gt;</v>
      </c>
      <c r="N167" s="14" t="str">
        <f t="shared" si="16"/>
        <v xml:space="preserve">    ref_intext_kays_et_al_2020: "Kays et al., 2020"</v>
      </c>
      <c r="O167" s="14" t="str">
        <f t="shared" si="17"/>
        <v xml:space="preserve">    ref_bib_kays_et_al_2020: "Kays, R., Arbogast, B. S., Baker‐Whatton, M., Beirne, C., Boone, H. M., Bowler, M., Burneo, S. F., Cove, M. V., Ding, P., Espinosa, S., Gonçalves, A. L. S., Hansen, C. P., Jansen, P. A., Kolowski, J. M., Knowles, T. W., Lima, M. G. M., Millspaugh, J., McShea, W. J., Pacifici, K., &amp; Spironello, W. R. (2020). An Empirical Evaluation of Camera Trap Study Design: How Many, How Long and When? *Methods in Ecology and Evolution*, *11*(6), 700–713. &lt;https://doi.org/10.1111/2041-210x.13370&gt;"</v>
      </c>
    </row>
    <row r="168" spans="1:15">
      <c r="A168" s="14" t="s">
        <v>2260</v>
      </c>
      <c r="B168" s="14" t="b">
        <v>1</v>
      </c>
      <c r="C168" s="14" t="b">
        <v>0</v>
      </c>
      <c r="D168" s="14" t="b">
        <v>0</v>
      </c>
      <c r="E168" s="14"/>
      <c r="F168" s="14" t="s">
        <v>1521</v>
      </c>
      <c r="G168" s="14" t="str">
        <f t="shared" si="14"/>
        <v>{{ ref_intext_kays_et_al_2021 }}</v>
      </c>
      <c r="H168" s="14" t="str">
        <f t="shared" si="15"/>
        <v>{{ ref_bib_kays_et_al_2021 }}</v>
      </c>
      <c r="I168" s="14" t="s">
        <v>211</v>
      </c>
      <c r="J168" s="14" t="s">
        <v>211</v>
      </c>
      <c r="K168" s="14" t="s">
        <v>2845</v>
      </c>
      <c r="L168" s="14" t="s">
        <v>624</v>
      </c>
      <c r="M168" s="14" t="str">
        <f t="shared" si="19"/>
        <v>Kays, R., Hody, A., Jachowski, D. S., &amp; Parsons, A. W. (2021). Empirical Evaluation of the Spatial Scale and Detection Process of Camera Trap &lt;br&gt; &amp;nbsp;&amp;nbsp;&amp;nbsp;&amp;nbsp;&amp;nbsp;&amp;nbsp;&amp;nbsp;&amp;nbsp;ays, R., Hody, A., Jachowski, D. S., &amp; Parsons, A. W. (2021). Empirical Evaluation of the Spatial Scale and Detection Process of Camera Trap S Surveys. *Movement Ecology, 9*, 41. &lt;https://doi.org/10.1186/s40462-021-00277-3.&gt;&lt;br&gt;&lt;br&gt;</v>
      </c>
      <c r="N168" s="14" t="str">
        <f t="shared" si="16"/>
        <v xml:space="preserve">    ref_intext_kays_et_al_2021: "Kays et al., 2021"</v>
      </c>
      <c r="O168" s="14" t="str">
        <f t="shared" si="17"/>
        <v xml:space="preserve">    ref_bib_kays_et_al_2021: "Kays, R., Hody, A., Jachowski, D. S., &amp; Parsons, A. W. (2021). Empirical Evaluation of the Spatial Scale and Detection Process of Camera Trap Surveys. *Movement Ecology, 9*, 41. &lt;https://doi.org/10.1186/s40462-021-00277-3.&gt;"</v>
      </c>
    </row>
    <row r="169" spans="1:15">
      <c r="A169" s="14" t="s">
        <v>2260</v>
      </c>
      <c r="B169" s="14" t="b">
        <v>0</v>
      </c>
      <c r="C169" s="14" t="b">
        <v>0</v>
      </c>
      <c r="D169" s="14" t="b">
        <v>1</v>
      </c>
      <c r="E169" s="14"/>
      <c r="F169" s="14" t="s">
        <v>1522</v>
      </c>
      <c r="G169" s="14" t="str">
        <f t="shared" si="14"/>
        <v>{{ ref_intext_keim_et_al_2011 }}</v>
      </c>
      <c r="H169" s="14" t="str">
        <f t="shared" si="15"/>
        <v>{{ ref_bib_keim_et_al_2011 }}</v>
      </c>
      <c r="I169" s="14" t="s">
        <v>208</v>
      </c>
      <c r="J169" s="14" t="s">
        <v>208</v>
      </c>
      <c r="K169" s="14" t="s">
        <v>1776</v>
      </c>
      <c r="L169" s="14" t="s">
        <v>624</v>
      </c>
      <c r="M169" s="14" t="str">
        <f t="shared" si="19"/>
        <v>Keim, J. L., DeWitt, P. D., &amp; Lele, S. R. (2011). Predators choose prey over prey habitats: Evidence from a lynx–hare system. *Ecological App &lt;br&gt; &amp;nbsp;&amp;nbsp;&amp;nbsp;&amp;nbsp;&amp;nbsp;&amp;nbsp;&amp;nbsp;&amp;nbsp;eim, J. L., DeWitt, P. D., &amp; Lele, S. R. (2011). Predators choose prey over prey habitats: Evidence from a lynx–hare system. *Ecological Applilications*, *21*(4), 1011–1016. &lt;https://doi.org/10.1890/10-0949.1&gt;&lt;br&gt;&lt;br&gt;</v>
      </c>
      <c r="N169" s="14" t="str">
        <f t="shared" si="16"/>
        <v xml:space="preserve">    ref_intext_keim_et_al_2011: "Keim et al., 2011"</v>
      </c>
      <c r="O169" s="14" t="str">
        <f t="shared" si="17"/>
        <v xml:space="preserve">    ref_bib_keim_et_al_2011: "Keim, J. L., DeWitt, P. D., &amp; Lele, S. R. (2011). Predators choose prey over prey habitats: Evidence from a lynx–hare system. *Ecological Applications*, *21*(4), 1011–1016. &lt;https://doi.org/10.1890/10-0949.1&gt;"</v>
      </c>
    </row>
    <row r="170" spans="1:15">
      <c r="A170" s="14" t="s">
        <v>2260</v>
      </c>
      <c r="B170" s="14" t="b">
        <v>1</v>
      </c>
      <c r="C170" s="14" t="b">
        <v>0</v>
      </c>
      <c r="D170" s="14" t="b">
        <v>1</v>
      </c>
      <c r="E170" s="14"/>
      <c r="F170" s="14" t="s">
        <v>1523</v>
      </c>
      <c r="G170" s="14" t="str">
        <f t="shared" si="14"/>
        <v>{{ ref_intext_keim_et_al_2019 }}</v>
      </c>
      <c r="H170" s="14" t="str">
        <f t="shared" si="15"/>
        <v>{{ ref_bib_keim_et_al_2019 }}</v>
      </c>
      <c r="I170" s="14" t="s">
        <v>206</v>
      </c>
      <c r="J170" s="14" t="s">
        <v>206</v>
      </c>
      <c r="K170" s="14" t="s">
        <v>1777</v>
      </c>
      <c r="L170" s="14" t="s">
        <v>624</v>
      </c>
      <c r="M170" s="14" t="str">
        <f t="shared" si="19"/>
        <v>Keim, J. L., Lele, S. R., DeWitt, P. D., Fitzpatrick, J. J., Jenni, N. S. (2019). Estimating the intensity of use by interacting predators an &lt;br&gt; &amp;nbsp;&amp;nbsp;&amp;nbsp;&amp;nbsp;&amp;nbsp;&amp;nbsp;&amp;nbsp;&amp;nbsp;eim, J. L., Lele, S. R., DeWitt, P. D., Fitzpatrick, J. J., Jenni, N. S. (2019). Estimating the intensity of use by interacting predators and d prey using camera traps. *Journal of Animal Ecology, 88*, 690–701. &lt;https://doi.org/10.1111/1365-2656.12960&gt;&lt;br&gt;&lt;br&gt;</v>
      </c>
      <c r="N170" s="14" t="str">
        <f t="shared" si="16"/>
        <v xml:space="preserve">    ref_intext_keim_et_al_2019: "Keim et al., 2019"</v>
      </c>
      <c r="O170" s="14" t="str">
        <f t="shared" si="17"/>
        <v xml:space="preserve">    ref_bib_keim_et_al_2019: "Keim, J. L., Lele, S. R., DeWitt, P. D., Fitzpatrick, J. J., Jenni, N. S. (2019). Estimating the intensity of use by interacting predators and prey using camera traps. *Journal of Animal Ecology, 88*, 690–701. &lt;https://doi.org/10.1111/1365-2656.12960&gt;"</v>
      </c>
    </row>
    <row r="171" spans="1:15">
      <c r="A171" s="14" t="s">
        <v>2260</v>
      </c>
      <c r="B171" s="14" t="b">
        <v>1</v>
      </c>
      <c r="C171" s="14" t="b">
        <v>0</v>
      </c>
      <c r="D171" s="14" t="b">
        <v>0</v>
      </c>
      <c r="E171" s="14"/>
      <c r="F171" s="14" t="s">
        <v>1524</v>
      </c>
      <c r="G171" s="14" t="str">
        <f t="shared" si="14"/>
        <v>{{ ref_intext_keim_et_al_2021 }}</v>
      </c>
      <c r="H171" s="14" t="str">
        <f t="shared" si="15"/>
        <v>{{ ref_bib_keim_et_al_2021 }}</v>
      </c>
      <c r="I171" s="14" t="s">
        <v>207</v>
      </c>
      <c r="J171" s="14" t="s">
        <v>207</v>
      </c>
      <c r="K171" s="14" t="s">
        <v>1778</v>
      </c>
      <c r="L171" s="14" t="s">
        <v>624</v>
      </c>
      <c r="M171" s="14" t="str">
        <f t="shared" si="19"/>
        <v>Keim, J. L., DeWitt, P. D., Wilson, S. F., Fitzpatrick, J. J., Jenni, N. S., &amp; Lele, S. R. (2021). Managing animal movement conserves predato &lt;br&gt; &amp;nbsp;&amp;nbsp;&amp;nbsp;&amp;nbsp;&amp;nbsp;&amp;nbsp;&amp;nbsp;&amp;nbsp;eim, J. L., DeWitt, P. D., Wilson, S. F., Fitzpatrick, J. J., Jenni, N. S., &amp; Lele, S. R. (2021). Managing animal movement conserves predator–r–prey dynamics. *Frontiers in Ecology and the Environment, 19*(7), 379-385. &lt;https://esajournals.onlinelibrary.wiley.com/doi/10.1002/fee.2358&gt;&lt;br&gt;&lt;br&gt;</v>
      </c>
      <c r="N171" s="14" t="str">
        <f t="shared" si="16"/>
        <v xml:space="preserve">    ref_intext_keim_et_al_2021: "Keim et al., 2021"</v>
      </c>
      <c r="O171" s="14" t="str">
        <f t="shared" si="17"/>
        <v xml:space="preserve">    ref_bib_keim_et_al_2021: "Keim, J. L., DeWitt, P. D., Wilson, S. F., Fitzpatrick, J. J., Jenni, N. S., &amp; Lele, S. R. (2021). Managing animal movement conserves predator–prey dynamics. *Frontiers in Ecology and the Environment, 19*(7), 379-385. &lt;https://esajournals.onlinelibrary.wiley.com/doi/10.1002/fee.2358&gt;"</v>
      </c>
    </row>
    <row r="172" spans="1:15" ht="15">
      <c r="F172" s="74" t="s">
        <v>1525</v>
      </c>
      <c r="G172" s="14" t="str">
        <f t="shared" si="14"/>
        <v>{{ ref_intext_kelejian_prucha_1998 }}</v>
      </c>
      <c r="H172" s="14" t="str">
        <f t="shared" si="15"/>
        <v>{{ ref_bib_kelejian_prucha_1998 }}</v>
      </c>
      <c r="I172" s="74" t="s">
        <v>205</v>
      </c>
      <c r="K172" s="74" t="s">
        <v>3662</v>
      </c>
      <c r="N172" s="14" t="str">
        <f t="shared" si="16"/>
        <v xml:space="preserve">    ref_intext_kelejian_prucha_1998: "Kelejian &amp; Prucha, 1998"</v>
      </c>
      <c r="O172" s="14" t="str">
        <f t="shared" si="17"/>
        <v xml:space="preserve">    ref_bib_kelejian_prucha_1998: "Kelejian, H. H., &amp; Prucha, I. R. (1998). A Generalized Spatial Two-Stage Least Squares Procedure for Estimating a Spatial Autoregressive Model with Autoregressive Disturbances. *Journal of Real Estate Finance and Economics, 17*, 99–121. &lt;https://doi.org/10.1023/A:1007707430416&gt;"</v>
      </c>
    </row>
    <row r="173" spans="1:15">
      <c r="A173" s="14" t="s">
        <v>2260</v>
      </c>
      <c r="B173" s="14" t="b">
        <v>1</v>
      </c>
      <c r="C173" s="14" t="b">
        <v>0</v>
      </c>
      <c r="D173" s="14" t="b">
        <v>0</v>
      </c>
      <c r="E173" s="14"/>
      <c r="F173" s="14" t="s">
        <v>1525</v>
      </c>
      <c r="G173" s="14" t="str">
        <f t="shared" si="14"/>
        <v>{{ ref_intext_kelejian_prucha_1998 }}</v>
      </c>
      <c r="H173" s="14" t="str">
        <f t="shared" si="15"/>
        <v>{{ ref_bib_kelejian_prucha_1998 }}</v>
      </c>
      <c r="I173" s="14" t="s">
        <v>205</v>
      </c>
      <c r="J173" s="14" t="s">
        <v>205</v>
      </c>
      <c r="K173" s="14" t="s">
        <v>2867</v>
      </c>
      <c r="L173" s="14" t="s">
        <v>624</v>
      </c>
      <c r="M173" s="14" t="str">
        <f t="shared" ref="M173:M186" si="20">LEFT(K173,141)&amp;" &lt;br&gt; &amp;nbsp;&amp;nbsp;&amp;nbsp;&amp;nbsp;&amp;nbsp;&amp;nbsp;&amp;nbsp;&amp;nbsp;"&amp;MID(K173,2,142)&amp;MID(K173,142,500)&amp;"&lt;br&gt;&lt;br&gt;"</f>
        <v>Kelejian, H. H., &amp; Prucha, I. R., (1998). A generalized spatial two-stage least squares procedure for estimating a spatial autoregressive mod &lt;br&gt; &amp;nbsp;&amp;nbsp;&amp;nbsp;&amp;nbsp;&amp;nbsp;&amp;nbsp;&amp;nbsp;&amp;nbsp;elejian, H. H., &amp; Prucha, I. R., (1998). A generalized spatial two-stage least squares procedure for estimating a spatial autoregressive modelel with autoregressive disturbances. The Journal of Real Estate Finance and Economics,17:99-121. &lt;https://doi.org/10.1023/A:1007707430416&gt;&lt;br&gt;&lt;br&gt;</v>
      </c>
      <c r="N173" s="14" t="str">
        <f t="shared" si="16"/>
        <v xml:space="preserve">    ref_intext_kelejian_prucha_1998: "Kelejian &amp; Prucha, 1998"</v>
      </c>
      <c r="O173" s="14" t="str">
        <f t="shared" si="17"/>
        <v xml:space="preserve">    ref_bib_kelejian_prucha_1998: "Kelejian, H. H., &amp; Prucha, I. R., (1998). A generalized spatial two-stage least squares procedure for estimating a spatial autoregressive model with autoregressive disturbances. The Journal of Real Estate Finance and Economics,17:99-121. &lt;https://doi.org/10.1023/A:1007707430416&gt;"</v>
      </c>
    </row>
    <row r="174" spans="1:15">
      <c r="A174" s="14" t="s">
        <v>2260</v>
      </c>
      <c r="B174" s="14" t="b">
        <v>1</v>
      </c>
      <c r="C174" s="14" t="b">
        <v>0</v>
      </c>
      <c r="D174" s="14" t="b">
        <v>0</v>
      </c>
      <c r="E174" s="14"/>
      <c r="F174" s="14" t="s">
        <v>1526</v>
      </c>
      <c r="G174" s="14" t="str">
        <f t="shared" si="14"/>
        <v>{{ ref_intext_kelly_et_al_2008 }}</v>
      </c>
      <c r="H174" s="14" t="str">
        <f t="shared" si="15"/>
        <v>{{ ref_bib_kelly_et_al_2008 }}</v>
      </c>
      <c r="I174" s="14" t="s">
        <v>204</v>
      </c>
      <c r="J174" s="14" t="s">
        <v>204</v>
      </c>
      <c r="K174" s="14" t="s">
        <v>1779</v>
      </c>
      <c r="L174" s="14" t="s">
        <v>624</v>
      </c>
      <c r="M174" s="14" t="str">
        <f t="shared" si="20"/>
        <v>Kelly, M. J., Noss, A. J., Bitetti, M. S., Maffei, L., Arispe, R. L., Paviolo, A., Angelo, C. D. D., &amp; Di Blanco, Y. E. (2008). Estimating Pu &lt;br&gt; &amp;nbsp;&amp;nbsp;&amp;nbsp;&amp;nbsp;&amp;nbsp;&amp;nbsp;&amp;nbsp;&amp;nbsp;elly, M. J., Noss, A. J., Bitetti, M. S., Maffei, L., Arispe, R. L., Paviolo, A., Angelo, C. D. D., &amp; Di Blanco, Y. E. (2008). Estimating Pumama Densities from Camera Trapping Across Three Study Sites: Bolivia, Argentina, And Belize. *Journal of Mammalogy, 89*(2), 408–418. &lt;https://doi.org/10.1644/06-MAMM-A-424R.1&gt;&lt;br&gt;&lt;br&gt;</v>
      </c>
      <c r="N174" s="14" t="str">
        <f t="shared" si="16"/>
        <v xml:space="preserve">    ref_intext_kelly_et_al_2008: "Kelly et al., 2008"</v>
      </c>
      <c r="O174" s="14" t="str">
        <f t="shared" si="17"/>
        <v xml:space="preserve">    ref_bib_kelly_et_al_2008: "Kelly, M. J., Noss, A. J., Bitetti, M. S., Maffei, L., Arispe, R. L., Paviolo, A., Angelo, C. D. D., &amp; Di Blanco, Y. E. (2008). Estimating Puma Densities from Camera Trapping Across Three Study Sites: Bolivia, Argentina, And Belize. *Journal of Mammalogy, 89*(2), 408–418. &lt;https://doi.org/10.1644/06-MAMM-A-424R.1&gt;"</v>
      </c>
    </row>
    <row r="175" spans="1:15">
      <c r="A175" s="14" t="s">
        <v>2260</v>
      </c>
      <c r="B175" s="14" t="b">
        <v>1</v>
      </c>
      <c r="C175" s="14" t="b">
        <v>0</v>
      </c>
      <c r="D175" s="14" t="b">
        <v>1</v>
      </c>
      <c r="E175" s="14"/>
      <c r="F175" s="14" t="s">
        <v>1886</v>
      </c>
      <c r="G175" s="14" t="str">
        <f t="shared" si="14"/>
        <v>{{ ref_intext_kinnaird_obrien_2012 }}</v>
      </c>
      <c r="H175" s="14" t="str">
        <f t="shared" si="15"/>
        <v>{{ ref_bib_kinnaird_obrien_2012 }}</v>
      </c>
      <c r="I175" s="14" t="s">
        <v>203</v>
      </c>
      <c r="J175" s="14" t="s">
        <v>203</v>
      </c>
      <c r="K175" s="14" t="s">
        <v>2814</v>
      </c>
      <c r="L175" s="14" t="s">
        <v>624</v>
      </c>
      <c r="M175" s="14" t="str">
        <f t="shared" si="20"/>
        <v>Kinnaird, M. F., &amp; O'Brien, T. G. (2011). Density estimation of sympatric carnivores using spatially explicit capture–recapture methods and s &lt;br&gt; &amp;nbsp;&amp;nbsp;&amp;nbsp;&amp;nbsp;&amp;nbsp;&amp;nbsp;&amp;nbsp;&amp;nbsp;innaird, M. F., &amp; O'Brien, T. G. (2011). Density estimation of sympatric carnivores using spatially explicit capture–recapture methods and statandard trapping grid. *Ecological Applications, 21*(8), 2908–2916. &lt;https://www.jstor.org/stable/41417102&gt;&lt;br&gt;&lt;br&gt;</v>
      </c>
      <c r="N175" s="14" t="str">
        <f t="shared" si="16"/>
        <v xml:space="preserve">    ref_intext_kinnaird_obrien_2012: "Kinnaird &amp; O'Brien, 2012"</v>
      </c>
      <c r="O175" s="14" t="str">
        <f t="shared" si="17"/>
        <v xml:space="preserve">    ref_bib_kinnaird_obrien_2012: "Kinnaird, M. F., &amp; O'Brien, T. G. (2011). Density estimation of sympatric carnivores using spatially explicit capture–recapture methods and standard trapping grid. *Ecological Applications, 21*(8), 2908–2916. &lt;https://www.jstor.org/stable/41417102&gt;"</v>
      </c>
    </row>
    <row r="176" spans="1:15">
      <c r="A176" s="14" t="s">
        <v>2260</v>
      </c>
      <c r="B176" s="14" t="b">
        <v>1</v>
      </c>
      <c r="C176" s="14" t="b">
        <v>1</v>
      </c>
      <c r="D176" s="14" t="b">
        <v>1</v>
      </c>
      <c r="E176" s="14"/>
      <c r="F176" s="14" t="s">
        <v>1527</v>
      </c>
      <c r="G176" s="14" t="str">
        <f t="shared" si="14"/>
        <v>{{ ref_intext_kitamura_et_al_2010 }}</v>
      </c>
      <c r="H176" s="14" t="str">
        <f t="shared" si="15"/>
        <v>{{ ref_bib_kitamura_et_al_2010 }}</v>
      </c>
      <c r="I176" s="14" t="s">
        <v>202</v>
      </c>
      <c r="J176" s="14" t="s">
        <v>202</v>
      </c>
      <c r="K176" s="14" t="s">
        <v>1780</v>
      </c>
      <c r="L176" s="14" t="s">
        <v>624</v>
      </c>
      <c r="M176" s="14" t="str">
        <f t="shared" si="20"/>
        <v>Kitamura, S., Thong-Aree, S., Madsri, S., &amp; Poonswad, P. (2010). Mammal diversity and conservation in a small isolated forest of southern Tha &lt;br&gt; &amp;nbsp;&amp;nbsp;&amp;nbsp;&amp;nbsp;&amp;nbsp;&amp;nbsp;&amp;nbsp;&amp;nbsp;itamura, S., Thong-Aree, S., Madsri, S., &amp; Poonswad, P. (2010). Mammal diversity and conservation in a small isolated forest of southern Thaililand. *Raffles Bulletin of Zoology, 58*(1), 145–156. &lt;https://www.pangolinsg.org/wp-content/uploads/sites/4/2018/06/Kitamura-et-al._2010_Mammal-diversity-in-small-forest-of-Southern-Thailand.pdf&gt;&lt;br&gt;&lt;br&gt;</v>
      </c>
      <c r="N176" s="14" t="str">
        <f t="shared" si="16"/>
        <v xml:space="preserve">    ref_intext_kitamura_et_al_2010: "Kitamura et al., 2010"</v>
      </c>
      <c r="O176" s="14" t="str">
        <f t="shared" si="17"/>
        <v xml:space="preserve">    ref_bib_kitamura_et_al_2010: "Kitamura, S., Thong-Aree, S., Madsri, S., &amp; Poonswad, P. (2010). Mammal diversity and conservation in a small isolated forest of southern Thailand. *Raffles Bulletin of Zoology, 58*(1), 145–156. &lt;https://www.pangolinsg.org/wp-content/uploads/sites/4/2018/06/Kitamura-et-al._2010_Mammal-diversity-in-small-forest-of-Southern-Thailand.pdf&gt;"</v>
      </c>
    </row>
    <row r="177" spans="1:15">
      <c r="A177" s="14" t="s">
        <v>2260</v>
      </c>
      <c r="B177" s="14" t="b">
        <v>0</v>
      </c>
      <c r="C177" s="14" t="b">
        <v>0</v>
      </c>
      <c r="D177" s="14" t="b">
        <v>1</v>
      </c>
      <c r="E177" s="14"/>
      <c r="F177" s="14" t="s">
        <v>1528</v>
      </c>
      <c r="G177" s="14" t="str">
        <f t="shared" si="14"/>
        <v>{{ ref_intext_kleiber_zeileis_2016 }}</v>
      </c>
      <c r="H177" s="14" t="str">
        <f t="shared" si="15"/>
        <v>{{ ref_bib_kleiber_zeileis_2016 }}</v>
      </c>
      <c r="I177" s="14" t="s">
        <v>201</v>
      </c>
      <c r="J177" s="14" t="s">
        <v>201</v>
      </c>
      <c r="K177" s="14" t="s">
        <v>1781</v>
      </c>
      <c r="L177" s="14" t="s">
        <v>624</v>
      </c>
      <c r="M177" s="14" t="str">
        <f t="shared" si="20"/>
        <v>Kleiber, C., &amp; Zeileis, A. (2016). Visualizing Count Data Regressions Using Rootograms. *The American Statistician, 70*(3), 296–303. &lt;https:/ &lt;br&gt; &amp;nbsp;&amp;nbsp;&amp;nbsp;&amp;nbsp;&amp;nbsp;&amp;nbsp;&amp;nbsp;&amp;nbsp;leiber, C., &amp; Zeileis, A. (2016). Visualizing Count Data Regressions Using Rootograms. *The American Statistician, 70*(3), 296–303. &lt;https://d/doi.org/10.1080/00031305.2016.1173590&gt;&lt;br&gt;&lt;br&gt;</v>
      </c>
      <c r="N177" s="14" t="str">
        <f t="shared" si="16"/>
        <v xml:space="preserve">    ref_intext_kleiber_zeileis_2016: "Kleiber &amp; Zeileis, 2016"</v>
      </c>
      <c r="O177" s="14" t="str">
        <f t="shared" si="17"/>
        <v xml:space="preserve">    ref_bib_kleiber_zeileis_2016: "Kleiber, C., &amp; Zeileis, A. (2016). Visualizing Count Data Regressions Using Rootograms. *The American Statistician, 70*(3), 296–303. &lt;https://doi.org/10.1080/00031305.2016.1173590&gt;"</v>
      </c>
    </row>
    <row r="178" spans="1:15">
      <c r="A178" s="14" t="s">
        <v>2260</v>
      </c>
      <c r="B178" s="14" t="b">
        <v>1</v>
      </c>
      <c r="C178" s="14" t="b">
        <v>0</v>
      </c>
      <c r="D178" s="14" t="b">
        <v>0</v>
      </c>
      <c r="E178" s="14"/>
      <c r="F178" s="14" t="s">
        <v>1529</v>
      </c>
      <c r="G178" s="14" t="str">
        <f t="shared" si="14"/>
        <v>{{ ref_intext_krebs_et_al_2011 }}</v>
      </c>
      <c r="H178" s="14" t="str">
        <f t="shared" si="15"/>
        <v>{{ ref_bib_krebs_et_al_2011 }}</v>
      </c>
      <c r="I178" s="14" t="s">
        <v>200</v>
      </c>
      <c r="J178" s="14" t="s">
        <v>200</v>
      </c>
      <c r="K178" s="14" t="s">
        <v>2815</v>
      </c>
      <c r="L178" s="14" t="s">
        <v>624</v>
      </c>
      <c r="M178" s="14" t="str">
        <f t="shared" si="20"/>
        <v>Krebs, C. J., Boonstra, R., Gilbert, S., Reid, D., Kenney, A. J., Hofer, E. J., &amp; an Vuren, D. H. (2011). Density estimation for small mammal &lt;br&gt; &amp;nbsp;&amp;nbsp;&amp;nbsp;&amp;nbsp;&amp;nbsp;&amp;nbsp;&amp;nbsp;&amp;nbsp;rebs, C. J., Boonstra, R., Gilbert, S., Reid, D., Kenney, A. J., Hofer, E. J., &amp; an Vuren, D. H. (2011). Density estimation for small mammals s from livetrapping grids: rodents in northern Canada. *Journal of Mammalogy, 92*(5), 974–981. &lt;https://doi.org/10.1644/10-M&gt;&lt;br&gt;&lt;br&gt;</v>
      </c>
      <c r="N178" s="14" t="str">
        <f t="shared" si="16"/>
        <v xml:space="preserve">    ref_intext_krebs_et_al_2011: "Krebs et al., 2011"</v>
      </c>
      <c r="O178" s="14" t="str">
        <f t="shared" si="17"/>
        <v xml:space="preserve">    ref_bib_krebs_et_al_2011: "Krebs, C. J., Boonstra, R., Gilbert, S., Reid, D., Kenney, A. J., Hofer, E. J., &amp; an Vuren, D. H. (2011). Density estimation for small mammals from livetrapping grids: rodents in northern Canada. *Journal of Mammalogy, 92*(5), 974–981. &lt;https://doi.org/10.1644/10-M&gt;"</v>
      </c>
    </row>
    <row r="179" spans="1:15">
      <c r="A179" s="14" t="s">
        <v>2260</v>
      </c>
      <c r="B179" s="14" t="b">
        <v>1</v>
      </c>
      <c r="C179" s="14" t="b">
        <v>1</v>
      </c>
      <c r="D179" s="14" t="b">
        <v>0</v>
      </c>
      <c r="E179" s="14"/>
      <c r="F179" s="14" t="s">
        <v>1530</v>
      </c>
      <c r="G179" s="14" t="str">
        <f t="shared" si="14"/>
        <v>{{ ref_intext_kruger_et_al_2018 }}</v>
      </c>
      <c r="H179" s="14" t="str">
        <f t="shared" si="15"/>
        <v>{{ ref_bib_kruger_et_al_2018 }}</v>
      </c>
      <c r="I179" s="14" t="s">
        <v>199</v>
      </c>
      <c r="J179" s="14" t="s">
        <v>199</v>
      </c>
      <c r="K179" s="14" t="s">
        <v>2846</v>
      </c>
      <c r="L179" s="14" t="s">
        <v>624</v>
      </c>
      <c r="M179" s="14" t="str">
        <f t="shared" si="20"/>
        <v>Kruger, H., Vaananen, V. -M., Holopainen, S., &amp; Nummi, P. (2018). The new faces of nest predation in agricultural landscapes - a camera trap  &lt;br&gt; &amp;nbsp;&amp;nbsp;&amp;nbsp;&amp;nbsp;&amp;nbsp;&amp;nbsp;&amp;nbsp;&amp;nbsp;ruger, H., Vaananen, V. -M., Holopainen, S., &amp; Nummi, P. (2018). The new faces of nest predation in agricultural landscapes - a camera trap SuSurvey with artificial nests. European *Journal of Wildlife Research, 64*(6), 76. &lt;https://doi.org/10.1007/s10344-018-1233-7&gt;&lt;br&gt;&lt;br&gt;</v>
      </c>
      <c r="N179" s="14" t="str">
        <f t="shared" si="16"/>
        <v xml:space="preserve">    ref_intext_kruger_et_al_2018: "Kruger et al., 2018"</v>
      </c>
      <c r="O179" s="14" t="str">
        <f t="shared" si="17"/>
        <v xml:space="preserve">    ref_bib_kruger_et_al_2018: "Kruger, H., Vaananen, V. -M., Holopainen, S., &amp; Nummi, P. (2018). The new faces of nest predation in agricultural landscapes - a camera trap Survey with artificial nests. European *Journal of Wildlife Research, 64*(6), 76. &lt;https://doi.org/10.1007/s10344-018-1233-7&gt;"</v>
      </c>
    </row>
    <row r="180" spans="1:15">
      <c r="A180" s="14" t="s">
        <v>2260</v>
      </c>
      <c r="B180" s="14" t="b">
        <v>1</v>
      </c>
      <c r="C180" s="14" t="b">
        <v>0</v>
      </c>
      <c r="D180" s="14" t="b">
        <v>0</v>
      </c>
      <c r="E180" s="14"/>
      <c r="F180" s="14" t="s">
        <v>1888</v>
      </c>
      <c r="G180" s="14" t="str">
        <f t="shared" si="14"/>
        <v>{{ ref_intext_kucera_barrett._2011 }}</v>
      </c>
      <c r="H180" s="14" t="str">
        <f t="shared" si="15"/>
        <v>{{ ref_bib_kucera_barrett._2011 }}</v>
      </c>
      <c r="I180" s="14" t="s">
        <v>1887</v>
      </c>
      <c r="J180" s="14" t="s">
        <v>1887</v>
      </c>
      <c r="K180" s="14" t="s">
        <v>2882</v>
      </c>
      <c r="L180" s="14" t="s">
        <v>624</v>
      </c>
      <c r="M180" s="14" t="str">
        <f t="shared" si="20"/>
        <v>Kucera, T. E., &amp; R. H. Barrett. (2011). A History of Camera Trapping. In A. F. O'Connell, J. D. Nichols, &amp; K. U. Karanth (Eds.), *Camera Trap &lt;br&gt; &amp;nbsp;&amp;nbsp;&amp;nbsp;&amp;nbsp;&amp;nbsp;&amp;nbsp;&amp;nbsp;&amp;nbsp;ucera, T. E., &amp; R. H. Barrett. (2011). A History of Camera Trapping. In A. F. O'Connell, J. D. Nichols, &amp; K. U. Karanth (Eds.), *Camera Traps s In Animal Ecology: Methods and Analyses* (pp. 9–26). Springer. &lt;https://doi.org/10.1007/978-4-431-99495-4_6&gt;&lt;br&gt;&lt;br&gt;</v>
      </c>
      <c r="N180" s="14" t="str">
        <f t="shared" si="16"/>
        <v xml:space="preserve">    ref_intext_kucera_barrett._2011: "Kucera &amp; Barrett., 2011"</v>
      </c>
      <c r="O180" s="14" t="str">
        <f t="shared" si="17"/>
        <v xml:space="preserve">    ref_bib_kucera_barrett._2011: "Kucera, T. E., &amp; R. H. Barrett. (2011). A History of Camera Trapping. In A. F. O'Connell, J. D. Nichols, &amp; K. U. Karanth (Eds.), *Camera Traps In Animal Ecology: Methods and Analyses* (pp. 9–26). Springer. &lt;https://doi.org/10.1007/978-4-431-99495-4_6&gt;"</v>
      </c>
    </row>
    <row r="181" spans="1:15">
      <c r="A181" s="14" t="s">
        <v>2260</v>
      </c>
      <c r="B181" s="14" t="b">
        <v>0</v>
      </c>
      <c r="C181" s="14" t="b">
        <v>0</v>
      </c>
      <c r="D181" s="14"/>
      <c r="E181" s="14"/>
      <c r="F181" s="14" t="s">
        <v>1236</v>
      </c>
      <c r="G181" s="14" t="str">
        <f t="shared" si="14"/>
        <v>{{ ref_intext_kunin_1997 }}</v>
      </c>
      <c r="H181" s="14" t="str">
        <f t="shared" si="15"/>
        <v>{{ ref_bib_kunin_1997 }}</v>
      </c>
      <c r="I181" s="14" t="s">
        <v>1235</v>
      </c>
      <c r="J181" s="14" t="s">
        <v>1887</v>
      </c>
      <c r="K181" s="14" t="s">
        <v>1234</v>
      </c>
      <c r="L181" s="14" t="s">
        <v>624</v>
      </c>
      <c r="M181" s="14" t="str">
        <f t="shared" si="20"/>
        <v>Kunin, W. K. (1997). Introduction: on the causes and consequences of rare-common differences. In Kunin, W. K., &amp; Kevin, J. G. (Eds) *The Biol &lt;br&gt; &amp;nbsp;&amp;nbsp;&amp;nbsp;&amp;nbsp;&amp;nbsp;&amp;nbsp;&amp;nbsp;&amp;nbsp;unin, W. K. (1997). Introduction: on the causes and consequences of rare-common differences. In Kunin, W. K., &amp; Kevin, J. G. (Eds) *The Biologogy of Rarity. * (pp. 3-4). Chapman &amp; Hall. &lt;https://link.springer.com/book/10.1007/978-94-011-5874-9&gt;&lt;br&gt;&lt;br&gt;</v>
      </c>
      <c r="N181" s="14" t="str">
        <f t="shared" si="16"/>
        <v xml:space="preserve">    ref_intext_kunin_1997: "Kunin, 1997"</v>
      </c>
      <c r="O181" s="14" t="str">
        <f t="shared" si="17"/>
        <v xml:space="preserve">    ref_bib_kunin_1997: "Kunin, W. K. (1997). Introduction: on the causes and consequences of rare-common differences. In Kunin, W. K., &amp; Kevin, J. G. (Eds) *The Biology of Rarity. * (pp. 3-4). Chapman &amp; Hall. &lt;https://link.springer.com/book/10.1007/978-94-011-5874-9&gt;"</v>
      </c>
    </row>
    <row r="182" spans="1:15">
      <c r="A182" s="14" t="s">
        <v>2260</v>
      </c>
      <c r="B182" s="14" t="b">
        <v>1</v>
      </c>
      <c r="C182" s="14" t="b">
        <v>0</v>
      </c>
      <c r="D182" s="14" t="b">
        <v>0</v>
      </c>
      <c r="E182" s="14"/>
      <c r="F182" s="14" t="s">
        <v>1531</v>
      </c>
      <c r="G182" s="14" t="str">
        <f t="shared" si="14"/>
        <v>{{ ref_intext_kusi_et_al_2019 }}</v>
      </c>
      <c r="H182" s="14" t="str">
        <f t="shared" si="15"/>
        <v>{{ ref_bib_kusi_et_al_2019 }}</v>
      </c>
      <c r="I182" s="14" t="s">
        <v>198</v>
      </c>
      <c r="J182" s="14" t="s">
        <v>198</v>
      </c>
      <c r="K182" s="14" t="s">
        <v>1782</v>
      </c>
      <c r="L182" s="14" t="s">
        <v>624</v>
      </c>
      <c r="M182" s="14" t="str">
        <f t="shared" si="20"/>
        <v>Kusi, N., Sillero‐Zubiri, C., Macdonald, D. W., Johnson, P. J., &amp; Werhahn, G. (2019). Perspectives of traditional Himalayan communities on fo &lt;br&gt; &amp;nbsp;&amp;nbsp;&amp;nbsp;&amp;nbsp;&amp;nbsp;&amp;nbsp;&amp;nbsp;&amp;nbsp;usi, N., Sillero‐Zubiri, C., Macdonald, D. W., Johnson, P. J., &amp; Werhahn, G. (2019). Perspectives of traditional Himalayan communities on foststering coexistence with Himalayan wolf and snow leopard. *Conservation Science and Practice, 2*(3). &lt;https://doi.org/10.1111/csp2.165&gt;&lt;br&gt;&lt;br&gt;</v>
      </c>
      <c r="N182" s="14" t="str">
        <f t="shared" si="16"/>
        <v xml:space="preserve">    ref_intext_kusi_et_al_2019: "Kusi et al., 2019"</v>
      </c>
      <c r="O182" s="14" t="str">
        <f t="shared" si="17"/>
        <v xml:space="preserve">    ref_bib_kusi_et_al_2019: "Kusi, N., Sillero‐Zubiri, C., Macdonald, D. W., Johnson, P. J., &amp; Werhahn, G. (2019). Perspectives of traditional Himalayan communities on fostering coexistence with Himalayan wolf and snow leopard. *Conservation Science and Practice, 2*(3). &lt;https://doi.org/10.1111/csp2.165&gt;"</v>
      </c>
    </row>
    <row r="183" spans="1:15">
      <c r="A183" s="14"/>
      <c r="B183" s="14"/>
      <c r="C183" s="14"/>
      <c r="D183" s="14"/>
      <c r="E183" s="14"/>
      <c r="F183" s="14" t="s">
        <v>3624</v>
      </c>
      <c r="G183" s="14" t="str">
        <f t="shared" si="14"/>
        <v>{{ ref_intext_ladd_et_al_2022 }}</v>
      </c>
      <c r="H183" s="14" t="str">
        <f t="shared" si="15"/>
        <v>{{ ref_bib_ladd_et_al_2022 }}</v>
      </c>
      <c r="I183" s="14" t="s">
        <v>3618</v>
      </c>
      <c r="J183" s="14" t="s">
        <v>3618</v>
      </c>
      <c r="K183" s="14" t="s">
        <v>3614</v>
      </c>
      <c r="L183" s="14"/>
      <c r="M183" s="14" t="str">
        <f t="shared" si="20"/>
        <v>Ladd, R., Meek, P., &amp; Leung, L. K.-P. (2022). The influence of camera-trap flash type on the behavioural response, detection rate and individ &lt;br&gt; &amp;nbsp;&amp;nbsp;&amp;nbsp;&amp;nbsp;&amp;nbsp;&amp;nbsp;&amp;nbsp;&amp;nbsp;add, R., Meek, P., &amp; Leung, L. K.-P. (2022). The influence of camera-trap flash type on the behavioural response, detection rate and individuaual recognition of Eld's deer. *Wildlife Research, 50*(6), 475-483. &lt;https://doi.org/10.1071/WR22055&gt;&lt;br&gt;&lt;br&gt;</v>
      </c>
      <c r="N183" s="14" t="str">
        <f t="shared" si="16"/>
        <v xml:space="preserve">    ref_intext_ladd_et_al_2022: "Ladd et al., 2022"</v>
      </c>
      <c r="O183" s="14" t="str">
        <f t="shared" si="17"/>
        <v xml:space="preserve">    ref_bib_ladd_et_al_2022: "Ladd, R., Meek, P., &amp; Leung, L. K.-P. (2022). The influence of camera-trap flash type on the behavioural response, detection rate and individual recognition of Eld's deer. *Wildlife Research, 50*(6), 475-483. &lt;https://doi.org/10.1071/WR22055&gt;"</v>
      </c>
    </row>
    <row r="184" spans="1:15">
      <c r="A184" s="14" t="s">
        <v>2261</v>
      </c>
      <c r="B184" s="14" t="b">
        <v>1</v>
      </c>
      <c r="C184" s="14" t="b">
        <v>1</v>
      </c>
      <c r="D184" s="14" t="b">
        <v>0</v>
      </c>
      <c r="E184" s="14"/>
      <c r="F184" s="14" t="s">
        <v>1532</v>
      </c>
      <c r="G184" s="14" t="str">
        <f t="shared" si="14"/>
        <v>{{ ref_intext_lahoz_monfort_magrath_2021 }}</v>
      </c>
      <c r="H184" s="14" t="str">
        <f t="shared" si="15"/>
        <v>{{ ref_bib_lahoz_monfort_magrath_2021 }}</v>
      </c>
      <c r="I184" s="14" t="s">
        <v>197</v>
      </c>
      <c r="J184" s="14" t="s">
        <v>197</v>
      </c>
      <c r="K184" s="14" t="s">
        <v>1783</v>
      </c>
      <c r="L184" s="14" t="s">
        <v>624</v>
      </c>
      <c r="M184" s="14" t="str">
        <f t="shared" si="20"/>
        <v>Lahoz-Monfort, J. J., &amp; Magrath, M. J. L. (2021). A Comprehensive Overview of Technologies for Species and Habitat Monitoring and Conservatio &lt;br&gt; &amp;nbsp;&amp;nbsp;&amp;nbsp;&amp;nbsp;&amp;nbsp;&amp;nbsp;&amp;nbsp;&amp;nbsp;ahoz-Monfort, J. J., &amp; Magrath, M. J. L. (2021). A Comprehensive Overview of Technologies for Species and Habitat Monitoring and Conservation.n. *Bioscience, 71*(10), 1038–1062. &lt;https://doi.org/10.1093/biosci/biab073&gt;&lt;br&gt;&lt;br&gt;</v>
      </c>
      <c r="N184" s="14" t="str">
        <f t="shared" si="16"/>
        <v xml:space="preserve">    ref_intext_lahoz_monfort_magrath_2021: "Lahoz-Monfort &amp; Magrath, 2021"</v>
      </c>
      <c r="O184" s="14" t="str">
        <f t="shared" si="17"/>
        <v xml:space="preserve">    ref_bib_lahoz_monfort_magrath_2021: "Lahoz-Monfort, J. J., &amp; Magrath, M. J. L. (2021). A Comprehensive Overview of Technologies for Species and Habitat Monitoring and Conservation. *Bioscience, 71*(10), 1038–1062. &lt;https://doi.org/10.1093/biosci/biab073&gt;"</v>
      </c>
    </row>
    <row r="185" spans="1:15">
      <c r="A185" s="14" t="s">
        <v>2261</v>
      </c>
      <c r="B185" s="14" t="b">
        <v>1</v>
      </c>
      <c r="C185" s="14" t="b">
        <v>0</v>
      </c>
      <c r="D185" s="14" t="b">
        <v>0</v>
      </c>
      <c r="E185" s="14"/>
      <c r="F185" s="14" t="s">
        <v>17</v>
      </c>
      <c r="G185" s="14" t="str">
        <f t="shared" si="14"/>
        <v>{{ ref_intext_lambert_1992 }}</v>
      </c>
      <c r="H185" s="14" t="str">
        <f t="shared" si="15"/>
        <v>{{ ref_bib_lambert_1992 }}</v>
      </c>
      <c r="I185" s="14" t="s">
        <v>196</v>
      </c>
      <c r="J185" s="14" t="s">
        <v>196</v>
      </c>
      <c r="K185" s="14" t="s">
        <v>1784</v>
      </c>
      <c r="L185" s="14" t="s">
        <v>624</v>
      </c>
      <c r="M185" s="14" t="str">
        <f t="shared" si="20"/>
        <v>Lambert, D. (1992). Zero-Inflated Poisson Regression, with an application to Defects in Manufacturing. *Technometrics, 34*(1), 1–14. &lt;https:/ &lt;br&gt; &amp;nbsp;&amp;nbsp;&amp;nbsp;&amp;nbsp;&amp;nbsp;&amp;nbsp;&amp;nbsp;&amp;nbsp;ambert, D. (1992). Zero-Inflated Poisson Regression, with an application to Defects in Manufacturing. *Technometrics, 34*(1), 1–14. &lt;https://d/doi.org/10.2307/1269547&gt;&lt;br&gt;&lt;br&gt;</v>
      </c>
      <c r="N185" s="14" t="str">
        <f t="shared" si="16"/>
        <v xml:space="preserve">    ref_intext_lambert_1992: "Lambert, 1992"</v>
      </c>
      <c r="O185" s="14" t="str">
        <f t="shared" si="17"/>
        <v xml:space="preserve">    ref_bib_lambert_1992: "Lambert, D. (1992). Zero-Inflated Poisson Regression, with an application to Defects in Manufacturing. *Technometrics, 34*(1), 1–14. &lt;https://doi.org/10.2307/1269547&gt;"</v>
      </c>
    </row>
    <row r="186" spans="1:15">
      <c r="A186" s="14" t="s">
        <v>2261</v>
      </c>
      <c r="B186" s="14" t="b">
        <v>1</v>
      </c>
      <c r="C186" s="14" t="b">
        <v>1</v>
      </c>
      <c r="D186" s="14" t="b">
        <v>0</v>
      </c>
      <c r="E186" s="14"/>
      <c r="F186" s="14" t="s">
        <v>1533</v>
      </c>
      <c r="G186" s="14" t="str">
        <f t="shared" si="14"/>
        <v>{{ ref_intext_lazenby_et_al_2015 }}</v>
      </c>
      <c r="H186" s="14" t="str">
        <f t="shared" si="15"/>
        <v>{{ ref_bib_lazenby_et_al_2015 }}</v>
      </c>
      <c r="I186" s="14" t="s">
        <v>195</v>
      </c>
      <c r="J186" s="14" t="s">
        <v>806</v>
      </c>
      <c r="K186" s="14" t="s">
        <v>1785</v>
      </c>
      <c r="L186" s="14" t="s">
        <v>624</v>
      </c>
      <c r="M186" s="14" t="str">
        <f t="shared" si="20"/>
        <v>Lazenby, B. T., Mooney, N. J., &amp; Dickman, C. R. (2015). Detecting species interactions using remote cameras: Effects on small mammals of pred &lt;br&gt; &amp;nbsp;&amp;nbsp;&amp;nbsp;&amp;nbsp;&amp;nbsp;&amp;nbsp;&amp;nbsp;&amp;nbsp;azenby, B. T., Mooney, N. J., &amp; Dickman, C. R. (2015). Detecting species interactions using remote cameras: Effects on small mammals of predatators, conspecifics, and climate. *Ecosphere, 6*(12), 1–18. &lt;https://doi.org/10.1890/ES14-00522.1&gt;&lt;br&gt;&lt;br&gt;</v>
      </c>
      <c r="N186" s="14" t="str">
        <f t="shared" si="16"/>
        <v xml:space="preserve">    ref_intext_lazenby_et_al_2015: "Lazenby et al., 2015"</v>
      </c>
      <c r="O186" s="14" t="str">
        <f t="shared" si="17"/>
        <v xml:space="preserve">    ref_bib_lazenby_et_al_2015: "Lazenby, B. T., Mooney, N. J., &amp; Dickman, C. R. (2015). Detecting species interactions using remote cameras: Effects on small mammals of predators, conspecifics, and climate. *Ecosphere, 6*(12), 1–18. &lt;https://doi.org/10.1890/ES14-00522.1&gt;"</v>
      </c>
    </row>
    <row r="187" spans="1:15">
      <c r="F187" t="s">
        <v>3675</v>
      </c>
      <c r="G187" s="14" t="str">
        <f t="shared" si="14"/>
        <v>{{ ref_intext_lecren_1965 }}</v>
      </c>
      <c r="H187" s="14" t="str">
        <f t="shared" si="15"/>
        <v>{{ ref_bib_lecren_1965 }}</v>
      </c>
      <c r="I187" t="s">
        <v>3674</v>
      </c>
      <c r="K187" t="s">
        <v>3673</v>
      </c>
      <c r="N187" s="14" t="str">
        <f t="shared" si="16"/>
        <v xml:space="preserve">    ref_intext_lecren_1965: "Le Cren, 1965"</v>
      </c>
      <c r="O187" s="14" t="str">
        <f t="shared" si="17"/>
        <v xml:space="preserve">    ref_bib_lecren_1965: "Le Cren, E. D. (1965). A Note on the History of Mark-Recapture Population Estimates. *The Journal of Animal Ecology, 34*(2),453–54. &lt;https://doi.org/10.2307/2661&gt;"</v>
      </c>
    </row>
    <row r="188" spans="1:15">
      <c r="A188" s="14" t="s">
        <v>2261</v>
      </c>
      <c r="B188" s="14" t="b">
        <v>0</v>
      </c>
      <c r="C188" s="14" t="b">
        <v>0</v>
      </c>
      <c r="D188" s="14" t="b">
        <v>1</v>
      </c>
      <c r="E188" s="14"/>
      <c r="F188" s="14" t="s">
        <v>1534</v>
      </c>
      <c r="G188" s="14" t="str">
        <f t="shared" si="14"/>
        <v>{{ ref_intext_lele_et_al_2013 }}</v>
      </c>
      <c r="H188" s="14" t="str">
        <f t="shared" si="15"/>
        <v>{{ ref_bib_lele_et_al_2013 }}</v>
      </c>
      <c r="I188" s="14" t="s">
        <v>194</v>
      </c>
      <c r="J188" s="14" t="s">
        <v>194</v>
      </c>
      <c r="K188" s="14" t="s">
        <v>1786</v>
      </c>
      <c r="L188" s="14" t="s">
        <v>624</v>
      </c>
      <c r="M188" s="14" t="str">
        <f>LEFT(K188,141)&amp;" &lt;br&gt; &amp;nbsp;&amp;nbsp;&amp;nbsp;&amp;nbsp;&amp;nbsp;&amp;nbsp;&amp;nbsp;&amp;nbsp;"&amp;MID(K188,2,142)&amp;MID(K188,142,500)&amp;"&lt;br&gt;&lt;br&gt;"</f>
        <v>Lele, S. R., Merrill, E. H., Keim, J., &amp; Boyce, M. S. (2013). Selection, use, choice and occupancy: Clarifying concepts in resource selection &lt;br&gt; &amp;nbsp;&amp;nbsp;&amp;nbsp;&amp;nbsp;&amp;nbsp;&amp;nbsp;&amp;nbsp;&amp;nbsp;ele, S. R., Merrill, E. H., Keim, J., &amp; Boyce, M. S. (2013). Selection, use, choice and occupancy: Clarifying concepts in resource selection s studies. Journal of Animal Ecology, 82(6), 1183–1191. &lt;https://doi.org/10.1111/1365-2656.12141&gt;&lt;br&gt;&lt;br&gt;</v>
      </c>
      <c r="N188" s="14" t="str">
        <f t="shared" si="16"/>
        <v xml:space="preserve">    ref_intext_lele_et_al_2013: "Lele et al., 2013"</v>
      </c>
      <c r="O188" s="14" t="str">
        <f t="shared" si="17"/>
        <v xml:space="preserve">    ref_bib_lele_et_al_2013: "Lele, S. R., Merrill, E. H., Keim, J., &amp; Boyce, M. S. (2013). Selection, use, choice and occupancy: Clarifying concepts in resource selection studies. Journal of Animal Ecology, 82(6), 1183–1191. &lt;https://doi.org/10.1111/1365-2656.12141&gt;"</v>
      </c>
    </row>
    <row r="189" spans="1:15">
      <c r="F189" t="s">
        <v>3681</v>
      </c>
      <c r="G189" s="14" t="str">
        <f t="shared" si="14"/>
        <v>{{ ref_intext_leroy_2023 }}</v>
      </c>
      <c r="H189" s="14" t="str">
        <f t="shared" si="15"/>
        <v>{{ ref_bib_leroy_2023 }}</v>
      </c>
      <c r="I189" s="33" t="s">
        <v>3680</v>
      </c>
      <c r="K189" t="s">
        <v>3682</v>
      </c>
      <c r="N189" s="14" t="str">
        <f t="shared" si="16"/>
        <v xml:space="preserve">    ref_intext_leroy_2023: "Leroy, 2023"</v>
      </c>
      <c r="O189" s="14" t="str">
        <f t="shared" si="17"/>
        <v xml:space="preserve">    ref_bib_leroy_2023: "Leroy, B. (2023). *Package ‘Rarity’: Calculation of Rarity Indices for Species and Assemblages of Species.* R package version 1.3-8, &lt;https://cran.r-project.org/web/packages/Rarity/&gt;"</v>
      </c>
    </row>
    <row r="190" spans="1:15">
      <c r="F190" t="s">
        <v>3705</v>
      </c>
      <c r="G190" s="14" t="str">
        <f t="shared" si="14"/>
        <v>{{ ref_intext_leroy_2024 }}</v>
      </c>
      <c r="H190" s="14" t="str">
        <f t="shared" si="15"/>
        <v>{{ ref_bib_leroy_2024 }}</v>
      </c>
      <c r="I190" s="33" t="s">
        <v>3704</v>
      </c>
      <c r="K190" t="s">
        <v>3706</v>
      </c>
      <c r="N190" s="14" t="str">
        <f t="shared" si="16"/>
        <v xml:space="preserve">    ref_intext_leroy_2024: "Leroy, 2024"</v>
      </c>
      <c r="O190" s="14" t="str">
        <f t="shared" si="17"/>
        <v xml:space="preserve">    ref_bib_leroy_2024: "Leroy, B. (2024). *Rarity Indices.* &lt;https://borisleroy.com/en/research/rarity-indices/&gt;"</v>
      </c>
    </row>
    <row r="191" spans="1:15">
      <c r="A191" s="14"/>
      <c r="B191" s="14"/>
      <c r="C191" s="14"/>
      <c r="D191" s="14"/>
      <c r="E191" s="14"/>
      <c r="F191" s="14" t="s">
        <v>3625</v>
      </c>
      <c r="G191" s="14" t="str">
        <f t="shared" si="14"/>
        <v>{{ ref_intext_levitis_et_al_2009 }}</v>
      </c>
      <c r="H191" s="14" t="str">
        <f t="shared" si="15"/>
        <v>{{ ref_bib_levitis_et_al_2009 }}</v>
      </c>
      <c r="I191" s="14" t="s">
        <v>3619</v>
      </c>
      <c r="J191" s="14" t="s">
        <v>3619</v>
      </c>
      <c r="K191" s="14" t="s">
        <v>3615</v>
      </c>
      <c r="L191" s="14"/>
      <c r="M191" s="14" t="str">
        <f t="shared" ref="M191:M208" si="21">LEFT(K191,141)&amp;" &lt;br&gt; &amp;nbsp;&amp;nbsp;&amp;nbsp;&amp;nbsp;&amp;nbsp;&amp;nbsp;&amp;nbsp;&amp;nbsp;"&amp;MID(K191,2,142)&amp;MID(K191,142,500)&amp;"&lt;br&gt;&lt;br&gt;"</f>
        <v>Levitis, D. A., Lidicker, W. Z., &amp; Freund, G. (2009). Behavioural biologists don't agree on what constitutes behaviour. *Animal Behaviour, 78 &lt;br&gt; &amp;nbsp;&amp;nbsp;&amp;nbsp;&amp;nbsp;&amp;nbsp;&amp;nbsp;&amp;nbsp;&amp;nbsp;evitis, D. A., Lidicker, W. Z., &amp; Freund, G. (2009). Behavioural biologists don't agree on what constitutes behaviour. *Animal Behaviour, 78* * (1), 103-110. &lt;https://doi.org/10.1016/j.anbehav.2009.03.018&gt;&lt;br&gt;&lt;br&gt;</v>
      </c>
      <c r="N191" s="14" t="str">
        <f t="shared" si="16"/>
        <v xml:space="preserve">    ref_intext_levitis_et_al_2009: "Levitis et al., 2009"</v>
      </c>
      <c r="O191" s="14" t="str">
        <f t="shared" si="17"/>
        <v xml:space="preserve">    ref_bib_levitis_et_al_2009: "Levitis, D. A., Lidicker, W. Z., &amp; Freund, G. (2009). Behavioural biologists don't agree on what constitutes behaviour. *Animal Behaviour, 78* (1), 103-110. &lt;https://doi.org/10.1016/j.anbehav.2009.03.018&gt;"</v>
      </c>
    </row>
    <row r="192" spans="1:15">
      <c r="A192" s="14" t="s">
        <v>2261</v>
      </c>
      <c r="B192" s="14" t="b">
        <v>1</v>
      </c>
      <c r="C192" s="14" t="b">
        <v>0</v>
      </c>
      <c r="D192" s="14" t="b">
        <v>0</v>
      </c>
      <c r="E192" s="14"/>
      <c r="F192" s="14" t="s">
        <v>1535</v>
      </c>
      <c r="G192" s="14" t="str">
        <f t="shared" si="14"/>
        <v>{{ ref_intext_li_et_al_2012 }}</v>
      </c>
      <c r="H192" s="14" t="str">
        <f t="shared" si="15"/>
        <v>{{ ref_bib_li_et_al_2012 }}</v>
      </c>
      <c r="I192" s="14" t="s">
        <v>193</v>
      </c>
      <c r="J192" s="14" t="s">
        <v>193</v>
      </c>
      <c r="K192" s="14" t="s">
        <v>1787</v>
      </c>
      <c r="L192" s="14" t="s">
        <v>624</v>
      </c>
      <c r="M192" s="14" t="str">
        <f t="shared" si="21"/>
        <v>Li, S., McShea, W. J., Wang, D. J., Huang, J. Z., &amp; Shao, L. K. (2012). A Direct Comparison of Camera-Trapping and Sign Transects for Monitor &lt;br&gt; &amp;nbsp;&amp;nbsp;&amp;nbsp;&amp;nbsp;&amp;nbsp;&amp;nbsp;&amp;nbsp;&amp;nbsp;i, S., McShea, W. J., Wang, D. J., Huang, J. Z., &amp; Shao, L. K. (2012). A Direct Comparison of Camera-Trapping and Sign Transects for Monitorining Wildlife in the Wanglang National Nature Reserve, China. *Wildlife Society Bulletin, 36*(3), 538–545. &lt;https://doi.org/10.1002/wsb.161&gt;&lt;br&gt;&lt;br&gt;</v>
      </c>
      <c r="N192" s="14" t="str">
        <f t="shared" si="16"/>
        <v xml:space="preserve">    ref_intext_li_et_al_2012: "Li et al., 2012"</v>
      </c>
      <c r="O192" s="14" t="str">
        <f t="shared" si="17"/>
        <v xml:space="preserve">    ref_bib_li_et_al_2012: "Li, S., McShea, W. J., Wang, D. J., Huang, J. Z., &amp; Shao, L. K. (2012). A Direct Comparison of Camera-Trapping and Sign Transects for Monitoring Wildlife in the Wanglang National Nature Reserve, China. *Wildlife Society Bulletin, 36*(3), 538–545. &lt;https://doi.org/10.1002/wsb.161&gt;"</v>
      </c>
    </row>
    <row r="193" spans="1:15">
      <c r="A193" s="14" t="s">
        <v>2261</v>
      </c>
      <c r="B193" s="14" t="b">
        <v>1</v>
      </c>
      <c r="C193" s="14" t="b">
        <v>0</v>
      </c>
      <c r="D193" s="14" t="b">
        <v>0</v>
      </c>
      <c r="E193" s="14"/>
      <c r="F193" s="14" t="s">
        <v>1536</v>
      </c>
      <c r="G193" s="14" t="str">
        <f t="shared" si="14"/>
        <v>{{ ref_intext_linden_et_al_2017 }}</v>
      </c>
      <c r="H193" s="14" t="str">
        <f t="shared" si="15"/>
        <v>{{ ref_bib_linden_et_al_2017 }}</v>
      </c>
      <c r="I193" s="14" t="s">
        <v>192</v>
      </c>
      <c r="J193" s="14" t="s">
        <v>192</v>
      </c>
      <c r="K193" s="14" t="s">
        <v>2816</v>
      </c>
      <c r="L193" s="14" t="s">
        <v>624</v>
      </c>
      <c r="M193" s="14" t="str">
        <f t="shared" si="21"/>
        <v>Linden, D. W., Fuller, A. K., Royle, J. A., &amp; Hare, M. P. (2017). Examining the occupancy–Density relationship for a low‐Density carnivore. * &lt;br&gt; &amp;nbsp;&amp;nbsp;&amp;nbsp;&amp;nbsp;&amp;nbsp;&amp;nbsp;&amp;nbsp;&amp;nbsp;inden, D. W., Fuller, A. K., Royle, J. A., &amp; Hare, M. P. (2017). Examining the occupancy–Density relationship for a low‐Density carnivore. *JoJournal of Applied Ecology, 54*(6), 2043–2052. &lt;https://doi.org/10.1111/1365-2664.12883&gt;&lt;br&gt;&lt;br&gt;</v>
      </c>
      <c r="N193" s="14" t="str">
        <f t="shared" si="16"/>
        <v xml:space="preserve">    ref_intext_linden_et_al_2017: "Linden et al., 2017"</v>
      </c>
      <c r="O193" s="14" t="str">
        <f t="shared" si="17"/>
        <v xml:space="preserve">    ref_bib_linden_et_al_2017: "Linden, D. W., Fuller, A. K., Royle, J. A., &amp; Hare, M. P. (2017). Examining the occupancy–Density relationship for a low‐Density carnivore. *Journal of Applied Ecology, 54*(6), 2043–2052. &lt;https://doi.org/10.1111/1365-2664.12883&gt;"</v>
      </c>
    </row>
    <row r="194" spans="1:15">
      <c r="A194" s="14" t="s">
        <v>2261</v>
      </c>
      <c r="B194" s="14" t="b">
        <v>1</v>
      </c>
      <c r="C194" s="14" t="b">
        <v>0</v>
      </c>
      <c r="D194" s="14" t="b">
        <v>0</v>
      </c>
      <c r="E194" s="14"/>
      <c r="F194" s="14" t="s">
        <v>1537</v>
      </c>
      <c r="G194" s="14" t="str">
        <f t="shared" ref="G194:G257" si="22">"{{ ref_intext_"&amp;F194&amp;" }}"</f>
        <v>{{ ref_intext_loonam_et_al_2021 }}</v>
      </c>
      <c r="H194" s="14" t="str">
        <f t="shared" ref="H194:H257" si="23">"{{ ref_bib_"&amp;F194&amp;" }}"</f>
        <v>{{ ref_bib_loonam_et_al_2021 }}</v>
      </c>
      <c r="I194" s="14" t="s">
        <v>191</v>
      </c>
      <c r="J194" s="14" t="s">
        <v>191</v>
      </c>
      <c r="K194" s="14" t="s">
        <v>1788</v>
      </c>
      <c r="L194" s="14" t="s">
        <v>624</v>
      </c>
      <c r="M194" s="14" t="str">
        <f t="shared" si="21"/>
        <v>Loonam, K. E., Lukacs, P. M., Ausband, D. E., Mitchell, M. S., &amp; Robinson, H. S. (2021). Assessing the robustness of time-to-event models for &lt;br&gt; &amp;nbsp;&amp;nbsp;&amp;nbsp;&amp;nbsp;&amp;nbsp;&amp;nbsp;&amp;nbsp;&amp;nbsp;oonam, K. E., Lukacs, P. M., Ausband, D. E., Mitchell, M. S., &amp; Robinson, H. S. (2021). Assessing the robustness of time-to-event models for e estimating unmarked wildlife abundance using remote cameras. *Ecological Applications, 31*(6), Article e02388. &lt;https://doi.org/10.1002/eap.2388&gt;&lt;br&gt;&lt;br&gt;</v>
      </c>
      <c r="N194" s="14" t="str">
        <f t="shared" ref="N194:N257" si="24">"    ref_intext_"&amp;F194&amp;": "&amp;""""&amp;I194&amp;""""</f>
        <v xml:space="preserve">    ref_intext_loonam_et_al_2021: "Loonam et al., 2021"</v>
      </c>
      <c r="O194" s="14" t="str">
        <f t="shared" ref="O194:O257" si="25">"    ref_bib_"&amp;F194&amp;": "&amp;""""&amp;K194&amp;""""</f>
        <v xml:space="preserve">    ref_bib_loonam_et_al_2021: "Loonam, K. E., Lukacs, P. M., Ausband, D. E., Mitchell, M. S., &amp; Robinson, H. S. (2021). Assessing the robustness of time-to-event models for estimating unmarked wildlife abundance using remote cameras. *Ecological Applications, 31*(6), Article e02388. &lt;https://doi.org/10.1002/eap.2388&gt;"</v>
      </c>
    </row>
    <row r="195" spans="1:15">
      <c r="A195" s="14" t="s">
        <v>2261</v>
      </c>
      <c r="B195" s="14" t="b">
        <v>0</v>
      </c>
      <c r="C195" s="14" t="b">
        <v>0</v>
      </c>
      <c r="D195" s="14"/>
      <c r="E195" s="14"/>
      <c r="F195" s="14" t="s">
        <v>2186</v>
      </c>
      <c r="G195" s="14" t="str">
        <f t="shared" si="22"/>
        <v>{{ ref_intext_loreau_2010 }}</v>
      </c>
      <c r="H195" s="14" t="str">
        <f t="shared" si="23"/>
        <v>{{ ref_bib_loreau_2010 }}</v>
      </c>
      <c r="I195" s="14" t="s">
        <v>2185</v>
      </c>
      <c r="J195" s="14" t="s">
        <v>2185</v>
      </c>
      <c r="K195" s="14" t="s">
        <v>2184</v>
      </c>
      <c r="L195" s="14" t="s">
        <v>624</v>
      </c>
      <c r="M195" s="14" t="str">
        <f t="shared" si="21"/>
        <v>Loreau, M. (2010). Estimating Species Richness Using Species Accumulation and Rarefaction Curves. In O. Kinne (Ed.), *The Challenges of Biodi &lt;br&gt; &amp;nbsp;&amp;nbsp;&amp;nbsp;&amp;nbsp;&amp;nbsp;&amp;nbsp;&amp;nbsp;&amp;nbsp;oreau, M. (2010). Estimating Species Richness Using Species Accumulation and Rarefaction Curves. In O. Kinne (Ed.), *The Challenges of Biodiveversity Science* (17th ed., Vol. 1, pp. 20–21). International Ecology Institute. &lt;https://www.researchgate.net/publication/285953769_The_challenges_of_biodiversity_science&gt;&lt;br&gt;&lt;br&gt;</v>
      </c>
      <c r="N195" s="14" t="str">
        <f t="shared" si="24"/>
        <v xml:space="preserve">    ref_intext_loreau_2010: "Loreau, 2010"</v>
      </c>
      <c r="O195" s="14" t="str">
        <f t="shared" si="25"/>
        <v xml:space="preserve">    ref_bib_loreau_2010: "Loreau, M. (2010). Estimating Species Richness Using Species Accumulation and Rarefaction Curves. In O. Kinne (Ed.), *The Challenges of Biodiversity Science* (17th ed., Vol. 1, pp. 20–21). International Ecology Institute. &lt;https://www.researchgate.net/publication/285953769_The_challenges_of_biodiversity_science&gt;"</v>
      </c>
    </row>
    <row r="196" spans="1:15">
      <c r="A196" s="14" t="s">
        <v>2261</v>
      </c>
      <c r="B196" s="14" t="b">
        <v>1</v>
      </c>
      <c r="C196" s="14" t="b">
        <v>1</v>
      </c>
      <c r="D196" s="14" t="b">
        <v>0</v>
      </c>
      <c r="E196" s="14"/>
      <c r="F196" s="14" t="s">
        <v>1538</v>
      </c>
      <c r="G196" s="14" t="str">
        <f t="shared" si="22"/>
        <v>{{ ref_intext_lynch_et_al_2015 }}</v>
      </c>
      <c r="H196" s="14" t="str">
        <f t="shared" si="23"/>
        <v>{{ ref_bib_lynch_et_al_2015 }}</v>
      </c>
      <c r="I196" s="14" t="s">
        <v>190</v>
      </c>
      <c r="J196" s="14" t="s">
        <v>805</v>
      </c>
      <c r="K196" s="14" t="s">
        <v>1789</v>
      </c>
      <c r="L196" s="14" t="s">
        <v>624</v>
      </c>
      <c r="M196" s="14" t="str">
        <f t="shared" si="21"/>
        <v>Lynch, T. P., Alderman, R., &amp; Hobday, A. J. (2015). A high-resolution panorama camera system for monitoring colony-wide seabird nesting behav &lt;br&gt; &amp;nbsp;&amp;nbsp;&amp;nbsp;&amp;nbsp;&amp;nbsp;&amp;nbsp;&amp;nbsp;&amp;nbsp;ynch, T. P., Alderman, R., &amp; Hobday, A. J. (2015). A high-resolution panorama camera system for monitoring colony-wide seabird nesting behavioiour. *Methods in Ecology and Evolution, 6*(5), 491–499. &lt;https://doi.org/10.1111/2041-210X.12339&gt;&lt;br&gt;&lt;br&gt;</v>
      </c>
      <c r="N196" s="14" t="str">
        <f t="shared" si="24"/>
        <v xml:space="preserve">    ref_intext_lynch_et_al_2015: "Lynch et al., 2015"</v>
      </c>
      <c r="O196" s="14" t="str">
        <f t="shared" si="25"/>
        <v xml:space="preserve">    ref_bib_lynch_et_al_2015: "Lynch, T. P., Alderman, R., &amp; Hobday, A. J. (2015). A high-resolution panorama camera system for monitoring colony-wide seabird nesting behaviour. *Methods in Ecology and Evolution, 6*(5), 491–499. &lt;https://doi.org/10.1111/2041-210X.12339&gt;"</v>
      </c>
    </row>
    <row r="197" spans="1:15">
      <c r="A197" s="14" t="s">
        <v>2262</v>
      </c>
      <c r="B197" s="14" t="b">
        <v>1</v>
      </c>
      <c r="C197" s="14" t="b">
        <v>0</v>
      </c>
      <c r="D197" s="14" t="b">
        <v>0</v>
      </c>
      <c r="E197" s="14"/>
      <c r="F197" s="14" t="s">
        <v>1539</v>
      </c>
      <c r="G197" s="14" t="str">
        <f t="shared" si="22"/>
        <v>{{ ref_intext_mackenzie_et_al_2002 }}</v>
      </c>
      <c r="H197" s="14" t="str">
        <f t="shared" si="23"/>
        <v>{{ ref_bib_mackenzie_et_al_2002 }}</v>
      </c>
      <c r="I197" s="14" t="s">
        <v>185</v>
      </c>
      <c r="J197" s="14" t="s">
        <v>185</v>
      </c>
      <c r="K197" s="14" t="s">
        <v>1791</v>
      </c>
      <c r="L197" s="14" t="s">
        <v>624</v>
      </c>
      <c r="M197" s="14" t="str">
        <f t="shared" si="21"/>
        <v>MacKenzie, D. I., Nichols, J. D., Lachman, G. B., Droege, S., Royle, J. A., &amp; Langtimm, C. A. (2002). Estimating Site Occupancy Rates When De &lt;br&gt; &amp;nbsp;&amp;nbsp;&amp;nbsp;&amp;nbsp;&amp;nbsp;&amp;nbsp;&amp;nbsp;&amp;nbsp;acKenzie, D. I., Nichols, J. D., Lachman, G. B., Droege, S., Royle, J. A., &amp; Langtimm, C. A. (2002). Estimating Site Occupancy Rates When Detetection Probabilities Are Less Than One. *Ecology, 83*(8), 2248–2255. &lt;https://doi.org/10.2307/3072056&gt;&lt;br&gt;&lt;br&gt;</v>
      </c>
      <c r="N197" s="14" t="str">
        <f t="shared" si="24"/>
        <v xml:space="preserve">    ref_intext_mackenzie_et_al_2002: "MacKenzie et al., 2002"</v>
      </c>
      <c r="O197" s="14" t="str">
        <f t="shared" si="25"/>
        <v xml:space="preserve">    ref_bib_mackenzie_et_al_2002: "MacKenzie, D. I., Nichols, J. D., Lachman, G. B., Droege, S., Royle, J. A., &amp; Langtimm, C. A. (2002). Estimating Site Occupancy Rates When Detection Probabilities Are Less Than One. *Ecology, 83*(8), 2248–2255. &lt;https://doi.org/10.2307/3072056&gt;"</v>
      </c>
    </row>
    <row r="198" spans="1:15">
      <c r="A198" s="14" t="s">
        <v>2262</v>
      </c>
      <c r="B198" s="14" t="b">
        <v>1</v>
      </c>
      <c r="C198" s="14" t="b">
        <v>0</v>
      </c>
      <c r="D198" s="14" t="b">
        <v>0</v>
      </c>
      <c r="E198" s="14"/>
      <c r="F198" s="14" t="s">
        <v>1540</v>
      </c>
      <c r="G198" s="14" t="str">
        <f t="shared" si="22"/>
        <v>{{ ref_intext_mackenzie_et_al_2003 }}</v>
      </c>
      <c r="H198" s="14" t="str">
        <f t="shared" si="23"/>
        <v>{{ ref_bib_mackenzie_et_al_2003 }}</v>
      </c>
      <c r="I198" s="14" t="s">
        <v>186</v>
      </c>
      <c r="J198" s="14" t="s">
        <v>186</v>
      </c>
      <c r="K198" s="14" t="s">
        <v>1792</v>
      </c>
      <c r="L198" s="14" t="s">
        <v>624</v>
      </c>
      <c r="M198" s="14" t="str">
        <f t="shared" si="21"/>
        <v>MacKenzie, D. I., Nichols, J. D., Hines, J. E., Knutson, M. G., &amp; Franklin, A. B. (2003). Estimating site occupancy, colonization, and local  &lt;br&gt; &amp;nbsp;&amp;nbsp;&amp;nbsp;&amp;nbsp;&amp;nbsp;&amp;nbsp;&amp;nbsp;&amp;nbsp;acKenzie, D. I., Nichols, J. D., Hines, J. E., Knutson, M. G., &amp; Franklin, A. B. (2003). Estimating site occupancy, colonization, and local exextinction when a species is detected imperfectly. *Ecology, 84*(8), 2200–2207. &lt;https://doi.org/10.1890/02-3090&gt;&lt;br&gt;&lt;br&gt;</v>
      </c>
      <c r="N198" s="14" t="str">
        <f t="shared" si="24"/>
        <v xml:space="preserve">    ref_intext_mackenzie_et_al_2003: "MacKenzie et al., 2003"</v>
      </c>
      <c r="O198" s="14" t="str">
        <f t="shared" si="25"/>
        <v xml:space="preserve">    ref_bib_mackenzie_et_al_2003: "MacKenzie, D. I., Nichols, J. D., Hines, J. E., Knutson, M. G., &amp; Franklin, A. B. (2003). Estimating site occupancy, colonization, and local extinction when a species is detected imperfectly. *Ecology, 84*(8), 2200–2207. &lt;https://doi.org/10.1890/02-3090&gt;"</v>
      </c>
    </row>
    <row r="199" spans="1:15">
      <c r="A199" s="14" t="s">
        <v>2262</v>
      </c>
      <c r="B199" s="14" t="b">
        <v>1</v>
      </c>
      <c r="C199" s="14" t="b">
        <v>0</v>
      </c>
      <c r="D199" s="14" t="b">
        <v>0</v>
      </c>
      <c r="E199" s="14"/>
      <c r="F199" s="14" t="s">
        <v>1541</v>
      </c>
      <c r="G199" s="14" t="str">
        <f t="shared" si="22"/>
        <v>{{ ref_intext_mackenzie_et_al_2004 }}</v>
      </c>
      <c r="H199" s="14" t="str">
        <f t="shared" si="23"/>
        <v>{{ ref_bib_mackenzie_et_al_2004 }}</v>
      </c>
      <c r="I199" s="14" t="s">
        <v>187</v>
      </c>
      <c r="J199" s="14" t="s">
        <v>804</v>
      </c>
      <c r="K199" s="14" t="s">
        <v>1793</v>
      </c>
      <c r="L199" s="14" t="s">
        <v>624</v>
      </c>
      <c r="M199" s="14" t="str">
        <f t="shared" si="21"/>
        <v>MacKenzie, D. I., Bailey, L. L., &amp; Nichols, J. D. (2004). Investigating Species Co-Occurrence Patterns When Species Are Detected Imperfectly. &lt;br&gt; &amp;nbsp;&amp;nbsp;&amp;nbsp;&amp;nbsp;&amp;nbsp;&amp;nbsp;&amp;nbsp;&amp;nbsp;acKenzie, D. I., Bailey, L. L., &amp; Nichols, J. D. (2004). Investigating Species Co-Occurrence Patterns When Species Are Detected Imperfectly. * *Journal of Animal Ecology, 73*(3), 546–555. &lt;https://doi.org/10.1111/j.0021-8790.2004.00828.x&gt;&lt;br&gt;&lt;br&gt;</v>
      </c>
      <c r="N199" s="14" t="str">
        <f t="shared" si="24"/>
        <v xml:space="preserve">    ref_intext_mackenzie_et_al_2004: "MacKenzie et al., 2004"</v>
      </c>
      <c r="O199" s="14" t="str">
        <f t="shared" si="25"/>
        <v xml:space="preserve">    ref_bib_mackenzie_et_al_2004: "MacKenzie, D. I., Bailey, L. L., &amp; Nichols, J. D. (2004). Investigating Species Co-Occurrence Patterns When Species Are Detected Imperfectly. *Journal of Animal Ecology, 73*(3), 546–555. &lt;https://doi.org/10.1111/j.0021-8790.2004.00828.x&gt;"</v>
      </c>
    </row>
    <row r="200" spans="1:15">
      <c r="A200" s="14" t="s">
        <v>2262</v>
      </c>
      <c r="B200" s="14" t="b">
        <v>1</v>
      </c>
      <c r="C200" s="14" t="b">
        <v>0</v>
      </c>
      <c r="D200" s="14" t="b">
        <v>0</v>
      </c>
      <c r="E200" s="14"/>
      <c r="F200" s="14" t="s">
        <v>1542</v>
      </c>
      <c r="G200" s="14" t="str">
        <f t="shared" si="22"/>
        <v>{{ ref_intext_mackenzie_et_al_2006 }}</v>
      </c>
      <c r="H200" s="14" t="str">
        <f t="shared" si="23"/>
        <v>{{ ref_bib_mackenzie_et_al_2006 }}</v>
      </c>
      <c r="I200" s="14" t="s">
        <v>184</v>
      </c>
      <c r="J200" s="14" t="s">
        <v>184</v>
      </c>
      <c r="K200" s="38" t="s">
        <v>2863</v>
      </c>
      <c r="L200" s="14" t="s">
        <v>624</v>
      </c>
      <c r="M200" s="14" t="str">
        <f t="shared" si="21"/>
        <v>MacKenzie, D. I., Nichols, J. D., Royle, J. A., Pollock, K. H., Bailey, L. L., &amp; Hines, J. E. (2006). *Occupancy Estimation and Modeling: Inf &lt;br&gt; &amp;nbsp;&amp;nbsp;&amp;nbsp;&amp;nbsp;&amp;nbsp;&amp;nbsp;&amp;nbsp;&amp;nbsp;acKenzie, D. I., Nichols, J. D., Royle, J. A., Pollock, K. H., Bailey, L. L., &amp; Hines, J. E. (2006). *Occupancy Estimation and Modeling: Infererring Patterns and Dynamics of Species Occurrence*. Academic Press, USA. &lt;https://www.sciencedirect.com/book/9780124071971/occupancy-estimation-and-modeling&gt;&lt;br&gt;&lt;br&gt;</v>
      </c>
      <c r="N200" s="14" t="str">
        <f t="shared" si="24"/>
        <v xml:space="preserve">    ref_intext_mackenzie_et_al_2006: "MacKenzie et al., 2006"</v>
      </c>
      <c r="O200" s="14" t="str">
        <f t="shared" si="25"/>
        <v xml:space="preserve">    ref_bib_mackenzie_et_al_2006: "MacKenzie, D. I., Nichols, J. D., Royle, J. A., Pollock, K. H., Bailey, L. L., &amp; Hines, J. E. (2006). *Occupancy Estimation and Modeling: Inferring Patterns and Dynamics of Species Occurrence*. Academic Press, USA. &lt;https://www.sciencedirect.com/book/9780124071971/occupancy-estimation-and-modeling&gt;"</v>
      </c>
    </row>
    <row r="201" spans="1:15">
      <c r="A201" s="14"/>
      <c r="B201" s="14"/>
      <c r="C201" s="14"/>
      <c r="D201" s="14"/>
      <c r="E201" s="14"/>
      <c r="F201" s="14" t="s">
        <v>3141</v>
      </c>
      <c r="G201" s="14" t="str">
        <f t="shared" si="22"/>
        <v>{{ ref_intext_mackenzie_et_al_2017 }}</v>
      </c>
      <c r="H201" s="14" t="str">
        <f t="shared" si="23"/>
        <v>{{ ref_bib_mackenzie_et_al_2017 }}</v>
      </c>
      <c r="I201" s="14" t="s">
        <v>3140</v>
      </c>
      <c r="J201" s="14" t="s">
        <v>3140</v>
      </c>
      <c r="K201" s="14" t="s">
        <v>3139</v>
      </c>
      <c r="L201" s="14"/>
      <c r="M201" s="14" t="str">
        <f t="shared" si="21"/>
        <v>MacKenzie, D. I., Nichols, J. D., Royle, J. A., Pollock, K. H., Bailey, L. L., &amp; Hines, J. E. (2017). *Occupancy Estimation and Modeling: Inf &lt;br&gt; &amp;nbsp;&amp;nbsp;&amp;nbsp;&amp;nbsp;&amp;nbsp;&amp;nbsp;&amp;nbsp;&amp;nbsp;acKenzie, D. I., Nichols, J. D., Royle, J. A., Pollock, K. H., Bailey, L. L., &amp; Hines, J. E. (2017). *Occupancy Estimation and Modeling: Infererring Patterns and Dynamics of Species Occurrence*. 2nd ed. Academic Press, San Diego. &lt;https://www.sciencedirect.com/book/9780124071971/occupancy-estimation-and-modeling&gt;.&lt;br&gt;&lt;br&gt;</v>
      </c>
      <c r="N201" s="14" t="str">
        <f t="shared" si="24"/>
        <v xml:space="preserve">    ref_intext_mackenzie_et_al_2017: "MacKenzie et al., 2017"</v>
      </c>
      <c r="O201" s="14" t="str">
        <f t="shared" si="25"/>
        <v xml:space="preserve">    ref_bib_mackenzie_et_al_2017: "MacKenzie, D. I., Nichols, J. D., Royle, J. A., Pollock, K. H., Bailey, L. L., &amp; Hines, J. E. (2017). *Occupancy Estimation and Modeling: Inferring Patterns and Dynamics of Species Occurrence*. 2nd ed. Academic Press, San Diego. &lt;https://www.sciencedirect.com/book/9780124071971/occupancy-estimation-and-modeling&gt;."</v>
      </c>
    </row>
    <row r="202" spans="1:15">
      <c r="A202" s="14" t="s">
        <v>2262</v>
      </c>
      <c r="B202" s="14" t="b">
        <v>1</v>
      </c>
      <c r="C202" s="14" t="b">
        <v>1</v>
      </c>
      <c r="D202" s="14" t="b">
        <v>1</v>
      </c>
      <c r="E202" s="14"/>
      <c r="F202" s="14" t="s">
        <v>1543</v>
      </c>
      <c r="G202" s="14" t="str">
        <f t="shared" si="22"/>
        <v>{{ ref_intext_mackenzie_kendall_2002 }}</v>
      </c>
      <c r="H202" s="14" t="str">
        <f t="shared" si="23"/>
        <v>{{ ref_bib_mackenzie_kendall_2002 }}</v>
      </c>
      <c r="I202" s="14" t="s">
        <v>189</v>
      </c>
      <c r="J202" s="14" t="s">
        <v>189</v>
      </c>
      <c r="K202" s="14" t="s">
        <v>1790</v>
      </c>
      <c r="L202" s="14" t="s">
        <v>624</v>
      </c>
      <c r="M202" s="14" t="str">
        <f t="shared" si="21"/>
        <v>MacKenzie, D. I., &amp; Kendall, W. L. (2002) How Should Detection Probability Be Incorporated into Estimates of Relative Abundance? *Ecology, 83 &lt;br&gt; &amp;nbsp;&amp;nbsp;&amp;nbsp;&amp;nbsp;&amp;nbsp;&amp;nbsp;&amp;nbsp;&amp;nbsp;acKenzie, D. I., &amp; Kendall, W. L. (2002) How Should Detection Probability Be Incorporated into Estimates of Relative Abundance? *Ecology, 83*(*(9), 2387–93. &lt;https://doi.org/10.1890/0012-9658(2002)083[2387:HSDPBI]2.0.CO;2&gt;&lt;br&gt;&lt;br&gt;</v>
      </c>
      <c r="N202" s="14" t="str">
        <f t="shared" si="24"/>
        <v xml:space="preserve">    ref_intext_mackenzie_kendall_2002: "MacKenzie &amp; Kendall, 2002"</v>
      </c>
      <c r="O202" s="14" t="str">
        <f t="shared" si="25"/>
        <v xml:space="preserve">    ref_bib_mackenzie_kendall_2002: "MacKenzie, D. I., &amp; Kendall, W. L. (2002) How Should Detection Probability Be Incorporated into Estimates of Relative Abundance? *Ecology, 83*(9), 2387–93. &lt;https://doi.org/10.1890/0012-9658(2002)083[2387:HSDPBI]2.0.CO;2&gt;"</v>
      </c>
    </row>
    <row r="203" spans="1:15">
      <c r="A203" s="14" t="s">
        <v>2262</v>
      </c>
      <c r="B203" s="14" t="b">
        <v>1</v>
      </c>
      <c r="C203" s="14" t="b">
        <v>0</v>
      </c>
      <c r="D203" s="14" t="b">
        <v>1</v>
      </c>
      <c r="E203" s="14"/>
      <c r="F203" s="14" t="s">
        <v>1544</v>
      </c>
      <c r="G203" s="14" t="str">
        <f t="shared" si="22"/>
        <v>{{ ref_intext_mackenzie_royle_2005 }}</v>
      </c>
      <c r="H203" s="14" t="str">
        <f t="shared" si="23"/>
        <v>{{ ref_bib_mackenzie_royle_2005 }}</v>
      </c>
      <c r="I203" s="14" t="s">
        <v>188</v>
      </c>
      <c r="J203" s="14" t="s">
        <v>188</v>
      </c>
      <c r="K203" s="14" t="s">
        <v>2847</v>
      </c>
      <c r="L203" s="14" t="s">
        <v>624</v>
      </c>
      <c r="M203" s="14" t="str">
        <f t="shared" si="21"/>
        <v>Mackenzie, D. I., &amp; Royle, J. A. (2005). Designing occupancy studies: general advice and allocating Survey effort. *Journal of Applied Ecolog &lt;br&gt; &amp;nbsp;&amp;nbsp;&amp;nbsp;&amp;nbsp;&amp;nbsp;&amp;nbsp;&amp;nbsp;&amp;nbsp;ackenzie, D. I., &amp; Royle, J. A. (2005). Designing occupancy studies: general advice and allocating Survey effort. *Journal of Applied Ecology,y, 42*, 1105–1114. &lt;https://doi.org/10.1111/j.1365-2664.2005.01098.x&gt;&lt;br&gt;&lt;br&gt;</v>
      </c>
      <c r="N203" s="14" t="str">
        <f t="shared" si="24"/>
        <v xml:space="preserve">    ref_intext_mackenzie_royle_2005: "Mackenzie &amp; Royle, 2005"</v>
      </c>
      <c r="O203" s="14" t="str">
        <f t="shared" si="25"/>
        <v xml:space="preserve">    ref_bib_mackenzie_royle_2005: "Mackenzie, D. I., &amp; Royle, J. A. (2005). Designing occupancy studies: general advice and allocating Survey effort. *Journal of Applied Ecology, 42*, 1105–1114. &lt;https://doi.org/10.1111/j.1365-2664.2005.01098.x&gt;"</v>
      </c>
    </row>
    <row r="204" spans="1:15">
      <c r="A204" s="14" t="s">
        <v>2262</v>
      </c>
      <c r="B204" s="14" t="b">
        <v>1</v>
      </c>
      <c r="C204" s="14" t="b">
        <v>0</v>
      </c>
      <c r="D204" s="14" t="b">
        <v>0</v>
      </c>
      <c r="E204" s="14"/>
      <c r="F204" s="14" t="s">
        <v>1545</v>
      </c>
      <c r="G204" s="14" t="str">
        <f t="shared" si="22"/>
        <v>{{ ref_intext_maffei_noss_2008 }}</v>
      </c>
      <c r="H204" s="14" t="str">
        <f t="shared" si="23"/>
        <v>{{ ref_bib_maffei_noss_2008 }}</v>
      </c>
      <c r="I204" s="14" t="s">
        <v>183</v>
      </c>
      <c r="J204" s="14" t="s">
        <v>183</v>
      </c>
      <c r="K204" s="14" t="s">
        <v>2848</v>
      </c>
      <c r="L204" s="14" t="s">
        <v>624</v>
      </c>
      <c r="M204" s="14" t="str">
        <f t="shared" si="21"/>
        <v>Maffei, L., &amp; Noss, A. J. (2008). How Small Is Too Small? Camera Trap Survey Areas and Density Estimates for Ocelots in the Bolivian Chaco. * &lt;br&gt; &amp;nbsp;&amp;nbsp;&amp;nbsp;&amp;nbsp;&amp;nbsp;&amp;nbsp;&amp;nbsp;&amp;nbsp;affei, L., &amp; Noss, A. J. (2008). How Small Is Too Small? Camera Trap Survey Areas and Density Estimates for Ocelots in the Bolivian Chaco. *BiBiotropica, 40*(1), 71-75. &lt;https://doi.org/10.1111/j.1744-7429.2007.00341.x&gt;&lt;br&gt;&lt;br&gt;</v>
      </c>
      <c r="N204" s="14" t="str">
        <f t="shared" si="24"/>
        <v xml:space="preserve">    ref_intext_maffei_noss_2008: "Maffei &amp; Noss, 2008"</v>
      </c>
      <c r="O204" s="14" t="str">
        <f t="shared" si="25"/>
        <v xml:space="preserve">    ref_bib_maffei_noss_2008: "Maffei, L., &amp; Noss, A. J. (2008). How Small Is Too Small? Camera Trap Survey Areas and Density Estimates for Ocelots in the Bolivian Chaco. *Biotropica, 40*(1), 71-75. &lt;https://doi.org/10.1111/j.1744-7429.2007.00341.x&gt;"</v>
      </c>
    </row>
    <row r="205" spans="1:15">
      <c r="A205" s="14" t="s">
        <v>2262</v>
      </c>
      <c r="B205" s="14" t="b">
        <v>1</v>
      </c>
      <c r="C205" s="14" t="b">
        <v>0</v>
      </c>
      <c r="D205" s="14" t="b">
        <v>0</v>
      </c>
      <c r="E205" s="14"/>
      <c r="F205" s="14" t="s">
        <v>1546</v>
      </c>
      <c r="G205" s="14" t="str">
        <f t="shared" si="22"/>
        <v>{{ ref_intext_manly_et_al_1993 }}</v>
      </c>
      <c r="H205" s="14" t="str">
        <f t="shared" si="23"/>
        <v>{{ ref_bib_manly_et_al_1993 }}</v>
      </c>
      <c r="I205" s="14" t="s">
        <v>182</v>
      </c>
      <c r="J205" s="14" t="s">
        <v>803</v>
      </c>
      <c r="K205" s="14" t="s">
        <v>2862</v>
      </c>
      <c r="L205" s="14" t="s">
        <v>624</v>
      </c>
      <c r="M205" s="14" t="str">
        <f t="shared" si="21"/>
        <v>Manly, B. F. J., McDonald, L. L., &amp; Thomas, D. L. (1993). Resource Selection by Animals: Statistical Design and Analysis for Field Studies. C &lt;br&gt; &amp;nbsp;&amp;nbsp;&amp;nbsp;&amp;nbsp;&amp;nbsp;&amp;nbsp;&amp;nbsp;&amp;nbsp;anly, B. F. J., McDonald, L. L., &amp; Thomas, D. L. (1993). Resource Selection by Animals: Statistical Design and Analysis for Field Studies. Chahapman &amp; Hall, London, p. 177. &lt;https://doi.org/10.1007/0-306-48151-0&gt;&lt;br&gt;&lt;br&gt;</v>
      </c>
      <c r="N205" s="14" t="str">
        <f t="shared" si="24"/>
        <v xml:space="preserve">    ref_intext_manly_et_al_1993: "Manly et al., 1993"</v>
      </c>
      <c r="O205" s="14" t="str">
        <f t="shared" si="25"/>
        <v xml:space="preserve">    ref_bib_manly_et_al_1993: "Manly, B. F. J., McDonald, L. L., &amp; Thomas, D. L. (1993). Resource Selection by Animals: Statistical Design and Analysis for Field Studies. Chapman &amp; Hall, London, p. 177. &lt;https://doi.org/10.1007/0-306-48151-0&gt;"</v>
      </c>
    </row>
    <row r="206" spans="1:15">
      <c r="A206" s="14" t="s">
        <v>2262</v>
      </c>
      <c r="B206" s="14" t="b">
        <v>0</v>
      </c>
      <c r="C206" s="14" t="b">
        <v>0</v>
      </c>
      <c r="D206" s="14" t="b">
        <v>1</v>
      </c>
      <c r="E206" s="14"/>
      <c r="F206" s="14" t="s">
        <v>1547</v>
      </c>
      <c r="G206" s="14" t="str">
        <f t="shared" si="22"/>
        <v>{{ ref_intext_markle_et_al_2020 }}</v>
      </c>
      <c r="H206" s="14" t="str">
        <f t="shared" si="23"/>
        <v>{{ ref_bib_markle_et_al_2020 }}</v>
      </c>
      <c r="I206" s="14" t="s">
        <v>181</v>
      </c>
      <c r="J206" s="14" t="s">
        <v>181</v>
      </c>
      <c r="K206" s="14" t="s">
        <v>1794</v>
      </c>
      <c r="L206" s="14" t="s">
        <v>624</v>
      </c>
      <c r="M206" s="14" t="str">
        <f t="shared" si="21"/>
        <v>Markle, D. F., Janik, A., Peterson, J. T., Choudhury, A., Simon, D. C., Tkach, V. V., Terwilliger, M. R., Sanders, J. L., &amp; Kent, M. L. (2020 &lt;br&gt; &amp;nbsp;&amp;nbsp;&amp;nbsp;&amp;nbsp;&amp;nbsp;&amp;nbsp;&amp;nbsp;&amp;nbsp;arkle, D. F., Janik, A., Peterson, J. T., Choudhury, A., Simon, D. C., Tkach, V. V., Terwilliger, M. R., Sanders, J. L., &amp; Kent, M. L. (2020).). Odds Ratios and Hurdle Models: A Long-Term Analysis of Parasite Infection Patterns in Endangered Young-Of-The-Year Suckers from Upper Klamath Lake, Oregon, USA. *International Journal for Parasitology, 50*(4), 315–330. &lt;https://doi.org/10.1016/j.ijpara.2020.02.001&gt;&lt;br&gt;&lt;br&gt;</v>
      </c>
      <c r="N206" s="14" t="str">
        <f t="shared" si="24"/>
        <v xml:space="preserve">    ref_intext_markle_et_al_2020: "Markle et al., 2020"</v>
      </c>
      <c r="O206" s="14" t="str">
        <f t="shared" si="25"/>
        <v xml:space="preserve">    ref_bib_markle_et_al_2020: "Markle, D. F., Janik, A., Peterson, J. T., Choudhury, A., Simon, D. C., Tkach, V. V., Terwilliger, M. R., Sanders, J. L., &amp; Kent, M. L. (2020). Odds Ratios and Hurdle Models: A Long-Term Analysis of Parasite Infection Patterns in Endangered Young-Of-The-Year Suckers from Upper Klamath Lake, Oregon, USA. *International Journal for Parasitology, 50*(4), 315–330. &lt;https://doi.org/10.1016/j.ijpara.2020.02.001&gt;"</v>
      </c>
    </row>
    <row r="207" spans="1:15">
      <c r="A207" s="14" t="s">
        <v>2262</v>
      </c>
      <c r="B207" s="14" t="b">
        <v>1</v>
      </c>
      <c r="C207" s="14" t="b">
        <v>0</v>
      </c>
      <c r="D207" s="14" t="b">
        <v>1</v>
      </c>
      <c r="E207" s="14"/>
      <c r="F207" s="14" t="s">
        <v>1548</v>
      </c>
      <c r="G207" s="14" t="str">
        <f t="shared" si="22"/>
        <v>{{ ref_intext_martin_et_al_2005 }}</v>
      </c>
      <c r="H207" s="14" t="str">
        <f t="shared" si="23"/>
        <v>{{ ref_bib_martin_et_al_2005 }}</v>
      </c>
      <c r="I207" s="14" t="s">
        <v>180</v>
      </c>
      <c r="J207" s="14" t="s">
        <v>180</v>
      </c>
      <c r="K207" s="14" t="s">
        <v>1795</v>
      </c>
      <c r="L207" s="14" t="s">
        <v>624</v>
      </c>
      <c r="M207" s="14" t="str">
        <f t="shared" si="21"/>
        <v>Martin, T. G., Wintle, B. A., Rhodes, J. R., Kuhnert, P. M., Field, S. A., Low-Choy, S. J., Tyre, A. J., &amp; Possingham, H. P. (2005). Zero Tol &lt;br&gt; &amp;nbsp;&amp;nbsp;&amp;nbsp;&amp;nbsp;&amp;nbsp;&amp;nbsp;&amp;nbsp;&amp;nbsp;artin, T. G., Wintle, B. A., Rhodes, J. R., Kuhnert, P. M., Field, S. A., Low-Choy, S. J., Tyre, A. J., &amp; Possingham, H. P. (2005). Zero Tolererance Ecology: Improving Ecological Inference by Modelling the Source of Zero Observations. *Ecology Letters, 8*(11), 1235-1246. &lt;https://doi.org/10.1111/j.1461-0248.2005.00826.x&gt;&lt;br&gt;&lt;br&gt;</v>
      </c>
      <c r="N207" s="14" t="str">
        <f t="shared" si="24"/>
        <v xml:space="preserve">    ref_intext_martin_et_al_2005: "Martin et al., 2005"</v>
      </c>
      <c r="O207" s="14" t="str">
        <f t="shared" si="25"/>
        <v xml:space="preserve">    ref_bib_martin_et_al_2005: "Martin, T. G., Wintle, B. A., Rhodes, J. R., Kuhnert, P. M., Field, S. A., Low-Choy, S. J., Tyre, A. J., &amp; Possingham, H. P. (2005). Zero Tolerance Ecology: Improving Ecological Inference by Modelling the Source of Zero Observations. *Ecology Letters, 8*(11), 1235-1246. &lt;https://doi.org/10.1111/j.1461-0248.2005.00826.x&gt;"</v>
      </c>
    </row>
    <row r="208" spans="1:15">
      <c r="A208" s="14" t="s">
        <v>2262</v>
      </c>
      <c r="B208" s="14" t="b">
        <v>1</v>
      </c>
      <c r="C208" s="14" t="b">
        <v>0</v>
      </c>
      <c r="D208" s="14" t="b">
        <v>0</v>
      </c>
      <c r="E208" s="14"/>
      <c r="F208" s="14" t="s">
        <v>1549</v>
      </c>
      <c r="G208" s="14" t="str">
        <f t="shared" si="22"/>
        <v>{{ ref_intext_mcclintock_et_al_2009 }}</v>
      </c>
      <c r="H208" s="14" t="str">
        <f t="shared" si="23"/>
        <v>{{ ref_bib_mcclintock_et_al_2009 }}</v>
      </c>
      <c r="I208" s="14" t="s">
        <v>179</v>
      </c>
      <c r="J208" s="14" t="s">
        <v>179</v>
      </c>
      <c r="K208" s="14" t="s">
        <v>1796</v>
      </c>
      <c r="L208" s="14" t="s">
        <v>624</v>
      </c>
      <c r="M208" s="14" t="str">
        <f t="shared" si="21"/>
        <v>McClintock, B. T., White, G. C., Antolin, M. F., &amp; Tripp, D. W. (2009). Estimating abundance using mark-resight when sampling is with replace &lt;br&gt; &amp;nbsp;&amp;nbsp;&amp;nbsp;&amp;nbsp;&amp;nbsp;&amp;nbsp;&amp;nbsp;&amp;nbsp;cClintock, B. T., White, G. C., Antolin, M. F., &amp; Tripp, D. W. (2009). Estimating abundance using mark-resight when sampling is with replacemement or the number of marked individuals is unknown. *Biometrics, 65*(1), 237–246. &lt;https://doi.org/10.1111/j.1541-0420.2008.01047.x&gt;&lt;br&gt;&lt;br&gt;</v>
      </c>
      <c r="N208" s="14" t="str">
        <f t="shared" si="24"/>
        <v xml:space="preserve">    ref_intext_mcclintock_et_al_2009: "McClintock et al., 2009"</v>
      </c>
      <c r="O208" s="14" t="str">
        <f t="shared" si="25"/>
        <v xml:space="preserve">    ref_bib_mcclintock_et_al_2009: "McClintock, B. T., White, G. C., Antolin, M. F., &amp; Tripp, D. W. (2009). Estimating abundance using mark-resight when sampling is with replacement or the number of marked individuals is unknown. *Biometrics, 65*(1), 237–246. &lt;https://doi.org/10.1111/j.1541-0420.2008.01047.x&gt;"</v>
      </c>
    </row>
    <row r="209" spans="1:15" ht="15">
      <c r="F209" s="14" t="s">
        <v>3663</v>
      </c>
      <c r="G209" s="14" t="str">
        <f t="shared" si="22"/>
        <v>{{ ref_intext_mcclintock_et_al_2015 }}</v>
      </c>
      <c r="H209" s="14" t="str">
        <f t="shared" si="23"/>
        <v>{{ ref_bib_mcclintock_et_al_2015 }}</v>
      </c>
      <c r="I209" s="14" t="s">
        <v>3664</v>
      </c>
      <c r="K209" s="74" t="s">
        <v>3665</v>
      </c>
      <c r="N209" s="14" t="str">
        <f t="shared" si="24"/>
        <v xml:space="preserve">    ref_intext_mcclintock_et_al_2015: "McClintock et al., 2015"</v>
      </c>
      <c r="O209" s="14" t="str">
        <f t="shared" si="25"/>
        <v xml:space="preserve">    ref_bib_mcclintock_et_al_2015: "McClintock, B. T. (2015). multimark: An R package for analysis of capture–recapture data consisting of multiple 'noninvasive' marks. *Ecology and Evolution, 5*(21), 4920–4931. &lt;https://doi.org/10.1002/ece3.1676&gt;"</v>
      </c>
    </row>
    <row r="210" spans="1:15">
      <c r="A210" s="14" t="s">
        <v>2262</v>
      </c>
      <c r="B210" s="14" t="b">
        <v>0</v>
      </c>
      <c r="C210" s="14" t="b">
        <v>0</v>
      </c>
      <c r="D210" s="14" t="s">
        <v>789</v>
      </c>
      <c r="E210" s="14"/>
      <c r="F210" s="14" t="s">
        <v>1550</v>
      </c>
      <c r="G210" s="14" t="str">
        <f t="shared" si="22"/>
        <v>{{ ref_intext_mccomb_et_al_2010 }}</v>
      </c>
      <c r="H210" s="14" t="str">
        <f t="shared" si="23"/>
        <v>{{ ref_bib_mccomb_et_al_2010 }}</v>
      </c>
      <c r="I210" s="14" t="s">
        <v>178</v>
      </c>
      <c r="J210" s="14" t="s">
        <v>802</v>
      </c>
      <c r="K210" s="14" t="s">
        <v>1797</v>
      </c>
      <c r="L210" s="14" t="s">
        <v>624</v>
      </c>
      <c r="M210" s="14" t="str">
        <f t="shared" ref="M210:M237" si="26">LEFT(K210,141)&amp;" &lt;br&gt; &amp;nbsp;&amp;nbsp;&amp;nbsp;&amp;nbsp;&amp;nbsp;&amp;nbsp;&amp;nbsp;&amp;nbsp;"&amp;MID(K210,2,142)&amp;MID(K210,142,500)&amp;"&lt;br&gt;&lt;br&gt;"</f>
        <v>Mccomb, B., Vesely, D., &amp; Jordan, C. (2010). *Monitoring Animal Populations and Their Habitats: A Practitioner’s Guide*. Oregon State Univers &lt;br&gt; &amp;nbsp;&amp;nbsp;&amp;nbsp;&amp;nbsp;&amp;nbsp;&amp;nbsp;&amp;nbsp;&amp;nbsp;ccomb, B., Vesely, D., &amp; Jordan, C. (2010). *Monitoring Animal Populations and Their Habitats: A Practitioner’s Guide*. Oregon State Universitity. &lt;https://openlibrary-repo.ecampusontario.ca/xmlui/bitstream/handle/123456789/850/Monitoring-Animal-Populations-and-Their-Habitats-A-Practitioner039s-Guide-1598474504._print.pdf?sequence=4&amp;isAllowed=y&gt;&lt;br&gt;&lt;br&gt;</v>
      </c>
      <c r="N210" s="14" t="str">
        <f t="shared" si="24"/>
        <v xml:space="preserve">    ref_intext_mccomb_et_al_2010: "Mccomb et al., 2010"</v>
      </c>
      <c r="O210" s="14" t="str">
        <f t="shared" si="25"/>
        <v xml:space="preserve">    ref_bib_mccomb_et_al_2010: "Mccomb, B., Vesely, D., &amp; Jordan, C. (2010). *Monitoring Animal Populations and Their Habitats: A Practitioner’s Guide*. Oregon State University. &lt;https://openlibrary-repo.ecampusontario.ca/xmlui/bitstream/handle/123456789/850/Monitoring-Animal-Populations-and-Their-Habitats-A-Practitioner039s-Guide-1598474504._print.pdf?sequence=4&amp;isAllowed=y&gt;"</v>
      </c>
    </row>
    <row r="211" spans="1:15">
      <c r="A211" s="14" t="s">
        <v>2262</v>
      </c>
      <c r="B211" s="14" t="b">
        <v>1</v>
      </c>
      <c r="C211" s="14" t="b">
        <v>0</v>
      </c>
      <c r="D211" s="14" t="b">
        <v>0</v>
      </c>
      <c r="E211" s="14"/>
      <c r="F211" s="14" t="s">
        <v>1551</v>
      </c>
      <c r="G211" s="14" t="str">
        <f t="shared" si="22"/>
        <v>{{ ref_intext_mccullagh_nelder_1989 }}</v>
      </c>
      <c r="H211" s="14" t="str">
        <f t="shared" si="23"/>
        <v>{{ ref_bib_mccullagh_nelder_1989 }}</v>
      </c>
      <c r="I211" s="14" t="s">
        <v>177</v>
      </c>
      <c r="J211" s="14" t="s">
        <v>177</v>
      </c>
      <c r="K211" s="14" t="s">
        <v>1798</v>
      </c>
      <c r="L211" s="14" t="s">
        <v>624</v>
      </c>
      <c r="M211" s="14" t="str">
        <f t="shared" si="26"/>
        <v>McCullagh, P., &amp; Nelder, J. A. (1989). *Generalised Linear Models,* 2nd edn. Chapman and Hall, London. &lt;http://dx.doi.org/10.1007/978-1-4899- &lt;br&gt; &amp;nbsp;&amp;nbsp;&amp;nbsp;&amp;nbsp;&amp;nbsp;&amp;nbsp;&amp;nbsp;&amp;nbsp;cCullagh, P., &amp; Nelder, J. A. (1989). *Generalised Linear Models,* 2nd edn. Chapman and Hall, London. &lt;http://dx.doi.org/10.1007/978-1-4899-323242-6&gt;&lt;br&gt;&lt;br&gt;</v>
      </c>
      <c r="N211" s="14" t="str">
        <f t="shared" si="24"/>
        <v xml:space="preserve">    ref_intext_mccullagh_nelder_1989: "McCullagh &amp; Nelder, 1989"</v>
      </c>
      <c r="O211" s="14" t="str">
        <f t="shared" si="25"/>
        <v xml:space="preserve">    ref_bib_mccullagh_nelder_1989: "McCullagh, P., &amp; Nelder, J. A. (1989). *Generalised Linear Models,* 2nd edn. Chapman and Hall, London. &lt;http://dx.doi.org/10.1007/978-1-4899-3242-6&gt;"</v>
      </c>
    </row>
    <row r="212" spans="1:15">
      <c r="A212" s="14" t="s">
        <v>2262</v>
      </c>
      <c r="B212" s="14" t="b">
        <v>1</v>
      </c>
      <c r="C212" s="14" t="b">
        <v>1</v>
      </c>
      <c r="D212" s="14" t="b">
        <v>0</v>
      </c>
      <c r="E212" s="14"/>
      <c r="F212" s="14" t="s">
        <v>1552</v>
      </c>
      <c r="G212" s="14" t="str">
        <f t="shared" si="22"/>
        <v>{{ ref_intext_mcshea_et_al_2015 }}</v>
      </c>
      <c r="H212" s="14" t="str">
        <f t="shared" si="23"/>
        <v>{{ ref_bib_mcshea_et_al_2015 }}</v>
      </c>
      <c r="I212" s="14" t="s">
        <v>176</v>
      </c>
      <c r="J212" s="14" t="s">
        <v>176</v>
      </c>
      <c r="K212" s="14" t="s">
        <v>1799</v>
      </c>
      <c r="L212" s="14" t="s">
        <v>624</v>
      </c>
      <c r="M212" s="14" t="str">
        <f t="shared" si="26"/>
        <v>McShea, W. J., Forrester, T., Costello, R., He, Z., &amp; Kays, R. (2015). Volunteer-Run Cameras as Distributed Sensors for Macrosystem Mammal Re &lt;br&gt; &amp;nbsp;&amp;nbsp;&amp;nbsp;&amp;nbsp;&amp;nbsp;&amp;nbsp;&amp;nbsp;&amp;nbsp;cShea, W. J., Forrester, T., Costello, R., He, Z., &amp; Kays, R. (2015). Volunteer-Run Cameras as Distributed Sensors for Macrosystem Mammal Resesearch. *Landscape Ecology, 31,* 1–13. &lt;https://doi.org/10.1007/s10980-015-0262-9&gt;&lt;br&gt;&lt;br&gt;</v>
      </c>
      <c r="N212" s="14" t="str">
        <f t="shared" si="24"/>
        <v xml:space="preserve">    ref_intext_mcshea_et_al_2015: "McShea et al., 2015"</v>
      </c>
      <c r="O212" s="14" t="str">
        <f t="shared" si="25"/>
        <v xml:space="preserve">    ref_bib_mcshea_et_al_2015: "McShea, W. J., Forrester, T., Costello, R., He, Z., &amp; Kays, R. (2015). Volunteer-Run Cameras as Distributed Sensors for Macrosystem Mammal Research. *Landscape Ecology, 31,* 1–13. &lt;https://doi.org/10.1007/s10980-015-0262-9&gt;"</v>
      </c>
    </row>
    <row r="213" spans="1:15">
      <c r="A213" s="14" t="s">
        <v>2262</v>
      </c>
      <c r="B213" s="14" t="b">
        <v>0</v>
      </c>
      <c r="C213" s="14" t="b">
        <v>0</v>
      </c>
      <c r="D213" s="14"/>
      <c r="E213" s="14"/>
      <c r="F213" s="14" t="s">
        <v>1894</v>
      </c>
      <c r="G213" s="14" t="str">
        <f t="shared" si="22"/>
        <v>{{ ref_intext_mecks100_2018 }}</v>
      </c>
      <c r="H213" s="14" t="str">
        <f t="shared" si="23"/>
        <v>{{ ref_bib_mecks100_2018 }}</v>
      </c>
      <c r="I213" s="14" t="s">
        <v>1896</v>
      </c>
      <c r="J213" s="14" t="s">
        <v>1896</v>
      </c>
      <c r="K213" s="14" t="s">
        <v>1895</v>
      </c>
      <c r="L213" s="14" t="s">
        <v>624</v>
      </c>
      <c r="M213" s="14" t="str">
        <f t="shared" si="26"/>
        <v>mecks100 (2018, Feb 7). *Species accumulation and rarefaction curves* [Video]. YouTube. &lt;https://www.youtube.com/watch?v=4gcmAUpo9TU&gt; &lt;br&gt; &amp;nbsp;&amp;nbsp;&amp;nbsp;&amp;nbsp;&amp;nbsp;&amp;nbsp;&amp;nbsp;&amp;nbsp;ecks100 (2018, Feb 7). *Species accumulation and rarefaction curves* [Video]. YouTube. &lt;https://www.youtube.com/watch?v=4gcmAUpo9TU&gt;&lt;br&gt;&lt;br&gt;</v>
      </c>
      <c r="N213" s="14" t="str">
        <f t="shared" si="24"/>
        <v xml:space="preserve">    ref_intext_mecks100_2018: "mecks100, 2018"</v>
      </c>
      <c r="O213" s="14" t="str">
        <f t="shared" si="25"/>
        <v xml:space="preserve">    ref_bib_mecks100_2018: "mecks100 (2018, Feb 7). *Species accumulation and rarefaction curves* [Video]. YouTube. &lt;https://www.youtube.com/watch?v=4gcmAUpo9TU&gt;"</v>
      </c>
    </row>
    <row r="214" spans="1:15">
      <c r="A214" s="14" t="s">
        <v>2262</v>
      </c>
      <c r="B214" s="14" t="b">
        <v>1</v>
      </c>
      <c r="C214" s="14" t="b">
        <v>1</v>
      </c>
      <c r="D214" s="14" t="b">
        <v>0</v>
      </c>
      <c r="E214" s="14"/>
      <c r="F214" s="14" t="s">
        <v>1553</v>
      </c>
      <c r="G214" s="14" t="str">
        <f t="shared" si="22"/>
        <v>{{ ref_intext_meek_et_al_2014a }}</v>
      </c>
      <c r="H214" s="14" t="str">
        <f t="shared" si="23"/>
        <v>{{ ref_bib_meek_et_al_2014a }}</v>
      </c>
      <c r="I214" s="14" t="s">
        <v>173</v>
      </c>
      <c r="J214" s="14" t="s">
        <v>173</v>
      </c>
      <c r="K214" s="14" t="s">
        <v>2883</v>
      </c>
      <c r="L214" s="14" t="s">
        <v>624</v>
      </c>
      <c r="M214" s="14" t="str">
        <f t="shared" si="26"/>
        <v>Meek, P. D., Ballard, G., Claridge, A., Kays, R., Moseby, K., O'Brien, T., O'Connell, A., Sanderson, J., Swann, D. E., Tobler, M., &amp; Townsend &lt;br&gt; &amp;nbsp;&amp;nbsp;&amp;nbsp;&amp;nbsp;&amp;nbsp;&amp;nbsp;&amp;nbsp;&amp;nbsp;eek, P. D., Ballard, G., Claridge, A., Kays, R., Moseby, K., O'Brien, T., O'Connell, A., Sanderson, J., Swann, D. E., Tobler, M., &amp; Townsend, , S. (2014a). Recommended Guiding Principles for Reporting on Camera trap Trapping Research. *Biodiversity and Conservation, 23*(9), 2321–2343. &lt;https://doi.org/10.1007/s10531-014-0712-8&gt;&lt;br&gt;&lt;br&gt;</v>
      </c>
      <c r="N214" s="14" t="str">
        <f t="shared" si="24"/>
        <v xml:space="preserve">    ref_intext_meek_et_al_2014a: "Meek et al., 2014a"</v>
      </c>
      <c r="O214" s="14" t="str">
        <f t="shared" si="25"/>
        <v xml:space="preserve">    ref_bib_meek_et_al_2014a: "Meek, P. D., Ballard, G., Claridge, A., Kays, R., Moseby, K., O'Brien, T., O'Connell, A., Sanderson, J., Swann, D. E., Tobler, M., &amp; Townsend, S. (2014a). Recommended Guiding Principles for Reporting on Camera trap Trapping Research. *Biodiversity and Conservation, 23*(9), 2321–2343. &lt;https://doi.org/10.1007/s10531-014-0712-8&gt;"</v>
      </c>
    </row>
    <row r="215" spans="1:15">
      <c r="A215" s="14" t="s">
        <v>2262</v>
      </c>
      <c r="B215" s="14" t="b">
        <v>1</v>
      </c>
      <c r="C215" s="14" t="b">
        <v>0</v>
      </c>
      <c r="D215" s="14" t="b">
        <v>1</v>
      </c>
      <c r="E215" s="14"/>
      <c r="F215" s="14" t="s">
        <v>1554</v>
      </c>
      <c r="G215" s="14" t="str">
        <f t="shared" si="22"/>
        <v>{{ ref_intext_meek_et_al_2014b }}</v>
      </c>
      <c r="H215" s="14" t="str">
        <f t="shared" si="23"/>
        <v>{{ ref_bib_meek_et_al_2014b }}</v>
      </c>
      <c r="I215" s="14" t="s">
        <v>174</v>
      </c>
      <c r="J215" s="14" t="s">
        <v>174</v>
      </c>
      <c r="K215" s="14" t="s">
        <v>2183</v>
      </c>
      <c r="L215" s="14" t="s">
        <v>624</v>
      </c>
      <c r="M215" s="14" t="str">
        <f t="shared" si="26"/>
        <v>Meek, P. D., Ballard, G. A., Fleming, P. J. S., Schaefer, M., Williams, W., &amp; Falzon, G. (2014a). Camera Traps Can Be Heard and Seen by Anima &lt;br&gt; &amp;nbsp;&amp;nbsp;&amp;nbsp;&amp;nbsp;&amp;nbsp;&amp;nbsp;&amp;nbsp;&amp;nbsp;eek, P. D., Ballard, G. A., Fleming, P. J. S., Schaefer, M., Williams, W., &amp; Falzon, G. (2014a). Camera Traps Can Be Heard and Seen by Animalsls. *PLoS One*, *9*(10), e110832. &lt;https://doi.org/10.1371/journal.pone.0110832&gt;&lt;br&gt;&lt;br&gt;</v>
      </c>
      <c r="N215" s="14" t="str">
        <f t="shared" si="24"/>
        <v xml:space="preserve">    ref_intext_meek_et_al_2014b: "Meek et al., 2014b"</v>
      </c>
      <c r="O215" s="14" t="str">
        <f t="shared" si="25"/>
        <v xml:space="preserve">    ref_bib_meek_et_al_2014b: "Meek, P. D., Ballard, G. A., Fleming, P. J. S., Schaefer, M., Williams, W., &amp; Falzon, G. (2014a). Camera Traps Can Be Heard and Seen by Animals. *PLoS One*, *9*(10), e110832. &lt;https://doi.org/10.1371/journal.pone.0110832&gt;"</v>
      </c>
    </row>
    <row r="216" spans="1:15">
      <c r="A216" s="14" t="s">
        <v>2262</v>
      </c>
      <c r="B216" s="14" t="b">
        <v>1</v>
      </c>
      <c r="C216" s="14" t="b">
        <v>0</v>
      </c>
      <c r="D216" s="14" t="b">
        <v>0</v>
      </c>
      <c r="E216" s="14"/>
      <c r="F216" s="14" t="s">
        <v>1555</v>
      </c>
      <c r="G216" s="14" t="str">
        <f t="shared" si="22"/>
        <v>{{ ref_intext_meek_et_al_2016 }}</v>
      </c>
      <c r="H216" s="14" t="str">
        <f t="shared" si="23"/>
        <v>{{ ref_bib_meek_et_al_2016 }}</v>
      </c>
      <c r="I216" s="14" t="s">
        <v>175</v>
      </c>
      <c r="J216" s="14" t="s">
        <v>801</v>
      </c>
      <c r="K216" s="14" t="s">
        <v>1800</v>
      </c>
      <c r="L216" s="14" t="s">
        <v>624</v>
      </c>
      <c r="M216" s="14" t="str">
        <f t="shared" si="26"/>
        <v>Meek, P. D., Ballard, G. A., &amp; Falzon, G. (2016). The Higher You Go the Less You Will Know: Placing Camera Traps High to Avoid Theft Will Aff &lt;br&gt; &amp;nbsp;&amp;nbsp;&amp;nbsp;&amp;nbsp;&amp;nbsp;&amp;nbsp;&amp;nbsp;&amp;nbsp;eek, P. D., Ballard, G. A., &amp; Falzon, G. (2016). The Higher You Go the Less You Will Know: Placing Camera Traps High to Avoid Theft Will Affecect Detection. *Remote Sensing in Ecology and Conservation, 2*(4), 204–211. &lt;https://doi.org/10.1002/rse2.28&gt;&lt;br&gt;&lt;br&gt;</v>
      </c>
      <c r="N216" s="14" t="str">
        <f t="shared" si="24"/>
        <v xml:space="preserve">    ref_intext_meek_et_al_2016: "Meek et al., 2016"</v>
      </c>
      <c r="O216" s="14" t="str">
        <f t="shared" si="25"/>
        <v xml:space="preserve">    ref_bib_meek_et_al_2016: "Meek, P. D., Ballard, G. A., &amp; Falzon, G. (2016). The Higher You Go the Less You Will Know: Placing Camera Traps High to Avoid Theft Will Affect Detection. *Remote Sensing in Ecology and Conservation, 2*(4), 204–211. &lt;https://doi.org/10.1002/rse2.28&gt;"</v>
      </c>
    </row>
    <row r="217" spans="1:15">
      <c r="A217" s="14" t="s">
        <v>2271</v>
      </c>
      <c r="B217" s="14" t="b">
        <v>0</v>
      </c>
      <c r="C217" s="14" t="b">
        <v>0</v>
      </c>
      <c r="D217" s="14"/>
      <c r="E217" s="14"/>
      <c r="F217" s="19" t="s">
        <v>2783</v>
      </c>
      <c r="G217" s="14" t="str">
        <f t="shared" si="22"/>
        <v>{{ ref_intext_mikkela_2024 }}</v>
      </c>
      <c r="H217" s="14" t="str">
        <f t="shared" si="23"/>
        <v>{{ ref_bib_mikkela_2024 }}</v>
      </c>
      <c r="I217" s="14" t="s">
        <v>2781</v>
      </c>
      <c r="J217" s="14" t="s">
        <v>2781</v>
      </c>
      <c r="K217" s="14" t="s">
        <v>2782</v>
      </c>
      <c r="L217" s="14" t="s">
        <v>3071</v>
      </c>
      <c r="M217" s="14" t="str">
        <f t="shared" si="26"/>
        <v>Mikkelä, A. (2024). *Probabilistic detection calculator (online application).* R shiny version v2. &lt;https://detcal-shiny.2.rahtiapp.fi/&gt; &lt;br&gt; &amp;nbsp;&amp;nbsp;&amp;nbsp;&amp;nbsp;&amp;nbsp;&amp;nbsp;&amp;nbsp;&amp;nbsp;ikkelä, A. (2024). *Probabilistic detection calculator (online application).* R shiny version v2. &lt;https://detcal-shiny.2.rahtiapp.fi/&gt;&lt;br&gt;&lt;br&gt;</v>
      </c>
      <c r="N217" s="14" t="str">
        <f t="shared" si="24"/>
        <v xml:space="preserve">    ref_intext_mikkela_2024: "Mikkelä, 2024"</v>
      </c>
      <c r="O217" s="14" t="str">
        <f t="shared" si="25"/>
        <v xml:space="preserve">    ref_bib_mikkela_2024: "Mikkelä, A. (2024). *Probabilistic detection calculator (online application).* R shiny version v2. &lt;https://detcal-shiny.2.rahtiapp.fi/&gt;"</v>
      </c>
    </row>
    <row r="218" spans="1:15">
      <c r="A218" s="14" t="s">
        <v>2262</v>
      </c>
      <c r="B218" s="14" t="b">
        <v>1</v>
      </c>
      <c r="C218" s="14" t="b">
        <v>1</v>
      </c>
      <c r="D218" s="14" t="b">
        <v>0</v>
      </c>
      <c r="E218" s="14"/>
      <c r="F218" s="14" t="s">
        <v>1556</v>
      </c>
      <c r="G218" s="14" t="str">
        <f t="shared" si="22"/>
        <v>{{ ref_intext_mills_et_al_2016 }}</v>
      </c>
      <c r="H218" s="14" t="str">
        <f t="shared" si="23"/>
        <v>{{ ref_bib_mills_et_al_2016 }}</v>
      </c>
      <c r="I218" s="14" t="s">
        <v>172</v>
      </c>
      <c r="J218" s="14" t="s">
        <v>800</v>
      </c>
      <c r="K218" s="14" t="s">
        <v>2849</v>
      </c>
      <c r="L218" s="14" t="s">
        <v>624</v>
      </c>
      <c r="M218" s="14" t="str">
        <f t="shared" si="26"/>
        <v>Mills, C. A., Godley, B. J., &amp; Hodgson, D. J. (2016). Take Only Photographs, Leave Only Footprints: Novel Applications of Non-Invasive Survey &lt;br&gt; &amp;nbsp;&amp;nbsp;&amp;nbsp;&amp;nbsp;&amp;nbsp;&amp;nbsp;&amp;nbsp;&amp;nbsp;ills, C. A., Godley, B. J., &amp; Hodgson, D. J. (2016). Take Only Photographs, Leave Only Footprints: Novel Applications of Non-Invasive Survey M Methods for Rapid Detection of Small, Arboreal Animals. *PloS One, 11*(1), e0146142. &lt;https://doi.org/10.1371/journal.pone.0146142&gt;&lt;br&gt;&lt;br&gt;</v>
      </c>
      <c r="N218" s="14" t="str">
        <f t="shared" si="24"/>
        <v xml:space="preserve">    ref_intext_mills_et_al_2016: "Mills et al., 2016"</v>
      </c>
      <c r="O218" s="14" t="str">
        <f t="shared" si="25"/>
        <v xml:space="preserve">    ref_bib_mills_et_al_2016: "Mills, C. A., Godley, B. J., &amp; Hodgson, D. J. (2016). Take Only Photographs, Leave Only Footprints: Novel Applications of Non-Invasive Survey Methods for Rapid Detection of Small, Arboreal Animals. *PloS One, 11*(1), e0146142. &lt;https://doi.org/10.1371/journal.pone.0146142&gt;"</v>
      </c>
    </row>
    <row r="219" spans="1:15">
      <c r="A219" s="14" t="s">
        <v>2262</v>
      </c>
      <c r="B219" s="14" t="b">
        <v>1</v>
      </c>
      <c r="C219" s="14" t="b">
        <v>0</v>
      </c>
      <c r="D219" s="14" t="b">
        <v>0</v>
      </c>
      <c r="E219" s="14"/>
      <c r="F219" s="14" t="s">
        <v>1557</v>
      </c>
      <c r="G219" s="14" t="str">
        <f t="shared" si="22"/>
        <v>{{ ref_intext_mills_et_al_2019 }}</v>
      </c>
      <c r="H219" s="14" t="str">
        <f t="shared" si="23"/>
        <v>{{ ref_bib_mills_et_al_2019 }}</v>
      </c>
      <c r="I219" s="14" t="s">
        <v>171</v>
      </c>
      <c r="J219" s="14" t="s">
        <v>171</v>
      </c>
      <c r="K219" s="14" t="s">
        <v>2850</v>
      </c>
      <c r="L219" s="14" t="s">
        <v>624</v>
      </c>
      <c r="M219" s="14" t="str">
        <f t="shared" si="26"/>
        <v>Mills, D., Fattebert, J., Hunter, L., &amp; Slotow, R. (2019). Maximising camera trap data: Using attractants to improve detection of elusive spe &lt;br&gt; &amp;nbsp;&amp;nbsp;&amp;nbsp;&amp;nbsp;&amp;nbsp;&amp;nbsp;&amp;nbsp;&amp;nbsp;ills, D., Fattebert, J., Hunter, L., &amp; Slotow, R. (2019). Maximising camera trap data: Using attractants to improve detection of elusive specicies in multi-species Surveys. *PLoS ONE, 14(5)*, e0216447. &lt;https://doi.org/10.1371/journal.pone.0216447&gt;&lt;br&gt;&lt;br&gt;</v>
      </c>
      <c r="N219" s="14" t="str">
        <f t="shared" si="24"/>
        <v xml:space="preserve">    ref_intext_mills_et_al_2019: "Mills et al., 2019"</v>
      </c>
      <c r="O219" s="14" t="str">
        <f t="shared" si="25"/>
        <v xml:space="preserve">    ref_bib_mills_et_al_2019: "Mills, D., Fattebert, J., Hunter, L., &amp; Slotow, R. (2019). Maximising camera trap data: Using attractants to improve detection of elusive species in multi-species Surveys. *PLoS ONE, 14(5)*, e0216447. &lt;https://doi.org/10.1371/journal.pone.0216447&gt;"</v>
      </c>
    </row>
    <row r="220" spans="1:15">
      <c r="A220" s="14" t="s">
        <v>2262</v>
      </c>
      <c r="B220" s="14" t="b">
        <v>1</v>
      </c>
      <c r="C220" s="14" t="b">
        <v>1</v>
      </c>
      <c r="D220" s="14" t="b">
        <v>0</v>
      </c>
      <c r="E220" s="14"/>
      <c r="F220" s="14" t="s">
        <v>1558</v>
      </c>
      <c r="G220" s="14" t="str">
        <f t="shared" si="22"/>
        <v>{{ ref_intext_moeller_et_al_2018 }}</v>
      </c>
      <c r="H220" s="14" t="str">
        <f t="shared" si="23"/>
        <v>{{ ref_bib_moeller_et_al_2018 }}</v>
      </c>
      <c r="I220" s="14" t="s">
        <v>170</v>
      </c>
      <c r="J220" s="14" t="s">
        <v>799</v>
      </c>
      <c r="K220" s="14" t="s">
        <v>1802</v>
      </c>
      <c r="L220" s="14" t="s">
        <v>624</v>
      </c>
      <c r="M220" s="14" t="str">
        <f t="shared" si="26"/>
        <v>Moeller, A. K., Lukacs, P. M., &amp; Horne, J. S. (2018). Three Novel Methods to Estimate Abundance of Unmarked Animals using Remote Cameras. *Ec &lt;br&gt; &amp;nbsp;&amp;nbsp;&amp;nbsp;&amp;nbsp;&amp;nbsp;&amp;nbsp;&amp;nbsp;&amp;nbsp;oeller, A. K., Lukacs, P. M., &amp; Horne, J. S. (2018). Three Novel Methods to Estimate Abundance of Unmarked Animals using Remote Cameras. *Ecososphere, 9*(8), Article e02331. &lt;https://doi.org/10.1002/ecs2.2331&gt;&lt;br&gt;&lt;br&gt;</v>
      </c>
      <c r="N220" s="14" t="str">
        <f t="shared" si="24"/>
        <v xml:space="preserve">    ref_intext_moeller_et_al_2018: "Moeller et al., 2018"</v>
      </c>
      <c r="O220" s="14" t="str">
        <f t="shared" si="25"/>
        <v xml:space="preserve">    ref_bib_moeller_et_al_2018: "Moeller, A. K., Lukacs, P. M., &amp; Horne, J. S. (2018). Three Novel Methods to Estimate Abundance of Unmarked Animals using Remote Cameras. *Ecosphere, 9*(8), Article e02331. &lt;https://doi.org/10.1002/ecs2.2331&gt;"</v>
      </c>
    </row>
    <row r="221" spans="1:15">
      <c r="A221" s="14" t="s">
        <v>2262</v>
      </c>
      <c r="B221" s="14" t="b">
        <v>1</v>
      </c>
      <c r="C221" s="14" t="b">
        <v>0</v>
      </c>
      <c r="D221" s="14" t="b">
        <v>0</v>
      </c>
      <c r="E221" s="14"/>
      <c r="F221" s="14" t="s">
        <v>1559</v>
      </c>
      <c r="G221" s="14" t="str">
        <f t="shared" si="22"/>
        <v>{{ ref_intext_moeller_et_al_2023 }}</v>
      </c>
      <c r="H221" s="14" t="str">
        <f t="shared" si="23"/>
        <v>{{ ref_bib_moeller_et_al_2023 }}</v>
      </c>
      <c r="I221" s="14" t="s">
        <v>169</v>
      </c>
      <c r="J221" s="14" t="s">
        <v>169</v>
      </c>
      <c r="K221" s="14" t="s">
        <v>1801</v>
      </c>
      <c r="L221" s="14" t="s">
        <v>624</v>
      </c>
      <c r="M221" s="14" t="str">
        <f t="shared" si="26"/>
        <v>Moeller, A. K., Waller, S. J., DeCesare, N. J., Chitwood, M. C., &amp; Lukacs, P. M. (2023). Best practices to account for capture probability an &lt;br&gt; &amp;nbsp;&amp;nbsp;&amp;nbsp;&amp;nbsp;&amp;nbsp;&amp;nbsp;&amp;nbsp;&amp;nbsp;oeller, A. K., Waller, S. J., DeCesare, N. J., Chitwood, M. C., &amp; Lukacs, P. M. (2023). Best practices to account for capture probability and d viewable area in camera‐based abundance estimation. *Remote Sensing in Ecology and Conservation.* &lt;https://doi.org/10.1002/rse2.300&gt;&lt;br&gt;&lt;br&gt;</v>
      </c>
      <c r="N221" s="14" t="str">
        <f t="shared" si="24"/>
        <v xml:space="preserve">    ref_intext_moeller_et_al_2023: "Moeller et al., 2023"</v>
      </c>
      <c r="O221" s="14" t="str">
        <f t="shared" si="25"/>
        <v xml:space="preserve">    ref_bib_moeller_et_al_2023: "Moeller, A. K., Waller, S. J., DeCesare, N. J., Chitwood, M. C., &amp; Lukacs, P. M. (2023). Best practices to account for capture probability and viewable area in camera‐based abundance estimation. *Remote Sensing in Ecology and Conservation.* &lt;https://doi.org/10.1002/rse2.300&gt;"</v>
      </c>
    </row>
    <row r="222" spans="1:15">
      <c r="A222" s="14" t="s">
        <v>2262</v>
      </c>
      <c r="B222" s="14" t="b">
        <v>0</v>
      </c>
      <c r="C222" s="14" t="b">
        <v>0</v>
      </c>
      <c r="D222" s="14"/>
      <c r="E222" s="14"/>
      <c r="F222" s="14" t="s">
        <v>2200</v>
      </c>
      <c r="G222" s="14" t="str">
        <f t="shared" si="22"/>
        <v>{{ ref_intext_moeller_lukacs_2021 }}</v>
      </c>
      <c r="H222" s="14" t="str">
        <f t="shared" si="23"/>
        <v>{{ ref_bib_moeller_lukacs_2021 }}</v>
      </c>
      <c r="I222" s="14" t="s">
        <v>2201</v>
      </c>
      <c r="J222" s="14" t="s">
        <v>2201</v>
      </c>
      <c r="K222" s="14" t="s">
        <v>2199</v>
      </c>
      <c r="L222" s="14" t="s">
        <v>624</v>
      </c>
      <c r="M222" s="14" t="str">
        <f t="shared" si="26"/>
        <v>Moeller, A. K.,&amp;  Lukacs, P. M. (2021) spaceNtime: an R package for estimating abundance of unmarked animals using camera-trap photographs. * &lt;br&gt; &amp;nbsp;&amp;nbsp;&amp;nbsp;&amp;nbsp;&amp;nbsp;&amp;nbsp;&amp;nbsp;&amp;nbsp;oeller, A. K.,&amp;  Lukacs, P. M. (2021) spaceNtime: an R package for estimating abundance of unmarked animals using camera-trap photographs. *MaMammalian Biology, 102*, 581–590. &lt;https://doi.org/10.1007/s42991-021-00181-8&gt;&lt;br&gt;&lt;br&gt;</v>
      </c>
      <c r="N222" s="14" t="str">
        <f t="shared" si="24"/>
        <v xml:space="preserve">    ref_intext_moeller_lukacs_2021: "Moeller &amp; Lukacs, 2021"</v>
      </c>
      <c r="O222" s="14" t="str">
        <f t="shared" si="25"/>
        <v xml:space="preserve">    ref_bib_moeller_lukacs_2021: "Moeller, A. K.,&amp;  Lukacs, P. M. (2021) spaceNtime: an R package for estimating abundance of unmarked animals using camera-trap photographs. *Mammalian Biology, 102*, 581–590. &lt;https://doi.org/10.1007/s42991-021-00181-8&gt;"</v>
      </c>
    </row>
    <row r="223" spans="1:15">
      <c r="A223" s="14" t="s">
        <v>2262</v>
      </c>
      <c r="B223" s="14" t="b">
        <v>1</v>
      </c>
      <c r="C223" s="14" t="b">
        <v>0</v>
      </c>
      <c r="D223" s="14" t="b">
        <v>0</v>
      </c>
      <c r="E223" s="14"/>
      <c r="F223" s="14" t="s">
        <v>1560</v>
      </c>
      <c r="G223" s="14" t="str">
        <f t="shared" si="22"/>
        <v>{{ ref_intext_moll_et_al_2020 }}</v>
      </c>
      <c r="H223" s="14" t="str">
        <f t="shared" si="23"/>
        <v>{{ ref_bib_moll_et_al_2020 }}</v>
      </c>
      <c r="I223" s="14" t="s">
        <v>168</v>
      </c>
      <c r="J223" s="14" t="s">
        <v>168</v>
      </c>
      <c r="K223" s="14" t="s">
        <v>1803</v>
      </c>
      <c r="L223" s="14" t="s">
        <v>624</v>
      </c>
      <c r="M223" s="14" t="str">
        <f t="shared" si="26"/>
        <v>Moll, R. J., Ortiz-Calo, W., Cepek, J. D., Lorch, P. D., Dennis, P. M., Robison, T., &amp; Montgomery, R. A. (2020). The effect of camera-trap vi &lt;br&gt; &amp;nbsp;&amp;nbsp;&amp;nbsp;&amp;nbsp;&amp;nbsp;&amp;nbsp;&amp;nbsp;&amp;nbsp;oll, R. J., Ortiz-Calo, W., Cepek, J. D., Lorch, P. D., Dennis, P. M., Robison, T., &amp; Montgomery, R. A. (2020). The effect of camera-trap viewewshed obstruction on wildlife detection: implications for inference. *Wildlife Research, 47*(2). &lt;https://doi.org/10.1071/wr19004&gt;&lt;br&gt;&lt;br&gt;</v>
      </c>
      <c r="N223" s="14" t="str">
        <f t="shared" si="24"/>
        <v xml:space="preserve">    ref_intext_moll_et_al_2020: "Moll et al., 2020"</v>
      </c>
      <c r="O223" s="14" t="str">
        <f t="shared" si="25"/>
        <v xml:space="preserve">    ref_bib_moll_et_al_2020: "Moll, R. J., Ortiz-Calo, W., Cepek, J. D., Lorch, P. D., Dennis, P. M., Robison, T., &amp; Montgomery, R. A. (2020). The effect of camera-trap viewshed obstruction on wildlife detection: implications for inference. *Wildlife Research, 47*(2). &lt;https://doi.org/10.1071/wr19004&gt;"</v>
      </c>
    </row>
    <row r="224" spans="1:15">
      <c r="A224" s="14" t="s">
        <v>2262</v>
      </c>
      <c r="B224" s="14" t="b">
        <v>0</v>
      </c>
      <c r="C224" s="14" t="b">
        <v>0</v>
      </c>
      <c r="D224" s="14" t="s">
        <v>789</v>
      </c>
      <c r="E224" s="14"/>
      <c r="F224" s="14" t="s">
        <v>16</v>
      </c>
      <c r="G224" s="14" t="str">
        <f t="shared" si="22"/>
        <v>{{ ref_intext_molloy_2018 }}</v>
      </c>
      <c r="H224" s="14" t="str">
        <f t="shared" si="23"/>
        <v>{{ ref_bib_molloy_2018 }}</v>
      </c>
      <c r="I224" s="14" t="s">
        <v>167</v>
      </c>
      <c r="J224" s="14" t="s">
        <v>167</v>
      </c>
      <c r="K224" s="14" t="s">
        <v>1804</v>
      </c>
      <c r="L224" s="14" t="s">
        <v>624</v>
      </c>
      <c r="M224" s="14" t="str">
        <f t="shared" si="26"/>
        <v>Molloy, S. W. (2018). *A Practical Guide to Using Camera Traps for Wildlife Monitoring in Natural Resource Management Projects*. &lt;https://doi &lt;br&gt; &amp;nbsp;&amp;nbsp;&amp;nbsp;&amp;nbsp;&amp;nbsp;&amp;nbsp;&amp;nbsp;&amp;nbsp;olloy, S. W. (2018). *A Practical Guide to Using Camera Traps for Wildlife Monitoring in Natural Resource Management Projects*. &lt;https://doi.o.org/10.13140/RG.2.2.28025.57449&gt;&lt;br&gt;&lt;br&gt;</v>
      </c>
      <c r="N224" s="14" t="str">
        <f t="shared" si="24"/>
        <v xml:space="preserve">    ref_intext_molloy_2018: "Molloy, 2018"</v>
      </c>
      <c r="O224" s="14" t="str">
        <f t="shared" si="25"/>
        <v xml:space="preserve">    ref_bib_molloy_2018: "Molloy, S. W. (2018). *A Practical Guide to Using Camera Traps for Wildlife Monitoring in Natural Resource Management Projects*. &lt;https://doi.org/10.13140/RG.2.2.28025.57449&gt;"</v>
      </c>
    </row>
    <row r="225" spans="1:15">
      <c r="A225" s="14" t="s">
        <v>2262</v>
      </c>
      <c r="B225" s="14" t="b">
        <v>1</v>
      </c>
      <c r="C225" s="14" t="b">
        <v>0</v>
      </c>
      <c r="D225" s="14" t="b">
        <v>0</v>
      </c>
      <c r="E225" s="14"/>
      <c r="F225" s="14" t="s">
        <v>1561</v>
      </c>
      <c r="G225" s="14" t="str">
        <f t="shared" si="22"/>
        <v>{{ ref_intext_moqanaki_et_al_2021 }}</v>
      </c>
      <c r="H225" s="14" t="str">
        <f t="shared" si="23"/>
        <v>{{ ref_bib_moqanaki_et_al_2021 }}</v>
      </c>
      <c r="I225" s="14" t="s">
        <v>166</v>
      </c>
      <c r="J225" s="14" t="s">
        <v>166</v>
      </c>
      <c r="K225" s="14" t="s">
        <v>1805</v>
      </c>
      <c r="L225" s="14" t="s">
        <v>624</v>
      </c>
      <c r="M225" s="14" t="str">
        <f t="shared" si="26"/>
        <v>Moqanaki, E. S., Milleret, C., Tourani, M., Dupont, P., &amp; Bischof, R. (2021). Consequences of ignoring variable and spatially autocorrelated  &lt;br&gt; &amp;nbsp;&amp;nbsp;&amp;nbsp;&amp;nbsp;&amp;nbsp;&amp;nbsp;&amp;nbsp;&amp;nbsp;oqanaki, E. S., Milleret, C., Tourani, M., Dupont, P., &amp; Bischof, R. (2021). Consequences of ignoring variable and spatially autocorrelated dedetection probability in spatial capture- recapture. *Landscape Ecology, 36, 2879–2895*. &lt;https://doi.org/10.1007/s10980-021-01283-x&gt;&lt;br&gt;&lt;br&gt;</v>
      </c>
      <c r="N225" s="14" t="str">
        <f t="shared" si="24"/>
        <v xml:space="preserve">    ref_intext_moqanaki_et_al_2021: "Moqanaki et al., 2021"</v>
      </c>
      <c r="O225" s="14" t="str">
        <f t="shared" si="25"/>
        <v xml:space="preserve">    ref_bib_moqanaki_et_al_2021: "Moqanaki, E. S., Milleret, C., Tourani, M., Dupont, P., &amp; Bischof, R. (2021). Consequences of ignoring variable and spatially autocorrelated detection probability in spatial capture- recapture. *Landscape Ecology, 36, 2879–2895*. &lt;https://doi.org/10.1007/s10980-021-01283-x&gt;"</v>
      </c>
    </row>
    <row r="226" spans="1:15">
      <c r="A226" s="14" t="s">
        <v>2262</v>
      </c>
      <c r="B226" s="14" t="b">
        <v>1</v>
      </c>
      <c r="C226" s="14" t="b">
        <v>0</v>
      </c>
      <c r="D226" s="14" t="b">
        <v>0</v>
      </c>
      <c r="E226" s="14"/>
      <c r="F226" s="14" t="s">
        <v>1562</v>
      </c>
      <c r="G226" s="14" t="str">
        <f t="shared" si="22"/>
        <v>{{ ref_intext_morin_et_al_2022 }}</v>
      </c>
      <c r="H226" s="14" t="str">
        <f t="shared" si="23"/>
        <v>{{ ref_bib_morin_et_al_2022 }}</v>
      </c>
      <c r="I226" s="14" t="s">
        <v>165</v>
      </c>
      <c r="J226" s="14" t="s">
        <v>165</v>
      </c>
      <c r="K226" s="14" t="s">
        <v>2817</v>
      </c>
      <c r="L226" s="14" t="s">
        <v>624</v>
      </c>
      <c r="M226" s="14" t="str">
        <f t="shared" si="26"/>
        <v>Morin, D. J., Boulanger, J., Bischof, R., Lee, D. C., Ngoprasert, D., Fuller, A. K., McLellan, B., Steinmetz, R., Sharma, S., Garshelis, D.,  &lt;br&gt; &amp;nbsp;&amp;nbsp;&amp;nbsp;&amp;nbsp;&amp;nbsp;&amp;nbsp;&amp;nbsp;&amp;nbsp;orin, D. J., Boulanger, J., Bischof, R., Lee, D. C., Ngoprasert, D., Fuller, A. K., McLellan, B., Steinmetz, R., Sharma, S., Garshelis, D., GoGopalaswamy, A., Nawaz, M. A., &amp; Karanth, U. (2022).comparison of methods for estimating Density and population trends for low-Density Asian bears. *Global Ecology and Conservation, 35*, e02058 &lt;https://doi.org/10.1016/j.gecco.2022.e02058&gt;&lt;br&gt;&lt;br&gt;</v>
      </c>
      <c r="N226" s="14" t="str">
        <f t="shared" si="24"/>
        <v xml:space="preserve">    ref_intext_morin_et_al_2022: "Morin et al., 2022"</v>
      </c>
      <c r="O226" s="14" t="str">
        <f t="shared" si="25"/>
        <v xml:space="preserve">    ref_bib_morin_et_al_2022: "Morin, D. J., Boulanger, J., Bischof, R., Lee, D. C., Ngoprasert, D., Fuller, A. K., McLellan, B., Steinmetz, R., Sharma, S., Garshelis, D., Gopalaswamy, A., Nawaz, M. A., &amp; Karanth, U. (2022).comparison of methods for estimating Density and population trends for low-Density Asian bears. *Global Ecology and Conservation, 35*, e02058 &lt;https://doi.org/10.1016/j.gecco.2022.e02058&gt;"</v>
      </c>
    </row>
    <row r="227" spans="1:15">
      <c r="A227" s="14" t="s">
        <v>2262</v>
      </c>
      <c r="B227" s="14" t="b">
        <v>1</v>
      </c>
      <c r="C227" s="14" t="b">
        <v>0</v>
      </c>
      <c r="D227" s="14" t="b">
        <v>0</v>
      </c>
      <c r="E227" s="14"/>
      <c r="F227" s="14" t="s">
        <v>15</v>
      </c>
      <c r="G227" s="14" t="str">
        <f t="shared" si="22"/>
        <v>{{ ref_intext_morris_2022 }}</v>
      </c>
      <c r="H227" s="14" t="str">
        <f t="shared" si="23"/>
        <v>{{ ref_bib_morris_2022 }}</v>
      </c>
      <c r="I227" s="14" t="s">
        <v>164</v>
      </c>
      <c r="J227" s="14" t="s">
        <v>164</v>
      </c>
      <c r="K227" s="14" t="s">
        <v>2851</v>
      </c>
      <c r="L227" s="14" t="s">
        <v>624</v>
      </c>
      <c r="M227" s="14" t="str">
        <f t="shared" si="26"/>
        <v>Morris, D. (2022). *Everything I know about machine learning and camera traps.* &lt;https://agentmorris.github.io/camera-trap-ml-Survey/&gt; &lt;br&gt; &amp;nbsp;&amp;nbsp;&amp;nbsp;&amp;nbsp;&amp;nbsp;&amp;nbsp;&amp;nbsp;&amp;nbsp;orris, D. (2022). *Everything I know about machine learning and camera traps.* &lt;https://agentmorris.github.io/camera-trap-ml-Survey/&gt;&lt;br&gt;&lt;br&gt;</v>
      </c>
      <c r="N227" s="14" t="str">
        <f t="shared" si="24"/>
        <v xml:space="preserve">    ref_intext_morris_2022: "Morris, 2022"</v>
      </c>
      <c r="O227" s="14" t="str">
        <f t="shared" si="25"/>
        <v xml:space="preserve">    ref_bib_morris_2022: "Morris, D. (2022). *Everything I know about machine learning and camera traps.* &lt;https://agentmorris.github.io/camera-trap-ml-Survey/&gt;"</v>
      </c>
    </row>
    <row r="228" spans="1:15">
      <c r="A228" s="14" t="s">
        <v>2262</v>
      </c>
      <c r="B228" s="14" t="b">
        <v>0</v>
      </c>
      <c r="C228" s="14" t="b">
        <v>0</v>
      </c>
      <c r="D228" s="14" t="s">
        <v>789</v>
      </c>
      <c r="E228" s="14"/>
      <c r="F228" s="14" t="s">
        <v>1563</v>
      </c>
      <c r="G228" s="14" t="str">
        <f t="shared" si="22"/>
        <v>{{ ref_intext_morrison_et_al_2018 }}</v>
      </c>
      <c r="H228" s="14" t="str">
        <f t="shared" si="23"/>
        <v>{{ ref_bib_morrison_et_al_2018 }}</v>
      </c>
      <c r="I228" s="14" t="s">
        <v>163</v>
      </c>
      <c r="J228" s="14" t="s">
        <v>163</v>
      </c>
      <c r="K228" s="14" t="s">
        <v>1806</v>
      </c>
      <c r="L228" s="14" t="s">
        <v>624</v>
      </c>
      <c r="M228" s="14" t="str">
        <f t="shared" si="26"/>
        <v>Morrison, M. L., Block, W. M., Strickland, M. D., Collier, B. A. &amp; Peterson, M. J. (2008). Wildlife Study Design. Springer, New York. &lt;https: &lt;br&gt; &amp;nbsp;&amp;nbsp;&amp;nbsp;&amp;nbsp;&amp;nbsp;&amp;nbsp;&amp;nbsp;&amp;nbsp;orrison, M. L., Block, W. M., Strickland, M. D., Collier, B. A. &amp; Peterson, M. J. (2008). Wildlife Study Design. Springer, New York. &lt;https:////doi.org/10.1007/978-0-387-75528-1&gt;&lt;br&gt;&lt;br&gt;</v>
      </c>
      <c r="N228" s="14" t="str">
        <f t="shared" si="24"/>
        <v xml:space="preserve">    ref_intext_morrison_et_al_2018: "Morrison et al., 2018"</v>
      </c>
      <c r="O228" s="14" t="str">
        <f t="shared" si="25"/>
        <v xml:space="preserve">    ref_bib_morrison_et_al_2018: "Morrison, M. L., Block, W. M., Strickland, M. D., Collier, B. A. &amp; Peterson, M. J. (2008). Wildlife Study Design. Springer, New York. &lt;https://doi.org/10.1007/978-0-387-75528-1&gt;"</v>
      </c>
    </row>
    <row r="229" spans="1:15">
      <c r="A229" s="14" t="s">
        <v>2262</v>
      </c>
      <c r="B229" s="14" t="b">
        <v>0</v>
      </c>
      <c r="C229" s="14" t="b">
        <v>1</v>
      </c>
      <c r="D229" s="14" t="b">
        <v>0</v>
      </c>
      <c r="E229" s="14"/>
      <c r="F229" s="14" t="s">
        <v>1564</v>
      </c>
      <c r="G229" s="14" t="str">
        <f t="shared" si="22"/>
        <v>{{ ref_intext_muhly_et_al_2011 }}</v>
      </c>
      <c r="H229" s="14" t="str">
        <f t="shared" si="23"/>
        <v>{{ ref_bib_muhly_et_al_2011 }}</v>
      </c>
      <c r="I229" s="14" t="s">
        <v>162</v>
      </c>
      <c r="J229" s="14" t="s">
        <v>162</v>
      </c>
      <c r="K229" s="14" t="s">
        <v>1807</v>
      </c>
      <c r="L229" s="14" t="s">
        <v>624</v>
      </c>
      <c r="M229" s="14" t="str">
        <f t="shared" si="26"/>
        <v>Muhly, T. B., Semeniuk, C., Massolo, A., Hickman, L., &amp; Musiani, M. (2011). Human activity helps prey win the predator-prey space race. *PloS &lt;br&gt; &amp;nbsp;&amp;nbsp;&amp;nbsp;&amp;nbsp;&amp;nbsp;&amp;nbsp;&amp;nbsp;&amp;nbsp;uhly, T. B., Semeniuk, C., Massolo, A., Hickman, L., &amp; Musiani, M. (2011). Human activity helps prey win the predator-prey space race. *PloS O One, 6*(3), e17050. &lt;https://doi.org/10.1371/journal.pone.0017050&gt;&lt;br&gt;&lt;br&gt;</v>
      </c>
      <c r="N229" s="14" t="str">
        <f t="shared" si="24"/>
        <v xml:space="preserve">    ref_intext_muhly_et_al_2011: "Muhly et al., 2011"</v>
      </c>
      <c r="O229" s="14" t="str">
        <f t="shared" si="25"/>
        <v xml:space="preserve">    ref_bib_muhly_et_al_2011: "Muhly, T. B., Semeniuk, C., Massolo, A., Hickman, L., &amp; Musiani, M. (2011). Human activity helps prey win the predator-prey space race. *PloS One, 6*(3), e17050. &lt;https://doi.org/10.1371/journal.pone.0017050&gt;"</v>
      </c>
    </row>
    <row r="230" spans="1:15" s="7" customFormat="1">
      <c r="A230" s="14" t="s">
        <v>2262</v>
      </c>
      <c r="B230" s="14" t="b">
        <v>0</v>
      </c>
      <c r="C230" s="14" t="b">
        <v>1</v>
      </c>
      <c r="D230" s="14" t="b">
        <v>0</v>
      </c>
      <c r="E230" s="14"/>
      <c r="F230" s="14" t="s">
        <v>1565</v>
      </c>
      <c r="G230" s="14" t="str">
        <f t="shared" si="22"/>
        <v>{{ ref_intext_muhly_et_al_2015 }}</v>
      </c>
      <c r="H230" s="14" t="str">
        <f t="shared" si="23"/>
        <v>{{ ref_bib_muhly_et_al_2015 }}</v>
      </c>
      <c r="I230" s="14" t="s">
        <v>161</v>
      </c>
      <c r="J230" s="14" t="s">
        <v>161</v>
      </c>
      <c r="K230" s="14" t="s">
        <v>1808</v>
      </c>
      <c r="L230" s="14" t="s">
        <v>624</v>
      </c>
      <c r="M230" s="14" t="str">
        <f t="shared" si="26"/>
        <v>Muhly, T., Serrouya, R., Neilson, E., Li, H., &amp; Boutin, S. (2015). Influence of In-Situ Oil Sands Development on Caribou (Rangifer tarandus)  &lt;br&gt; &amp;nbsp;&amp;nbsp;&amp;nbsp;&amp;nbsp;&amp;nbsp;&amp;nbsp;&amp;nbsp;&amp;nbsp;uhly, T., Serrouya, R., Neilson, E., Li, H., &amp; Boutin, S. (2015). Influence of In-Situ Oil Sands Development on Caribou (Rangifer tarandus) MoMovement. PloS One, 10(9), e0136933. &lt;https://doi.org/10.1371/journal.pone.0136933&gt;&lt;br&gt;&lt;br&gt;</v>
      </c>
      <c r="N230" s="14" t="str">
        <f t="shared" si="24"/>
        <v xml:space="preserve">    ref_intext_muhly_et_al_2015: "Muhly et al., 2015"</v>
      </c>
      <c r="O230" s="14" t="str">
        <f t="shared" si="25"/>
        <v xml:space="preserve">    ref_bib_muhly_et_al_2015: "Muhly, T., Serrouya, R., Neilson, E., Li, H., &amp; Boutin, S. (2015). Influence of In-Situ Oil Sands Development on Caribou (Rangifer tarandus) Movement. PloS One, 10(9), e0136933. &lt;https://doi.org/10.1371/journal.pone.0136933&gt;"</v>
      </c>
    </row>
    <row r="231" spans="1:15">
      <c r="A231" s="14" t="s">
        <v>2262</v>
      </c>
      <c r="B231" s="14" t="b">
        <v>1</v>
      </c>
      <c r="C231" s="14" t="b">
        <v>0</v>
      </c>
      <c r="D231" s="14" t="b">
        <v>1</v>
      </c>
      <c r="E231" s="14"/>
      <c r="F231" s="14" t="s">
        <v>14</v>
      </c>
      <c r="G231" s="14" t="str">
        <f t="shared" si="22"/>
        <v>{{ ref_intext_mullahy_1986 }}</v>
      </c>
      <c r="H231" s="14" t="str">
        <f t="shared" si="23"/>
        <v>{{ ref_bib_mullahy_1986 }}</v>
      </c>
      <c r="I231" s="14" t="s">
        <v>160</v>
      </c>
      <c r="J231" s="14" t="s">
        <v>160</v>
      </c>
      <c r="K231" s="14" t="s">
        <v>1809</v>
      </c>
      <c r="L231" s="14" t="s">
        <v>624</v>
      </c>
      <c r="M231" s="14" t="str">
        <f t="shared" si="26"/>
        <v>Mullahy, J. (1986). Specification and Testing of Some Modified Count Data Models. *Journal of Econometrics, 3*3(3), 341–365. &lt;https://doi.org &lt;br&gt; &amp;nbsp;&amp;nbsp;&amp;nbsp;&amp;nbsp;&amp;nbsp;&amp;nbsp;&amp;nbsp;&amp;nbsp;ullahy, J. (1986). Specification and Testing of Some Modified Count Data Models. *Journal of Econometrics, 3*3(3), 341–365. &lt;https://doi.org/1/10.1016/0304-4076(86)90002-3&gt;&lt;br&gt;&lt;br&gt;</v>
      </c>
      <c r="N231" s="14" t="str">
        <f t="shared" si="24"/>
        <v xml:space="preserve">    ref_intext_mullahy_1986: "Mullahy, 1986"</v>
      </c>
      <c r="O231" s="14" t="str">
        <f t="shared" si="25"/>
        <v xml:space="preserve">    ref_bib_mullahy_1986: "Mullahy, J. (1986). Specification and Testing of Some Modified Count Data Models. *Journal of Econometrics, 3*3(3), 341–365. &lt;https://doi.org/10.1016/0304-4076(86)90002-3&gt;"</v>
      </c>
    </row>
    <row r="232" spans="1:15">
      <c r="A232" s="14" t="s">
        <v>2262</v>
      </c>
      <c r="B232" s="14" t="b">
        <v>1</v>
      </c>
      <c r="C232" s="14" t="b">
        <v>1</v>
      </c>
      <c r="D232" s="14" t="b">
        <v>0</v>
      </c>
      <c r="E232" s="14"/>
      <c r="F232" s="14" t="s">
        <v>1566</v>
      </c>
      <c r="G232" s="14" t="str">
        <f t="shared" si="22"/>
        <v>{{ ref_intext_murray_et_al_2016 }}</v>
      </c>
      <c r="H232" s="14" t="str">
        <f t="shared" si="23"/>
        <v>{{ ref_bib_murray_et_al_2016 }}</v>
      </c>
      <c r="I232" s="14" t="s">
        <v>158</v>
      </c>
      <c r="J232" s="14" t="s">
        <v>158</v>
      </c>
      <c r="K232" s="14" t="s">
        <v>1810</v>
      </c>
      <c r="L232" s="14" t="s">
        <v>624</v>
      </c>
      <c r="M232" s="14" t="str">
        <f t="shared" si="26"/>
        <v>Murray, M. H., Hill, J., Whyte, P., &amp; St Clair, C. C. (2016) Urban Compost Attracts Coyotes, Contains Toxins, and may Promote Disease in Urba &lt;br&gt; &amp;nbsp;&amp;nbsp;&amp;nbsp;&amp;nbsp;&amp;nbsp;&amp;nbsp;&amp;nbsp;&amp;nbsp;urray, M. H., Hill, J., Whyte, P., &amp; St Clair, C. C. (2016) Urban Compost Attracts Coyotes, Contains Toxins, and may Promote Disease in Urban-n-Adapted Wildlife. *EcoHealth, 13*(2):285–92. &lt;https://www.ncbi.nlm.nih.gov/pubmed/27106524&gt;&lt;br&gt;&lt;br&gt;</v>
      </c>
      <c r="N232" s="14" t="str">
        <f t="shared" si="24"/>
        <v xml:space="preserve">    ref_intext_murray_et_al_2016: "Murray et al., 2016"</v>
      </c>
      <c r="O232" s="14" t="str">
        <f t="shared" si="25"/>
        <v xml:space="preserve">    ref_bib_murray_et_al_2016: "Murray, M. H., Hill, J., Whyte, P., &amp; St Clair, C. C. (2016) Urban Compost Attracts Coyotes, Contains Toxins, and may Promote Disease in Urban-Adapted Wildlife. *EcoHealth, 13*(2):285–92. &lt;https://www.ncbi.nlm.nih.gov/pubmed/27106524&gt;"</v>
      </c>
    </row>
    <row r="233" spans="1:15">
      <c r="A233" s="14" t="s">
        <v>2262</v>
      </c>
      <c r="B233" s="14" t="b">
        <v>0</v>
      </c>
      <c r="C233" s="14" t="b">
        <v>0</v>
      </c>
      <c r="D233" s="14" t="s">
        <v>789</v>
      </c>
      <c r="E233" s="14"/>
      <c r="F233" s="14" t="s">
        <v>1567</v>
      </c>
      <c r="G233" s="14" t="str">
        <f t="shared" si="22"/>
        <v>{{ ref_intext_murray_et_al_2021 }}</v>
      </c>
      <c r="H233" s="14" t="str">
        <f t="shared" si="23"/>
        <v>{{ ref_bib_murray_et_al_2021 }}</v>
      </c>
      <c r="I233" s="14" t="s">
        <v>159</v>
      </c>
      <c r="J233" s="14" t="s">
        <v>159</v>
      </c>
      <c r="K233" s="14" t="s">
        <v>1811</v>
      </c>
      <c r="L233" s="14" t="s">
        <v>624</v>
      </c>
      <c r="M233" s="14" t="str">
        <f t="shared" si="26"/>
        <v>Murray, M. H., Fidino, M., Lehrer, E. W., Simonis, J. L., &amp; Magle, S. B. (2021). A multi-state occupancy model to non-invasively monitor visi &lt;br&gt; &amp;nbsp;&amp;nbsp;&amp;nbsp;&amp;nbsp;&amp;nbsp;&amp;nbsp;&amp;nbsp;&amp;nbsp;urray, M. H., Fidino, M., Lehrer, E. W., Simonis, J. L., &amp; Magle, S. B. (2021). A multi-state occupancy model to non-invasively monitor visiblble signs of wildlife health with camera traps that accounts for image quality. *Journal of Animal Ecology, 90*(8), 1973–1984. &lt;https://doi.org/10.1111/1365-2656.13515&gt;&lt;br&gt;&lt;br&gt;</v>
      </c>
      <c r="N233" s="14" t="str">
        <f t="shared" si="24"/>
        <v xml:space="preserve">    ref_intext_murray_et_al_2021: "Murray et al., 2021"</v>
      </c>
      <c r="O233" s="14" t="str">
        <f t="shared" si="25"/>
        <v xml:space="preserve">    ref_bib_murray_et_al_2021: "Murray, M. H., Fidino, M., Lehrer, E. W., Simonis, J. L., &amp; Magle, S. B. (2021). A multi-state occupancy model to non-invasively monitor visible signs of wildlife health with camera traps that accounts for image quality. *Journal of Animal Ecology, 90*(8), 1973–1984. &lt;https://doi.org/10.1111/1365-2656.13515&gt;"</v>
      </c>
    </row>
    <row r="234" spans="1:15">
      <c r="A234" s="14" t="s">
        <v>2263</v>
      </c>
      <c r="B234" s="14" t="b">
        <v>1</v>
      </c>
      <c r="C234" s="14" t="b">
        <v>0</v>
      </c>
      <c r="D234" s="14" t="b">
        <v>1</v>
      </c>
      <c r="E234" s="14"/>
      <c r="F234" s="14" t="s">
        <v>1568</v>
      </c>
      <c r="G234" s="14" t="str">
        <f t="shared" si="22"/>
        <v>{{ ref_intext_nakashima_et_al_2018 }}</v>
      </c>
      <c r="H234" s="14" t="str">
        <f t="shared" si="23"/>
        <v>{{ ref_bib_nakashima_et_al_2018 }}</v>
      </c>
      <c r="I234" s="14" t="s">
        <v>1418</v>
      </c>
      <c r="J234" s="14" t="s">
        <v>1418</v>
      </c>
      <c r="K234" s="14" t="s">
        <v>2818</v>
      </c>
      <c r="L234" s="14" t="s">
        <v>624</v>
      </c>
      <c r="M234" s="14" t="str">
        <f t="shared" si="26"/>
        <v>Nakashima, Y., Fukasawa, &amp; K., Samejima, H. (2018). Estimating Animal Density Without Individual Recognition Using Information Derivable Excl &lt;br&gt; &amp;nbsp;&amp;nbsp;&amp;nbsp;&amp;nbsp;&amp;nbsp;&amp;nbsp;&amp;nbsp;&amp;nbsp;akashima, Y., Fukasawa, &amp; K., Samejima, H. (2018). Estimating Animal Density Without Individual Recognition Using Information Derivable Exclususively from Camera Traps. *Journal of Applied Ecology, 55*(2), 735–744. &lt;https://doi.org/10.1111/1365-2664.13059&gt;&lt;br&gt;&lt;br&gt;</v>
      </c>
      <c r="N234" s="14" t="str">
        <f t="shared" si="24"/>
        <v xml:space="preserve">    ref_intext_nakashima_et_al_2018: "Nakashima et al., 2018"</v>
      </c>
      <c r="O234" s="14" t="str">
        <f t="shared" si="25"/>
        <v xml:space="preserve">    ref_bib_nakashima_et_al_2018: "Nakashima, Y., Fukasawa, &amp; K., Samejima, H. (2018). Estimating Animal Density Without Individual Recognition Using Information Derivable Exclusively from Camera Traps. *Journal of Applied Ecology, 55*(2), 735–744. &lt;https://doi.org/10.1111/1365-2664.13059&gt;"</v>
      </c>
    </row>
    <row r="235" spans="1:15">
      <c r="A235" s="14" t="s">
        <v>2263</v>
      </c>
      <c r="B235" s="14" t="b">
        <v>0</v>
      </c>
      <c r="C235" s="14" t="b">
        <v>1</v>
      </c>
      <c r="D235" s="14" t="b">
        <v>0</v>
      </c>
      <c r="E235" s="14"/>
      <c r="F235" s="14" t="s">
        <v>1569</v>
      </c>
      <c r="G235" s="14" t="str">
        <f t="shared" si="22"/>
        <v>{{ ref_intext_natural_regions_committee._2006 }}</v>
      </c>
      <c r="H235" s="14" t="str">
        <f t="shared" si="23"/>
        <v>{{ ref_bib_natural_regions_committee._2006 }}</v>
      </c>
      <c r="I235" s="14" t="s">
        <v>157</v>
      </c>
      <c r="J235" s="14" t="s">
        <v>157</v>
      </c>
      <c r="K235" s="14" t="s">
        <v>1812</v>
      </c>
      <c r="L235" s="14" t="s">
        <v>624</v>
      </c>
      <c r="M235" s="14" t="str">
        <f t="shared" si="26"/>
        <v>Natural Regions Committee. (2006). Natural regions and subregions of Alberta (T/852; p. 264). Government of Alberta. &lt;https://open.alberta.ca &lt;br&gt; &amp;nbsp;&amp;nbsp;&amp;nbsp;&amp;nbsp;&amp;nbsp;&amp;nbsp;&amp;nbsp;&amp;nbsp;atural Regions Committee. (2006). Natural regions and subregions of Alberta (T/852; p. 264). Government of Alberta. &lt;https://open.alberta.ca/p/publications/0778545725&gt;&lt;br&gt;&lt;br&gt;</v>
      </c>
      <c r="N235" s="14" t="str">
        <f t="shared" si="24"/>
        <v xml:space="preserve">    ref_intext_natural_regions_committee._2006: "Natural Regions Committee., 2006"</v>
      </c>
      <c r="O235" s="14" t="str">
        <f t="shared" si="25"/>
        <v xml:space="preserve">    ref_bib_natural_regions_committee._2006: "Natural Regions Committee. (2006). Natural regions and subregions of Alberta (T/852; p. 264). Government of Alberta. &lt;https://open.alberta.ca/publications/0778545725&gt;"</v>
      </c>
    </row>
    <row r="236" spans="1:15">
      <c r="A236" s="14" t="s">
        <v>2263</v>
      </c>
      <c r="B236" s="14" t="b">
        <v>1</v>
      </c>
      <c r="C236" s="14" t="b">
        <v>0</v>
      </c>
      <c r="D236" s="14" t="b">
        <v>0</v>
      </c>
      <c r="E236" s="14"/>
      <c r="F236" s="14" t="s">
        <v>1570</v>
      </c>
      <c r="G236" s="14" t="str">
        <f t="shared" si="22"/>
        <v>{{ ref_intext_neilson_et_al_2018 }}</v>
      </c>
      <c r="H236" s="14" t="str">
        <f t="shared" si="23"/>
        <v>{{ ref_bib_neilson_et_al_2018 }}</v>
      </c>
      <c r="I236" s="14" t="s">
        <v>156</v>
      </c>
      <c r="J236" s="14" t="s">
        <v>156</v>
      </c>
      <c r="K236" s="14" t="s">
        <v>2852</v>
      </c>
      <c r="L236" s="14" t="s">
        <v>624</v>
      </c>
      <c r="M236" s="14" t="str">
        <f t="shared" si="26"/>
        <v>Neilson, E. W., Avgar, T., Burton, A. C., Broadley, K., &amp; Boutin, S. (2018). Animal movement affects interpretation of occupancy models from  &lt;br&gt; &amp;nbsp;&amp;nbsp;&amp;nbsp;&amp;nbsp;&amp;nbsp;&amp;nbsp;&amp;nbsp;&amp;nbsp;eilson, E. W., Avgar, T., Burton, A. C., Broadley, K., &amp; Boutin, S. (2018). Animal movement affects interpretation of occupancy models from cacamera‐trap Surveys of unmarked animals. *Ecosphere, 9*(1). &lt;https://doi.org/10.1002/ecs2.2092&gt;&lt;br&gt;&lt;br&gt;</v>
      </c>
      <c r="N236" s="14" t="str">
        <f t="shared" si="24"/>
        <v xml:space="preserve">    ref_intext_neilson_et_al_2018: "Neilson et al., 2018"</v>
      </c>
      <c r="O236" s="14" t="str">
        <f t="shared" si="25"/>
        <v xml:space="preserve">    ref_bib_neilson_et_al_2018: "Neilson, E. W., Avgar, T., Burton, A. C., Broadley, K., &amp; Boutin, S. (2018). Animal movement affects interpretation of occupancy models from camera‐trap Surveys of unmarked animals. *Ecosphere, 9*(1). &lt;https://doi.org/10.1002/ecs2.2092&gt;"</v>
      </c>
    </row>
    <row r="237" spans="1:15">
      <c r="A237" s="14" t="s">
        <v>2263</v>
      </c>
      <c r="B237" s="14" t="b">
        <v>1</v>
      </c>
      <c r="C237" s="14" t="b">
        <v>0</v>
      </c>
      <c r="D237" s="14" t="b">
        <v>0</v>
      </c>
      <c r="E237" s="14"/>
      <c r="F237" s="14" t="s">
        <v>1571</v>
      </c>
      <c r="G237" s="14" t="str">
        <f t="shared" si="22"/>
        <v>{{ ref_intext_newbold_king_2009 }}</v>
      </c>
      <c r="H237" s="14" t="str">
        <f t="shared" si="23"/>
        <v>{{ ref_bib_newbold_king_2009 }}</v>
      </c>
      <c r="I237" s="14" t="s">
        <v>155</v>
      </c>
      <c r="J237" s="14" t="s">
        <v>155</v>
      </c>
      <c r="K237" s="14" t="s">
        <v>1813</v>
      </c>
      <c r="L237" s="14" t="s">
        <v>624</v>
      </c>
      <c r="M237" s="14" t="str">
        <f t="shared" si="26"/>
        <v>Newbold, H. G., &amp; King, C. M. (2009). Can a predator see invisible light? Infrared vision in ferrets (*Mustelo furo*). *Wildlife Research, 36 &lt;br&gt; &amp;nbsp;&amp;nbsp;&amp;nbsp;&amp;nbsp;&amp;nbsp;&amp;nbsp;&amp;nbsp;&amp;nbsp;ewbold, H. G., &amp; King, C. M. (2009). Can a predator see invisible light? Infrared vision in ferrets (*Mustelo furo*). *Wildlife Research, 36*(*(4), 309–318. &lt;https://doi.org/10.1071/WR08083&gt;&lt;br&gt;&lt;br&gt;</v>
      </c>
      <c r="N237" s="14" t="str">
        <f t="shared" si="24"/>
        <v xml:space="preserve">    ref_intext_newbold_king_2009: "Newbold &amp; King, 2009"</v>
      </c>
      <c r="O237" s="14" t="str">
        <f t="shared" si="25"/>
        <v xml:space="preserve">    ref_bib_newbold_king_2009: "Newbold, H. G., &amp; King, C. M. (2009). Can a predator see invisible light? Infrared vision in ferrets (*Mustelo furo*). *Wildlife Research, 36*(4), 309–318. &lt;https://doi.org/10.1071/WR08083&gt;"</v>
      </c>
    </row>
    <row r="238" spans="1:15">
      <c r="A238" s="38"/>
      <c r="B238" s="38"/>
      <c r="C238" s="38"/>
      <c r="D238" s="38"/>
      <c r="E238" s="38"/>
      <c r="F238" s="14" t="s">
        <v>3142</v>
      </c>
      <c r="G238" s="14" t="str">
        <f t="shared" si="22"/>
        <v>{{ ref_intext_noon_et_al_2012 }}</v>
      </c>
      <c r="H238" s="14" t="str">
        <f t="shared" si="23"/>
        <v>{{ ref_bib_noon_et_al_2012 }}</v>
      </c>
      <c r="I238" s="78" t="s">
        <v>3146</v>
      </c>
      <c r="J238" s="78" t="s">
        <v>3146</v>
      </c>
      <c r="K238" s="78" t="s">
        <v>3144</v>
      </c>
      <c r="L238" s="38"/>
      <c r="M238" s="38"/>
      <c r="N238" s="14" t="str">
        <f t="shared" si="24"/>
        <v xml:space="preserve">    ref_intext_noon_et_al_2012: "Noon et al., 2012"</v>
      </c>
      <c r="O238" s="14" t="str">
        <f t="shared" si="25"/>
        <v xml:space="preserve">    ref_bib_noon_et_al_2012: "Noon, B. R., Bailey, L. L., Sisk, T. D., &amp; McKelvey, K. S. (2012). Efficient Species-Level Monitoring at the Landscape Scale. *Conservation Biology, 26*(3), 432–41. &lt;https://doi.org/10.1111/j.1523-1739.2012.01855.x.&gt;"</v>
      </c>
    </row>
    <row r="239" spans="1:15">
      <c r="A239" s="14" t="s">
        <v>2263</v>
      </c>
      <c r="B239" s="14" t="b">
        <v>1</v>
      </c>
      <c r="C239" s="14" t="b">
        <v>0</v>
      </c>
      <c r="D239" s="14" t="b">
        <v>0</v>
      </c>
      <c r="E239" s="14"/>
      <c r="F239" s="14" t="s">
        <v>1572</v>
      </c>
      <c r="G239" s="14" t="str">
        <f t="shared" si="22"/>
        <v>{{ ref_intext_norouzzadeh_et_al_2020 }}</v>
      </c>
      <c r="H239" s="14" t="str">
        <f t="shared" si="23"/>
        <v>{{ ref_bib_norouzzadeh_et_al_2020 }}</v>
      </c>
      <c r="I239" s="14" t="s">
        <v>154</v>
      </c>
      <c r="J239" s="14" t="s">
        <v>154</v>
      </c>
      <c r="K239" s="14" t="s">
        <v>1814</v>
      </c>
      <c r="L239" s="14" t="s">
        <v>624</v>
      </c>
      <c r="M239" s="14" t="str">
        <f t="shared" ref="M239:M252" si="27">LEFT(K239,141)&amp;" &lt;br&gt; &amp;nbsp;&amp;nbsp;&amp;nbsp;&amp;nbsp;&amp;nbsp;&amp;nbsp;&amp;nbsp;&amp;nbsp;"&amp;MID(K239,2,142)&amp;MID(K239,142,500)&amp;"&lt;br&gt;&lt;br&gt;"</f>
        <v>Norouzzadeh, M. S., Morris, D., Beery, S., Joshi, N., Jojic, N., Clune, J., &amp; Schofield, M. (2020). A deep active learning system for species &lt;br&gt; &amp;nbsp;&amp;nbsp;&amp;nbsp;&amp;nbsp;&amp;nbsp;&amp;nbsp;&amp;nbsp;&amp;nbsp;orouzzadeh, M. S., Morris, D., Beery, S., Joshi, N., Jojic, N., Clune, J., &amp; Schofield, M. (2020). A deep active learning system for species i identification and counting in camera trap images. *Methods in Ecology and Evolution, 12*(1), 150–161. &lt;https://doi.org/10.1111/2041-210x.1350&gt;&lt;br&gt;&lt;br&gt;</v>
      </c>
      <c r="N239" s="14" t="str">
        <f t="shared" si="24"/>
        <v xml:space="preserve">    ref_intext_norouzzadeh_et_al_2020: "Norouzzadeh et al., 2020"</v>
      </c>
      <c r="O239" s="14" t="str">
        <f t="shared" si="25"/>
        <v xml:space="preserve">    ref_bib_norouzzadeh_et_al_2020: "Norouzzadeh, M. S., Morris, D., Beery, S., Joshi, N., Jojic, N., Clune, J., &amp; Schofield, M. (2020). A deep active learning system for species identification and counting in camera trap images. *Methods in Ecology and Evolution, 12*(1), 150–161. &lt;https://doi.org/10.1111/2041-210x.1350&gt;"</v>
      </c>
    </row>
    <row r="240" spans="1:15">
      <c r="A240" s="14" t="s">
        <v>2263</v>
      </c>
      <c r="B240" s="14" t="b">
        <v>1</v>
      </c>
      <c r="C240" s="14" t="b">
        <v>0</v>
      </c>
      <c r="D240" s="14" t="b">
        <v>0</v>
      </c>
      <c r="E240" s="14"/>
      <c r="F240" s="14" t="s">
        <v>1573</v>
      </c>
      <c r="G240" s="14" t="str">
        <f t="shared" si="22"/>
        <v>{{ ref_intext_noss_et_al_2003 }}</v>
      </c>
      <c r="H240" s="14" t="str">
        <f t="shared" si="23"/>
        <v>{{ ref_bib_noss_et_al_2003 }}</v>
      </c>
      <c r="I240" s="14" t="s">
        <v>152</v>
      </c>
      <c r="J240" s="14" t="s">
        <v>152</v>
      </c>
      <c r="K240" s="14" t="s">
        <v>1815</v>
      </c>
      <c r="L240" s="14" t="s">
        <v>624</v>
      </c>
      <c r="M240" s="14" t="str">
        <f t="shared" si="27"/>
        <v>Noss, A., Cuéllar, R., Barrientos, J., Maffei, L., Cuéllar, E., Arispe, R., Rumiz, D., &amp; Rivero, K. (2003). A Camera trapping and radio telem &lt;br&gt; &amp;nbsp;&amp;nbsp;&amp;nbsp;&amp;nbsp;&amp;nbsp;&amp;nbsp;&amp;nbsp;&amp;nbsp;oss, A., Cuéllar, R., Barrientos, J., Maffei, L., Cuéllar, E., Arispe, R., Rumiz, D., &amp; Rivero, K. (2003). A Camera trapping and radio telemetetry study of lowland tapir (*Tapirus terrestris*) in Bolivian dry forests. *Tapir Conservation*, *12*, 24–32. &lt;https://www.researchgate.net/publication/228541823_A_Camera_trapping_and_radio_telemetry_study_of_lowland_tapir_Tapirus_terrestris_in_Bolivian_dry_forests&gt;&lt;br&gt;&lt;br&gt;</v>
      </c>
      <c r="N240" s="14" t="str">
        <f t="shared" si="24"/>
        <v xml:space="preserve">    ref_intext_noss_et_al_2003: "Noss et al., 2003"</v>
      </c>
      <c r="O240" s="14" t="str">
        <f t="shared" si="25"/>
        <v xml:space="preserve">    ref_bib_noss_et_al_2003: "Noss, A., Cuéllar, R., Barrientos, J., Maffei, L., Cuéllar, E., Arispe, R., Rumiz, D., &amp; Rivero, K. (2003). A Camera trapping and radio telemetry study of lowland tapir (*Tapirus terrestris*) in Bolivian dry forests. *Tapir Conservation*, *12*, 24–32. &lt;https://www.researchgate.net/publication/228541823_A_Camera_trapping_and_radio_telemetry_study_of_lowland_tapir_Tapirus_terrestris_in_Bolivian_dry_forests&gt;"</v>
      </c>
    </row>
    <row r="241" spans="1:15">
      <c r="A241" s="14" t="s">
        <v>2263</v>
      </c>
      <c r="B241" s="14" t="b">
        <v>1</v>
      </c>
      <c r="C241" s="14" t="b">
        <v>0</v>
      </c>
      <c r="D241" s="14" t="b">
        <v>0</v>
      </c>
      <c r="E241" s="14"/>
      <c r="F241" s="14" t="s">
        <v>1574</v>
      </c>
      <c r="G241" s="14" t="str">
        <f t="shared" si="22"/>
        <v>{{ ref_intext_noss_et_al_2012 }}</v>
      </c>
      <c r="H241" s="14" t="str">
        <f t="shared" si="23"/>
        <v>{{ ref_bib_noss_et_al_2012 }}</v>
      </c>
      <c r="I241" s="14" t="s">
        <v>153</v>
      </c>
      <c r="J241" s="14" t="s">
        <v>153</v>
      </c>
      <c r="K241" s="14" t="s">
        <v>2819</v>
      </c>
      <c r="L241" s="14" t="s">
        <v>624</v>
      </c>
      <c r="M241" s="14" t="str">
        <f t="shared" si="27"/>
        <v>Noss, A. J., Gardner, B., Maffei, L., Cuéllar, E., Montaño, R., Romero-Muñoz, A., Sollman, R., O'Connell, A. F., &amp; Altwegg, R. (2012).compari &lt;br&gt; &amp;nbsp;&amp;nbsp;&amp;nbsp;&amp;nbsp;&amp;nbsp;&amp;nbsp;&amp;nbsp;&amp;nbsp;oss, A. J., Gardner, B., Maffei, L., Cuéllar, E., Montaño, R., Romero-Muñoz, A., Sollman, R., O'Connell, A. F., &amp; Altwegg, R. (2012).comparisoson of Density estimation methods for mammal populations with camera traps in the Kaa-Iya del Gran Chaco landscape. *Animal Conservation, 15*(5), 527–535. &lt;https://doi.org/10.1111/j.1469-1795.2012.00545.x&gt;&lt;br&gt;&lt;br&gt;</v>
      </c>
      <c r="N241" s="14" t="str">
        <f t="shared" si="24"/>
        <v xml:space="preserve">    ref_intext_noss_et_al_2012: "Noss et al., 2012"</v>
      </c>
      <c r="O241" s="14" t="str">
        <f t="shared" si="25"/>
        <v xml:space="preserve">    ref_bib_noss_et_al_2012: "Noss, A. J., Gardner, B., Maffei, L., Cuéllar, E., Montaño, R., Romero-Muñoz, A., Sollman, R., O'Connell, A. F., &amp; Altwegg, R. (2012).comparison of Density estimation methods for mammal populations with camera traps in the Kaa-Iya del Gran Chaco landscape. *Animal Conservation, 15*(5), 527–535. &lt;https://doi.org/10.1111/j.1469-1795.2012.00545.x&gt;"</v>
      </c>
    </row>
    <row r="242" spans="1:15">
      <c r="A242" s="14" t="s">
        <v>2264</v>
      </c>
      <c r="B242" s="14" t="b">
        <v>1</v>
      </c>
      <c r="C242" s="14" t="b">
        <v>0</v>
      </c>
      <c r="D242" s="14" t="b">
        <v>0</v>
      </c>
      <c r="E242" s="14"/>
      <c r="F242" s="14" t="s">
        <v>1575</v>
      </c>
      <c r="G242" s="14" t="str">
        <f t="shared" si="22"/>
        <v>{{ ref_intext_obbard_et_al_2010 }}</v>
      </c>
      <c r="H242" s="14" t="str">
        <f t="shared" si="23"/>
        <v>{{ ref_bib_obbard_et_al_2010 }}</v>
      </c>
      <c r="I242" s="14" t="s">
        <v>149</v>
      </c>
      <c r="J242" s="14" t="s">
        <v>151</v>
      </c>
      <c r="K242" s="38" t="s">
        <v>2820</v>
      </c>
      <c r="L242" s="14" t="s">
        <v>624</v>
      </c>
      <c r="M242" s="14" t="str">
        <f t="shared" si="27"/>
        <v>Obbard, M. E., Howe, E. J., &amp; Kyle, C. J. (2010). Empirical Comparison of Density Estimators for Large Carnivores. *Journal of Applied Ecolog &lt;br&gt; &amp;nbsp;&amp;nbsp;&amp;nbsp;&amp;nbsp;&amp;nbsp;&amp;nbsp;&amp;nbsp;&amp;nbsp;bbard, M. E., Howe, E. J., &amp; Kyle, C. J. (2010). Empirical Comparison of Density Estimators for Large Carnivores. *Journal of Applied Ecology*y*, 47(1), 76–84. &lt;https://doi.org/10.1111/j.1365-2664.2009.01758.x&gt;&lt;br&gt;&lt;br&gt;</v>
      </c>
      <c r="N242" s="14" t="str">
        <f t="shared" si="24"/>
        <v xml:space="preserve">    ref_intext_obbard_et_al_2010: "Obbard et al., 2010"</v>
      </c>
      <c r="O242" s="14" t="str">
        <f t="shared" si="25"/>
        <v xml:space="preserve">    ref_bib_obbard_et_al_2010: "Obbard, M. E., Howe, E. J., &amp; Kyle, C. J. (2010). Empirical Comparison of Density Estimators for Large Carnivores. *Journal of Applied Ecology*, 47(1), 76–84. &lt;https://doi.org/10.1111/j.1365-2664.2009.01758.x&gt;"</v>
      </c>
    </row>
    <row r="243" spans="1:15">
      <c r="A243" s="14" t="s">
        <v>2264</v>
      </c>
      <c r="B243" s="14" t="b">
        <v>1</v>
      </c>
      <c r="C243" s="14" t="b">
        <v>0</v>
      </c>
      <c r="D243" s="14" t="b">
        <v>0</v>
      </c>
      <c r="E243" s="14"/>
      <c r="F243" s="14" t="s">
        <v>13</v>
      </c>
      <c r="G243" s="14" t="str">
        <f t="shared" si="22"/>
        <v>{{ ref_intext_obrien_2010 }}</v>
      </c>
      <c r="H243" s="14" t="str">
        <f t="shared" si="23"/>
        <v>{{ ref_bib_obrien_2010 }}</v>
      </c>
      <c r="I243" s="14" t="s">
        <v>150</v>
      </c>
      <c r="J243" s="14" t="s">
        <v>147</v>
      </c>
      <c r="K243" s="14" t="s">
        <v>2875</v>
      </c>
      <c r="L243" s="14" t="s">
        <v>624</v>
      </c>
      <c r="M243" s="14" t="str">
        <f t="shared" si="27"/>
        <v>O'Brien, K. M. (2010). *Wildlife Picture Index: Implementation Manual Version 1. 0.* WCS Working Paper No. 39. &lt;https://library.wcs.org/doi/c &lt;br&gt; &amp;nbsp;&amp;nbsp;&amp;nbsp;&amp;nbsp;&amp;nbsp;&amp;nbsp;&amp;nbsp;&amp;nbsp;'Brien, K. M. (2010). *Wildlife Picture Index: Implementation Manual Version 1. 0.* WCS Working Paper No. 39. &lt;https://library.wcs.org/doi/ctltl/view/mid/33065/pubid/DMX534800000.aspx&gt;&lt;br&gt;&lt;br&gt;</v>
      </c>
      <c r="N243" s="14" t="str">
        <f t="shared" si="24"/>
        <v xml:space="preserve">    ref_intext_obrien_2010: "O'Brien, 2010"</v>
      </c>
      <c r="O243" s="14" t="str">
        <f t="shared" si="25"/>
        <v xml:space="preserve">    ref_bib_obrien_2010: "O'Brien, K. M. (2010). *Wildlife Picture Index: Implementation Manual Version 1. 0.* WCS Working Paper No. 39. &lt;https://library.wcs.org/doi/ctl/view/mid/33065/pubid/DMX534800000.aspx&gt;"</v>
      </c>
    </row>
    <row r="244" spans="1:15">
      <c r="A244" s="14" t="s">
        <v>2264</v>
      </c>
      <c r="B244" s="14" t="b">
        <v>1</v>
      </c>
      <c r="C244" s="14" t="b">
        <v>0</v>
      </c>
      <c r="D244" s="14" t="b">
        <v>0</v>
      </c>
      <c r="E244" s="14"/>
      <c r="F244" s="14" t="s">
        <v>12</v>
      </c>
      <c r="G244" s="14" t="str">
        <f t="shared" si="22"/>
        <v>{{ ref_intext_obrien_2011 }}</v>
      </c>
      <c r="H244" s="14" t="str">
        <f t="shared" si="23"/>
        <v>{{ ref_bib_obrien_2011 }}</v>
      </c>
      <c r="I244" s="14" t="s">
        <v>147</v>
      </c>
      <c r="J244" s="14" t="s">
        <v>2879</v>
      </c>
      <c r="K244" s="14" t="s">
        <v>2878</v>
      </c>
      <c r="L244" s="14" t="s">
        <v>624</v>
      </c>
      <c r="M244" s="14" t="str">
        <f t="shared" si="27"/>
        <v>O'Brien, T. G., Kinnaird, M. F., &amp; Wibisono, H. T. (2003). Crouching tigers, hidden prey: Sumatran tiger and prey populations in a tropical f &lt;br&gt; &amp;nbsp;&amp;nbsp;&amp;nbsp;&amp;nbsp;&amp;nbsp;&amp;nbsp;&amp;nbsp;&amp;nbsp;'Brien, T. G., Kinnaird, M. F., &amp; Wibisono, H. T. (2003). Crouching tigers, hidden prey: Sumatran tiger and prey populations in a tropical fororest landscape. *Animal Conservation, 6*(2), 131-139. &lt;https://doi.org/10.1017/s1367943003003172&gt;&lt;br&gt;&lt;br&gt;</v>
      </c>
      <c r="N244" s="14" t="str">
        <f t="shared" si="24"/>
        <v xml:space="preserve">    ref_intext_obrien_2011: "O'Brien, 2011"</v>
      </c>
      <c r="O244" s="14" t="str">
        <f t="shared" si="25"/>
        <v xml:space="preserve">    ref_bib_obrien_2011: "O'Brien, T. G., Kinnaird, M. F., &amp; Wibisono, H. T. (2003). Crouching tigers, hidden prey: Sumatran tiger and prey populations in a tropical forest landscape. *Animal Conservation, 6*(2), 131-139. &lt;https://doi.org/10.1017/s1367943003003172&gt;"</v>
      </c>
    </row>
    <row r="245" spans="1:15">
      <c r="A245" s="14" t="s">
        <v>2264</v>
      </c>
      <c r="B245" s="14" t="b">
        <v>1</v>
      </c>
      <c r="C245" s="14" t="b">
        <v>1</v>
      </c>
      <c r="D245" s="14" t="b">
        <v>0</v>
      </c>
      <c r="E245" s="14"/>
      <c r="F245" s="14" t="s">
        <v>1576</v>
      </c>
      <c r="G245" s="14" t="str">
        <f t="shared" si="22"/>
        <v>{{ ref_intext_obrien_et_al_2011 }}</v>
      </c>
      <c r="H245" s="14" t="str">
        <f t="shared" si="23"/>
        <v>{{ ref_bib_obrien_et_al_2011 }}</v>
      </c>
      <c r="I245" s="14" t="s">
        <v>148</v>
      </c>
      <c r="J245" s="14" t="s">
        <v>2877</v>
      </c>
      <c r="K245" s="14" t="s">
        <v>2876</v>
      </c>
      <c r="L245" s="14" t="s">
        <v>624</v>
      </c>
      <c r="M245" s="14" t="str">
        <f t="shared" si="27"/>
        <v>O'Brien, T. G., &amp; Kinnaird, M. F. (2011). Density estimation of sympatric carnivores using spatially explicit capture–recapture methods and s &lt;br&gt; &amp;nbsp;&amp;nbsp;&amp;nbsp;&amp;nbsp;&amp;nbsp;&amp;nbsp;&amp;nbsp;&amp;nbsp;'Brien, T. G., &amp; Kinnaird, M. F. (2011). Density estimation of sympatric carnivores using spatially explicit capture–recapture methods and statandard trapping grid. *Ecological Applications, 21*(8), 2908–2916. &lt;https://www.jstor.org/stable/41417102&gt;&lt;br&gt;&lt;br&gt;</v>
      </c>
      <c r="N245" s="14" t="str">
        <f t="shared" si="24"/>
        <v xml:space="preserve">    ref_intext_obrien_et_al_2011: "O'Brien et al., 2011"</v>
      </c>
      <c r="O245" s="14" t="str">
        <f t="shared" si="25"/>
        <v xml:space="preserve">    ref_bib_obrien_et_al_2011: "O'Brien, T. G., &amp; Kinnaird, M. F. (2011). Density estimation of sympatric carnivores using spatially explicit capture–recapture methods and standard trapping grid. *Ecological Applications, 21*(8), 2908–2916. &lt;https://www.jstor.org/stable/41417102&gt;"</v>
      </c>
    </row>
    <row r="246" spans="1:15">
      <c r="A246" s="14" t="s">
        <v>2264</v>
      </c>
      <c r="B246" s="14" t="b">
        <v>1</v>
      </c>
      <c r="C246" s="14" t="b">
        <v>0</v>
      </c>
      <c r="D246" s="14" t="b">
        <v>0</v>
      </c>
      <c r="E246" s="14"/>
      <c r="F246" s="14" t="s">
        <v>1577</v>
      </c>
      <c r="G246" s="14" t="str">
        <f t="shared" si="22"/>
        <v>{{ ref_intext_obrien_et_al_2013 }}</v>
      </c>
      <c r="H246" s="14" t="str">
        <f t="shared" si="23"/>
        <v>{{ ref_bib_obrien_et_al_2013 }}</v>
      </c>
      <c r="I246" s="14" t="s">
        <v>146</v>
      </c>
      <c r="J246" s="14" t="s">
        <v>144</v>
      </c>
      <c r="K246" s="14" t="s">
        <v>2885</v>
      </c>
      <c r="L246" s="14" t="s">
        <v>624</v>
      </c>
      <c r="M246" s="14" t="str">
        <f t="shared" si="27"/>
        <v>O'Brien, T. G., Kinnaird, M. F., &amp; Wibisono, H. T. (2011). Estimation of Species Richness of Large Vertebrates Using Camera Traps: An Example &lt;br&gt; &amp;nbsp;&amp;nbsp;&amp;nbsp;&amp;nbsp;&amp;nbsp;&amp;nbsp;&amp;nbsp;&amp;nbsp;'Brien, T. G., Kinnaird, M. F., &amp; Wibisono, H. T. (2011). Estimation of Species Richness of Large Vertebrates Using Camera Traps: An Example f from an Indonesian Rainforest. In A. F. O'Connell, J. D. Nichols, &amp; K. U. Karanth (Eds.), *Camera Traps In Animal Ecology: Methods and Analyses* (pp. 233–252). Springer. &lt;https://doi.org/10.1007/978-4-431-99495-4_6&gt;&lt;br&gt;&lt;br&gt;</v>
      </c>
      <c r="N246" s="14" t="str">
        <f t="shared" si="24"/>
        <v xml:space="preserve">    ref_intext_obrien_et_al_2013: "O'Brien et al., 2013"</v>
      </c>
      <c r="O246" s="14" t="str">
        <f t="shared" si="25"/>
        <v xml:space="preserve">    ref_bib_obrien_et_al_2013: "O'Brien, T. G., Kinnaird, M. F., &amp; Wibisono, H. T. (2011). Estimation of Species Richness of Large Vertebrates Using Camera Traps: An Example from an Indonesian Rainforest. In A. F. O'Connell, J. D. Nichols, &amp; K. U. Karanth (Eds.), *Camera Traps In Animal Ecology: Methods and Analyses* (pp. 233–252). Springer. &lt;https://doi.org/10.1007/978-4-431-99495-4_6&gt;"</v>
      </c>
    </row>
    <row r="247" spans="1:15">
      <c r="A247" s="14" t="s">
        <v>2264</v>
      </c>
      <c r="B247" s="14" t="b">
        <v>1</v>
      </c>
      <c r="C247" s="14" t="b">
        <v>0</v>
      </c>
      <c r="D247" s="14" t="b">
        <v>1</v>
      </c>
      <c r="E247" s="14"/>
      <c r="F247" s="14" t="s">
        <v>1578</v>
      </c>
      <c r="G247" s="14" t="str">
        <f t="shared" si="22"/>
        <v>{{ ref_intext_obrien_kinnaird_2011 }}</v>
      </c>
      <c r="H247" s="14" t="str">
        <f t="shared" si="23"/>
        <v>{{ ref_bib_obrien_kinnaird_2011 }}</v>
      </c>
      <c r="I247" s="14" t="s">
        <v>151</v>
      </c>
      <c r="J247" s="14" t="s">
        <v>150</v>
      </c>
      <c r="K247" s="14" t="s">
        <v>2884</v>
      </c>
      <c r="L247" s="14" t="s">
        <v>624</v>
      </c>
      <c r="M247" s="14" t="str">
        <f t="shared" si="27"/>
        <v>O'Brien, T. G. (2011). Abundance, Density and Relative Abundance: A Conceptual Framework. In A. F. O'Connell, J. D. Nichols, &amp; K. U. Karanth  &lt;br&gt; &amp;nbsp;&amp;nbsp;&amp;nbsp;&amp;nbsp;&amp;nbsp;&amp;nbsp;&amp;nbsp;&amp;nbsp;'Brien, T. G. (2011). Abundance, Density and Relative Abundance: A Conceptual Framework. In A. F. O'Connell, J. D. Nichols, &amp; K. U. Karanth (E(Eds.), *Camera Traps In Animal Ecology: Methods and Analyses* (pp. 71–96). Springer. &lt;https://doi.org/10.1007/978-4-431-99495-4_6&gt;&lt;br&gt;&lt;br&gt;</v>
      </c>
      <c r="N247" s="14" t="str">
        <f t="shared" si="24"/>
        <v xml:space="preserve">    ref_intext_obrien_kinnaird_2011: "O'Brien &amp; Kinnaird, 2011"</v>
      </c>
      <c r="O247" s="14" t="str">
        <f t="shared" si="25"/>
        <v xml:space="preserve">    ref_bib_obrien_kinnaird_2011: "O'Brien, T. G. (2011). Abundance, Density and Relative Abundance: A Conceptual Framework. In A. F. O'Connell, J. D. Nichols, &amp; K. U. Karanth (Eds.), *Camera Traps In Animal Ecology: Methods and Analyses* (pp. 71–96). Springer. &lt;https://doi.org/10.1007/978-4-431-99495-4_6&gt;"</v>
      </c>
    </row>
    <row r="248" spans="1:15">
      <c r="A248" s="14" t="s">
        <v>2264</v>
      </c>
      <c r="B248" s="14" t="b">
        <v>0</v>
      </c>
      <c r="C248" s="14" t="b">
        <v>1</v>
      </c>
      <c r="D248" s="14" t="b">
        <v>0</v>
      </c>
      <c r="E248" s="14"/>
      <c r="F248" s="14" t="s">
        <v>1579</v>
      </c>
      <c r="G248" s="14" t="str">
        <f t="shared" si="22"/>
        <v>{{ ref_intext_oconnell_bailey_2011a }}</v>
      </c>
      <c r="H248" s="14" t="str">
        <f t="shared" si="23"/>
        <v>{{ ref_bib_oconnell_bailey_2011a }}</v>
      </c>
      <c r="I248" s="14" t="s">
        <v>144</v>
      </c>
      <c r="J248" s="14" t="s">
        <v>145</v>
      </c>
      <c r="K248" s="14" t="s">
        <v>2887</v>
      </c>
      <c r="L248" s="14" t="s">
        <v>624</v>
      </c>
      <c r="M248" s="14" t="str">
        <f t="shared" si="27"/>
        <v>O'Connell, A. F., Nichols, J. D., &amp; Karanth, K. U. (Eds. ). (2010). Camera traps in Animal Ecology: Methods and Analyses. Springer. &lt;https:// &lt;br&gt; &amp;nbsp;&amp;nbsp;&amp;nbsp;&amp;nbsp;&amp;nbsp;&amp;nbsp;&amp;nbsp;&amp;nbsp;'Connell, A. F., Nichols, J. D., &amp; Karanth, K. U. (Eds. ). (2010). Camera traps in Animal Ecology: Methods and Analyses. Springer. &lt;https://dodoi.org/10.1007/978-4-431-99495-4&gt;&lt;br&gt;&lt;br&gt;</v>
      </c>
      <c r="N248" s="14" t="str">
        <f t="shared" si="24"/>
        <v xml:space="preserve">    ref_intext_oconnell_bailey_2011a: "O'Connell &amp; Bailey, 2011a"</v>
      </c>
      <c r="O248" s="14" t="str">
        <f t="shared" si="25"/>
        <v xml:space="preserve">    ref_bib_oconnell_bailey_2011a: "O'Connell, A. F., Nichols, J. D., &amp; Karanth, K. U. (Eds. ). (2010). Camera traps in Animal Ecology: Methods and Analyses. Springer. &lt;https://doi.org/10.1007/978-4-431-99495-4&gt;"</v>
      </c>
    </row>
    <row r="249" spans="1:15">
      <c r="A249" s="14" t="s">
        <v>2264</v>
      </c>
      <c r="B249" s="14" t="b">
        <v>0</v>
      </c>
      <c r="C249" s="14" t="b">
        <v>1</v>
      </c>
      <c r="D249" s="14" t="b">
        <v>1</v>
      </c>
      <c r="E249" s="14"/>
      <c r="F249" s="14" t="s">
        <v>1580</v>
      </c>
      <c r="G249" s="14" t="str">
        <f t="shared" si="22"/>
        <v>{{ ref_intext_oconnell_et_al_2006 }}</v>
      </c>
      <c r="H249" s="14" t="str">
        <f t="shared" si="23"/>
        <v>{{ ref_bib_oconnell_et_al_2006 }}</v>
      </c>
      <c r="I249" s="14" t="s">
        <v>145</v>
      </c>
      <c r="J249" s="14" t="s">
        <v>143</v>
      </c>
      <c r="K249" s="14" t="s">
        <v>2886</v>
      </c>
      <c r="L249" s="14" t="s">
        <v>624</v>
      </c>
      <c r="M249" s="14" t="str">
        <f t="shared" si="27"/>
        <v>O'Connell, A. F., &amp; Bailey, L. L. (2011a). Inference for Occupancy and Occupancy Dynamics. In O'Connell, A. F. Nichols, J. D. &amp; Karanth, K. U &lt;br&gt; &amp;nbsp;&amp;nbsp;&amp;nbsp;&amp;nbsp;&amp;nbsp;&amp;nbsp;&amp;nbsp;&amp;nbsp;'Connell, A. F., &amp; Bailey, L. L. (2011a). Inference for Occupancy and Occupancy Dynamics. In O'Connell, A. F. Nichols, J. D. &amp; Karanth, K. U. . (Eds.), *Camera Traps In Animal Ecology: Methods and Analyses* (pp. 191–206). Springer. &lt;https://doi.org/10.1007/978-4-431-99495-4_6&gt;&lt;br&gt;&lt;br&gt;</v>
      </c>
      <c r="N249" s="14" t="str">
        <f t="shared" si="24"/>
        <v xml:space="preserve">    ref_intext_oconnell_et_al_2006: "O'Connell et al., 2006"</v>
      </c>
      <c r="O249" s="14" t="str">
        <f t="shared" si="25"/>
        <v xml:space="preserve">    ref_bib_oconnell_et_al_2006: "O'Connell, A. F., &amp; Bailey, L. L. (2011a). Inference for Occupancy and Occupancy Dynamics. In O'Connell, A. F. Nichols, J. D. &amp; Karanth, K. U. (Eds.), *Camera Traps In Animal Ecology: Methods and Analyses* (pp. 191–206). Springer. &lt;https://doi.org/10.1007/978-4-431-99495-4_6&gt;"</v>
      </c>
    </row>
    <row r="250" spans="1:15">
      <c r="A250" s="14" t="s">
        <v>2264</v>
      </c>
      <c r="B250" s="14" t="b">
        <v>1</v>
      </c>
      <c r="C250" s="14" t="b">
        <v>0</v>
      </c>
      <c r="D250" s="14" t="b">
        <v>1</v>
      </c>
      <c r="E250" s="14"/>
      <c r="F250" s="14" t="s">
        <v>1581</v>
      </c>
      <c r="G250" s="14" t="str">
        <f t="shared" si="22"/>
        <v>{{ ref_intext_oconnell_et_al_2011 }}</v>
      </c>
      <c r="H250" s="14" t="str">
        <f t="shared" si="23"/>
        <v>{{ ref_bib_oconnell_et_al_2011 }}</v>
      </c>
      <c r="I250" s="14" t="s">
        <v>143</v>
      </c>
      <c r="J250" s="14" t="s">
        <v>142</v>
      </c>
      <c r="K250" s="14" t="s">
        <v>2888</v>
      </c>
      <c r="L250" s="14" t="s">
        <v>624</v>
      </c>
      <c r="M250" s="14" t="str">
        <f t="shared" si="27"/>
        <v>O'Connell, A. F., Talancy, N. W., Bailey, L. L., Sauer, J. R., Cook, R., &amp; Gilbert, A. T. (2006). Estimating Site Occupancy and Detection Pro &lt;br&gt; &amp;nbsp;&amp;nbsp;&amp;nbsp;&amp;nbsp;&amp;nbsp;&amp;nbsp;&amp;nbsp;&amp;nbsp;'Connell, A. F., Talancy, N. W., Bailey, L. L., Sauer, J. R., Cook, R., &amp; Gilbert, A. T. (2006). Estimating Site Occupancy and Detection Probabability Parameters for Meso- And Large Mammals in a Coastal Ecosystem. *Journal of Wildlife Management, 70*(6), 1625–1633. &lt;https://doi.org/10.2193/0022-541X(2006)70[1625:ESOADP]2.0.CO;2&gt;&lt;br&gt;&lt;br&gt;</v>
      </c>
      <c r="N250" s="14" t="str">
        <f t="shared" si="24"/>
        <v xml:space="preserve">    ref_intext_oconnell_et_al_2011: "O'Connell et al., 2011"</v>
      </c>
      <c r="O250" s="14" t="str">
        <f t="shared" si="25"/>
        <v xml:space="preserve">    ref_bib_oconnell_et_al_2011: "O'Connell, A. F., Talancy, N. W., Bailey, L. L., Sauer, J. R., Cook, R., &amp; Gilbert, A. T. (2006). Estimating Site Occupancy and Detection Probability Parameters for Meso- And Large Mammals in a Coastal Ecosystem. *Journal of Wildlife Management, 70*(6), 1625–1633. &lt;https://doi.org/10.2193/0022-541X(2006)70[1625:ESOADP]2.0.CO;2&gt;"</v>
      </c>
    </row>
    <row r="251" spans="1:15">
      <c r="A251" s="14" t="s">
        <v>2264</v>
      </c>
      <c r="B251" s="14" t="b">
        <v>1</v>
      </c>
      <c r="C251" s="14" t="b">
        <v>0</v>
      </c>
      <c r="D251" s="14" t="b">
        <v>0</v>
      </c>
      <c r="E251" s="14"/>
      <c r="F251" s="38" t="s">
        <v>1582</v>
      </c>
      <c r="G251" s="38" t="str">
        <f t="shared" si="22"/>
        <v>{{ ref_intext_oconnor_et_al_2017 }}</v>
      </c>
      <c r="H251" s="38" t="str">
        <f t="shared" si="23"/>
        <v>{{ ref_bib_oconnor_et_al_2017 }}</v>
      </c>
      <c r="I251" s="38" t="s">
        <v>142</v>
      </c>
      <c r="J251" s="38" t="s">
        <v>798</v>
      </c>
      <c r="K251" s="14" t="s">
        <v>2889</v>
      </c>
      <c r="L251" s="14" t="s">
        <v>624</v>
      </c>
      <c r="M251" s="14" t="str">
        <f t="shared" si="27"/>
        <v>O'Connor, K. M., Nathan, L. R., Liberati, M. R., Tingley, M. W., Vokoun, J. C., &amp; Rittenhouse, T. A. G. (2017). Camera trap arrays improve de &lt;br&gt; &amp;nbsp;&amp;nbsp;&amp;nbsp;&amp;nbsp;&amp;nbsp;&amp;nbsp;&amp;nbsp;&amp;nbsp;'Connor, K. M., Nathan, L. R., Liberati, M. R., Tingley, M. W., Vokoun, J. C., &amp; Rittenhouse, T. A. G. (2017). Camera trap arrays improve detetection probability of wildlife: Investigating study design considerations using an empirical dataset. PloS One, 12(4), e0175684. &lt;https://doi.org/10.1371/journal.pone.0175684&gt;&lt;br&gt;&lt;br&gt;</v>
      </c>
      <c r="N251" s="14" t="str">
        <f t="shared" si="24"/>
        <v xml:space="preserve">    ref_intext_oconnor_et_al_2017: "O'Connor et al., 2017"</v>
      </c>
      <c r="O251" s="14" t="str">
        <f t="shared" si="25"/>
        <v xml:space="preserve">    ref_bib_oconnor_et_al_2017: "O'Connor, K. M., Nathan, L. R., Liberati, M. R., Tingley, M. W., Vokoun, J. C., &amp; Rittenhouse, T. A. G. (2017). Camera trap arrays improve detection probability of wildlife: Investigating study design considerations using an empirical dataset. PloS One, 12(4), e0175684. &lt;https://doi.org/10.1371/journal.pone.0175684&gt;"</v>
      </c>
    </row>
    <row r="252" spans="1:15">
      <c r="A252" s="14" t="s">
        <v>2264</v>
      </c>
      <c r="B252" s="14" t="b">
        <v>0</v>
      </c>
      <c r="C252" s="14" t="b">
        <v>0</v>
      </c>
      <c r="D252" s="14"/>
      <c r="E252" s="14"/>
      <c r="F252" s="14" t="s">
        <v>1889</v>
      </c>
      <c r="G252" s="14" t="str">
        <f t="shared" si="22"/>
        <v>{{ ref_intext_oksanen_et_al_2024 }}</v>
      </c>
      <c r="H252" s="14" t="str">
        <f t="shared" si="23"/>
        <v>{{ ref_bib_oksanen_et_al_2024 }}</v>
      </c>
      <c r="I252" s="14" t="s">
        <v>1678</v>
      </c>
      <c r="J252" s="14" t="s">
        <v>1678</v>
      </c>
      <c r="K252" s="14" t="s">
        <v>2890</v>
      </c>
      <c r="L252" s="14" t="s">
        <v>624</v>
      </c>
      <c r="M252" s="14" t="str">
        <f t="shared" si="27"/>
        <v>Oksanen, J., Simpson, G. L., Blanchet, F. G., Kindt, R., Legendre, P., Minchin, P. R., O'Hara, R. B., Solymos, P., Stevens, M. H. H., Szoecs, &lt;br&gt; &amp;nbsp;&amp;nbsp;&amp;nbsp;&amp;nbsp;&amp;nbsp;&amp;nbsp;&amp;nbsp;&amp;nbsp;ksanen, J., Simpson, G. L., Blanchet, F. G., Kindt, R., Legendre, P., Minchin, P. R., O'Hara, R. B., Solymos, P., Stevens, M. H. H., Szoecs, E E., Wagner, H., Barbour, M., Bedward, M., Bolker, B., Borcard, D., Carvalho, G., Chirico, M., De Caceres, M., Durand, S., … Weedon, J. (2024). *vegan: Community Ecology Package*. R package Version 2.6-6.1. &lt;https://doi.org/10.32614/CRAN.package.vegan&lt;br&gt;&lt;br&gt;</v>
      </c>
      <c r="N252" s="14" t="str">
        <f t="shared" si="24"/>
        <v xml:space="preserve">    ref_intext_oksanen_et_al_2024: "Oksanen et al., 2024"</v>
      </c>
      <c r="O252" s="14" t="str">
        <f t="shared" si="25"/>
        <v xml:space="preserve">    ref_bib_oksanen_et_al_2024: "Oksanen, J., Simpson, G. L., Blanchet, F. G., Kindt, R., Legendre, P., Minchin, P. R., O'Hara, R. B., Solymos, P., Stevens, M. H. H., Szoecs, E., Wagner, H., Barbour, M., Bedward, M., Bolker, B., Borcard, D., Carvalho, G., Chirico, M., De Caceres, M., Durand, S., … Weedon, J. (2024). *vegan: Community Ecology Package*. R package Version 2.6-6.1. &lt;https://doi.org/10.32614/CRAN.package.vegan"</v>
      </c>
    </row>
    <row r="253" spans="1:15">
      <c r="F253" s="14" t="s">
        <v>3676</v>
      </c>
      <c r="G253" s="14" t="str">
        <f t="shared" si="22"/>
        <v>{{ ref_intext_otis_et_al_1978 }}</v>
      </c>
      <c r="H253" s="14" t="str">
        <f t="shared" si="23"/>
        <v>{{ ref_bib_otis_et_al_1978 }}</v>
      </c>
      <c r="I253" s="14" t="s">
        <v>3678</v>
      </c>
      <c r="K253" t="s">
        <v>3677</v>
      </c>
      <c r="N253" s="14" t="str">
        <f t="shared" si="24"/>
        <v xml:space="preserve">    ref_intext_otis_et_al_1978: "Otis et al., 1978"</v>
      </c>
      <c r="O253" s="14" t="str">
        <f t="shared" si="25"/>
        <v xml:space="preserve">    ref_bib_otis_et_al_1978: "Otis, D. L., Burnham, K. P., White, G. C.. &amp; Anderson, D. R. (1978). Statistical Inference from Capture Data on Closed Animal Populations. *Wildlife Monographs, 62*, 3–135. &lt;https://pubs.usgs.gov/publication/70119899&gt;"</v>
      </c>
    </row>
    <row r="254" spans="1:15">
      <c r="A254" s="14" t="s">
        <v>2265</v>
      </c>
      <c r="B254" s="14" t="b">
        <v>1</v>
      </c>
      <c r="C254" s="14" t="b">
        <v>0</v>
      </c>
      <c r="D254" s="14" t="b">
        <v>0</v>
      </c>
      <c r="E254" s="14"/>
      <c r="F254" s="14" t="s">
        <v>1583</v>
      </c>
      <c r="G254" s="14" t="str">
        <f t="shared" si="22"/>
        <v>{{ ref_intext_pacifici_et_al_2016 }}</v>
      </c>
      <c r="H254" s="14" t="str">
        <f t="shared" si="23"/>
        <v>{{ ref_bib_pacifici_et_al_2016 }}</v>
      </c>
      <c r="I254" s="14" t="s">
        <v>140</v>
      </c>
      <c r="J254" s="14" t="s">
        <v>140</v>
      </c>
      <c r="K254" s="14" t="s">
        <v>1816</v>
      </c>
      <c r="L254" s="14" t="s">
        <v>624</v>
      </c>
      <c r="M254" s="14" t="str">
        <f t="shared" ref="M254:M260" si="28">LEFT(K254,141)&amp;" &lt;br&gt; &amp;nbsp;&amp;nbsp;&amp;nbsp;&amp;nbsp;&amp;nbsp;&amp;nbsp;&amp;nbsp;&amp;nbsp;"&amp;MID(K254,2,142)&amp;MID(K254,142,500)&amp;"&lt;br&gt;&lt;br&gt;"</f>
        <v>Pacifici, K., Reich, B. J., Dorazio, R. M., Conroy, M. J., &amp; McPherson, J. (2016). Occupancy estimation for rare species using a spatially‐ad &lt;br&gt; &amp;nbsp;&amp;nbsp;&amp;nbsp;&amp;nbsp;&amp;nbsp;&amp;nbsp;&amp;nbsp;&amp;nbsp;acifici, K., Reich, B. J., Dorazio, R. M., Conroy, M. J., &amp; McPherson, J. (2016). Occupancy estimation for rare species using a spatially‐adapaptive sampling design. *Methods in Ecology and Evolution, 7*(3), 285–293. &lt;https://doi.org/10.1111/2041-210x.12499&gt;&lt;br&gt;&lt;br&gt;</v>
      </c>
      <c r="N254" s="14" t="str">
        <f t="shared" si="24"/>
        <v xml:space="preserve">    ref_intext_pacifici_et_al_2016: "Pacifici et al., 2016"</v>
      </c>
      <c r="O254" s="14" t="str">
        <f t="shared" si="25"/>
        <v xml:space="preserve">    ref_bib_pacifici_et_al_2016: "Pacifici, K., Reich, B. J., Dorazio, R. M., Conroy, M. J., &amp; McPherson, J. (2016). Occupancy estimation for rare species using a spatially‐adaptive sampling design. *Methods in Ecology and Evolution, 7*(3), 285–293. &lt;https://doi.org/10.1111/2041-210x.12499&gt;"</v>
      </c>
    </row>
    <row r="255" spans="1:15">
      <c r="A255" s="14" t="s">
        <v>2265</v>
      </c>
      <c r="B255" s="14" t="b">
        <v>1</v>
      </c>
      <c r="C255" s="14" t="b">
        <v>0</v>
      </c>
      <c r="D255" s="14" t="b">
        <v>1</v>
      </c>
      <c r="E255" s="14"/>
      <c r="F255" s="14" t="s">
        <v>1584</v>
      </c>
      <c r="G255" s="14" t="str">
        <f t="shared" si="22"/>
        <v>{{ ref_intext_palencia_et_al_2021 }}</v>
      </c>
      <c r="H255" s="14" t="str">
        <f t="shared" si="23"/>
        <v>{{ ref_bib_palencia_et_al_2021 }}</v>
      </c>
      <c r="I255" s="14" t="s">
        <v>139</v>
      </c>
      <c r="J255" s="14" t="s">
        <v>139</v>
      </c>
      <c r="K255" s="14" t="s">
        <v>2821</v>
      </c>
      <c r="L255" s="14" t="s">
        <v>624</v>
      </c>
      <c r="M255" s="14" t="str">
        <f t="shared" si="28"/>
        <v>Palencia, P., Rowcliffe, J. M., Vicente, J., &amp; Acevedo, P. (2021). Assessing the camera trap methodologies used to estimate Density of unmark &lt;br&gt; &amp;nbsp;&amp;nbsp;&amp;nbsp;&amp;nbsp;&amp;nbsp;&amp;nbsp;&amp;nbsp;&amp;nbsp;alencia, P., Rowcliffe, J. M., Vicente, J., &amp; Acevedo, P. (2021). Assessing the camera trap methodologies used to estimate Density of unmarkeded populations. *Journal of Applied Ecology, 58*(8), 1583–1592. &lt;https://doi.org/10.1111/1365-2664.13913&gt;&lt;br&gt;&lt;br&gt;</v>
      </c>
      <c r="N255" s="14" t="str">
        <f t="shared" si="24"/>
        <v xml:space="preserve">    ref_intext_palencia_et_al_2021: "Palencia et al., 2021"</v>
      </c>
      <c r="O255" s="14" t="str">
        <f t="shared" si="25"/>
        <v xml:space="preserve">    ref_bib_palencia_et_al_2021: "Palencia, P., Rowcliffe, J. M., Vicente, J., &amp; Acevedo, P. (2021). Assessing the camera trap methodologies used to estimate Density of unmarked populations. *Journal of Applied Ecology, 58*(8), 1583–1592. &lt;https://doi.org/10.1111/1365-2664.13913&gt;"</v>
      </c>
    </row>
    <row r="256" spans="1:15">
      <c r="A256" s="14" t="s">
        <v>2265</v>
      </c>
      <c r="B256" s="14" t="b">
        <v>1</v>
      </c>
      <c r="C256" s="14" t="b">
        <v>0</v>
      </c>
      <c r="D256" s="14" t="b">
        <v>0</v>
      </c>
      <c r="E256" s="14"/>
      <c r="F256" s="14" t="s">
        <v>1585</v>
      </c>
      <c r="G256" s="14" t="str">
        <f t="shared" si="22"/>
        <v>{{ ref_intext_palencia_et_al_2022 }}</v>
      </c>
      <c r="H256" s="14" t="str">
        <f t="shared" si="23"/>
        <v>{{ ref_bib_palencia_et_al_2022 }}</v>
      </c>
      <c r="I256" s="14" t="s">
        <v>138</v>
      </c>
      <c r="J256" s="14" t="s">
        <v>138</v>
      </c>
      <c r="K256" s="14" t="s">
        <v>1817</v>
      </c>
      <c r="L256" s="14" t="s">
        <v>624</v>
      </c>
      <c r="M256" s="14" t="str">
        <f t="shared" si="28"/>
        <v>Palencia, P., Vicente, J., Soriguer, R. C., &amp; Acevedo, P. (2022). Towards a best‐practices guide for camera trapping: assessing differences a &lt;br&gt; &amp;nbsp;&amp;nbsp;&amp;nbsp;&amp;nbsp;&amp;nbsp;&amp;nbsp;&amp;nbsp;&amp;nbsp;alencia, P., Vicente, J., Soriguer, R. C., &amp; Acevedo, P. (2022). Towards a best‐practices guide for camera trapping: assessing differences amomong camera trap models and settings under field conditions. *Journal of Zoology, 316*(3), 197–208. &lt;https://doi.org/10.1111/jzo.12945&gt;&lt;br&gt;&lt;br&gt;</v>
      </c>
      <c r="N256" s="14" t="str">
        <f t="shared" si="24"/>
        <v xml:space="preserve">    ref_intext_palencia_et_al_2022: "Palencia et al., 2022"</v>
      </c>
      <c r="O256" s="14" t="str">
        <f t="shared" si="25"/>
        <v xml:space="preserve">    ref_bib_palencia_et_al_2022: "Palencia, P., Vicente, J., Soriguer, R. C., &amp; Acevedo, P. (2022). Towards a best‐practices guide for camera trapping: assessing differences among camera trap models and settings under field conditions. *Journal of Zoology, 316*(3), 197–208. &lt;https://doi.org/10.1111/jzo.12945&gt;"</v>
      </c>
    </row>
    <row r="257" spans="1:15">
      <c r="A257" s="14" t="s">
        <v>2265</v>
      </c>
      <c r="B257" s="14" t="b">
        <v>1</v>
      </c>
      <c r="C257" s="14" t="b">
        <v>1</v>
      </c>
      <c r="D257" s="14" t="b">
        <v>0</v>
      </c>
      <c r="E257" s="14"/>
      <c r="F257" s="14" t="s">
        <v>1586</v>
      </c>
      <c r="G257" s="14" t="str">
        <f t="shared" si="22"/>
        <v>{{ ref_intext_palmer_et_al_2018 }}</v>
      </c>
      <c r="H257" s="14" t="str">
        <f t="shared" si="23"/>
        <v>{{ ref_bib_palmer_et_al_2018 }}</v>
      </c>
      <c r="I257" s="14" t="s">
        <v>137</v>
      </c>
      <c r="J257" s="14" t="s">
        <v>137</v>
      </c>
      <c r="K257" s="14" t="s">
        <v>2853</v>
      </c>
      <c r="L257" s="14" t="s">
        <v>624</v>
      </c>
      <c r="M257" s="14" t="str">
        <f t="shared" si="28"/>
        <v>Palmer, M. S., Swanson, A., Kosmala, M., Arnold, T., &amp; Packer, C. (2018). Evaluating relative abundance indices for terrestrial herbivores fr &lt;br&gt; &amp;nbsp;&amp;nbsp;&amp;nbsp;&amp;nbsp;&amp;nbsp;&amp;nbsp;&amp;nbsp;&amp;nbsp;almer, M. S., Swanson, A., Kosmala, M., Arnold, T., &amp; Packer, C. (2018). Evaluating relative abundance indices for terrestrial herbivores fromom large‐scale camera trap Surveys. *African Journal of Ecology*, 56, 791-803. &lt;https://onlinelibrary.wiley.com/doi/abs/10.1111/aje.12566&gt;&lt;br&gt;&lt;br&gt;</v>
      </c>
      <c r="N257" s="14" t="str">
        <f t="shared" si="24"/>
        <v xml:space="preserve">    ref_intext_palmer_et_al_2018: "Palmer et al., 2018"</v>
      </c>
      <c r="O257" s="14" t="str">
        <f t="shared" si="25"/>
        <v xml:space="preserve">    ref_bib_palmer_et_al_2018: "Palmer, M. S., Swanson, A., Kosmala, M., Arnold, T., &amp; Packer, C. (2018). Evaluating relative abundance indices for terrestrial herbivores from large‐scale camera trap Surveys. *African Journal of Ecology*, 56, 791-803. &lt;https://onlinelibrary.wiley.com/doi/abs/10.1111/aje.12566&gt;"</v>
      </c>
    </row>
    <row r="258" spans="1:15">
      <c r="A258" s="14" t="s">
        <v>2265</v>
      </c>
      <c r="B258" s="14" t="b">
        <v>1</v>
      </c>
      <c r="C258" s="14" t="b">
        <v>0</v>
      </c>
      <c r="D258" s="14" t="b">
        <v>0</v>
      </c>
      <c r="E258" s="14"/>
      <c r="F258" s="14" t="s">
        <v>1587</v>
      </c>
      <c r="G258" s="14" t="str">
        <f t="shared" ref="G258:G321" si="29">"{{ ref_intext_"&amp;F258&amp;" }}"</f>
        <v>{{ ref_intext_parmenter_et_al_2003 }}</v>
      </c>
      <c r="H258" s="14" t="str">
        <f t="shared" ref="H258:H321" si="30">"{{ ref_bib_"&amp;F258&amp;" }}"</f>
        <v>{{ ref_bib_parmenter_et_al_2003 }}</v>
      </c>
      <c r="I258" s="14" t="s">
        <v>136</v>
      </c>
      <c r="J258" s="14" t="s">
        <v>136</v>
      </c>
      <c r="K258" s="14" t="s">
        <v>2822</v>
      </c>
      <c r="L258" s="14" t="s">
        <v>624</v>
      </c>
      <c r="M258" s="14" t="str">
        <f t="shared" si="28"/>
        <v>Parmenter, R. R., Yates, T. L., Anderson, D. R., Burnham, K. P., Dunnum, J. L., Franklin, A. B., Friggens, M. T., Lubow, B. C., Miller, M., O &lt;br&gt; &amp;nbsp;&amp;nbsp;&amp;nbsp;&amp;nbsp;&amp;nbsp;&amp;nbsp;&amp;nbsp;&amp;nbsp;armenter, R. R., Yates, T. L., Anderson, D. R., Burnham, K. P., Dunnum, J. L., Franklin, A. B., Friggens, M. T., Lubow, B. C., Miller, M., Olslson, G. S., Parmenter, C. A., Pollard, J., Rexstad, E., Shenk, T. M., Stanley, T. R., &amp; White, G. C. (2003). Small-mammal Density estimation: A field comparison of grid-based vs. web-based Density estimators. *Ecological Monographs, 73*(1), 1-26. &lt;https://doi.org/10.1890/0012-9615(2003)073[0001:Smdeaf]2.0.Co;2&gt;&lt;br&gt;&lt;br&gt;</v>
      </c>
      <c r="N258" s="14" t="str">
        <f t="shared" ref="N258:N321" si="31">"    ref_intext_"&amp;F258&amp;": "&amp;""""&amp;I258&amp;""""</f>
        <v xml:space="preserve">    ref_intext_parmenter_et_al_2003: "Parmenter et al., 2003"</v>
      </c>
      <c r="O258" s="14" t="str">
        <f t="shared" ref="O258:O321" si="32">"    ref_bib_"&amp;F258&amp;": "&amp;""""&amp;K258&amp;""""</f>
        <v xml:space="preserve">    ref_bib_parmenter_et_al_2003: "Parmenter, R. R., Yates, T. L., Anderson, D. R., Burnham, K. P., Dunnum, J. L., Franklin, A. B., Friggens, M. T., Lubow, B. C., Miller, M., Olson, G. S., Parmenter, C. A., Pollard, J., Rexstad, E., Shenk, T. M., Stanley, T. R., &amp; White, G. C. (2003). Small-mammal Density estimation: A field comparison of grid-based vs. web-based Density estimators. *Ecological Monographs, 73*(1), 1-26. &lt;https://doi.org/10.1890/0012-9615(2003)073[0001:Smdeaf]2.0.Co;2&gt;"</v>
      </c>
    </row>
    <row r="259" spans="1:15">
      <c r="A259" s="14" t="s">
        <v>2265</v>
      </c>
      <c r="B259" s="14" t="b">
        <v>0</v>
      </c>
      <c r="C259" s="14" t="b">
        <v>0</v>
      </c>
      <c r="D259" s="14" t="b">
        <v>1</v>
      </c>
      <c r="E259" s="14"/>
      <c r="F259" s="14" t="s">
        <v>1588</v>
      </c>
      <c r="G259" s="14" t="str">
        <f t="shared" si="29"/>
        <v>{{ ref_intext_parsons_et_al_2018 }}</v>
      </c>
      <c r="H259" s="14" t="str">
        <f t="shared" si="30"/>
        <v>{{ ref_bib_parsons_et_al_2018 }}</v>
      </c>
      <c r="I259" s="14" t="s">
        <v>135</v>
      </c>
      <c r="J259" s="14" t="s">
        <v>135</v>
      </c>
      <c r="K259" s="14" t="s">
        <v>1818</v>
      </c>
      <c r="L259" s="14" t="s">
        <v>624</v>
      </c>
      <c r="M259" s="14" t="str">
        <f t="shared" si="28"/>
        <v>Parsons, M. H., Apfelbach, R., Banks, P. B., Cameron, E. Z., Dickman, C. R., Frank, A. S. K., Jones, M. E., McGregor, I. S., McLean, S., Mull &lt;br&gt; &amp;nbsp;&amp;nbsp;&amp;nbsp;&amp;nbsp;&amp;nbsp;&amp;nbsp;&amp;nbsp;&amp;nbsp;arsons, M. H., Apfelbach, R., Banks, P. B., Cameron, E. Z., Dickman, C. R., Frank, A. S. K., Jones, M. E., McGregor, I. S., McLean, S., Mullerer-Schwarze, D., Sparrow, E. E., &amp; Blumstein, D. T. (2018). Biologically meaningful scents: A framework for understanding predator-prey research across disciplines. *Biological reviews of the Cambridge Philosophical Society, 93*(1), 98–114. &lt;https://doi.org/10.1111/brv.12334&gt;&lt;br&gt;&lt;br&gt;</v>
      </c>
      <c r="N259" s="14" t="str">
        <f t="shared" si="31"/>
        <v xml:space="preserve">    ref_intext_parsons_et_al_2018: "Parsons et al., 2018"</v>
      </c>
      <c r="O259" s="14" t="str">
        <f t="shared" si="32"/>
        <v xml:space="preserve">    ref_bib_parsons_et_al_2018: "Parsons, M. H., Apfelbach, R., Banks, P. B., Cameron, E. Z., Dickman, C. R., Frank, A. S. K., Jones, M. E., McGregor, I. S., McLean, S., Muller-Schwarze, D., Sparrow, E. E., &amp; Blumstein, D. T. (2018). Biologically meaningful scents: A framework for understanding predator-prey research across disciplines. *Biological reviews of the Cambridge Philosophical Society, 93*(1), 98–114. &lt;https://doi.org/10.1111/brv.12334&gt;"</v>
      </c>
    </row>
    <row r="260" spans="1:15">
      <c r="A260" s="14"/>
      <c r="B260" s="14"/>
      <c r="C260" s="14"/>
      <c r="D260" s="14"/>
      <c r="E260" s="14"/>
      <c r="F260" s="14" t="s">
        <v>3249</v>
      </c>
      <c r="G260" s="14" t="str">
        <f t="shared" si="29"/>
        <v>{{ ref_intext_pascal_et_al_2020 }}</v>
      </c>
      <c r="H260" s="14" t="str">
        <f t="shared" si="30"/>
        <v>{{ ref_bib_pascal_et_al_2020 }}</v>
      </c>
      <c r="I260" s="14" t="s">
        <v>3068</v>
      </c>
      <c r="J260" s="14" t="s">
        <v>3068</v>
      </c>
      <c r="K260" s="14" t="s">
        <v>3069</v>
      </c>
      <c r="L260" s="14" t="s">
        <v>3070</v>
      </c>
      <c r="M260" s="14" t="str">
        <f t="shared" si="28"/>
        <v>Pascal, L., Memarzadeh, M., Boettiger, C., Lloyd, H., &amp; Chadès, I. (2020). A Shiny R app to solve the problem of when to stop managing or sur &lt;br&gt; &amp;nbsp;&amp;nbsp;&amp;nbsp;&amp;nbsp;&amp;nbsp;&amp;nbsp;&amp;nbsp;&amp;nbsp;ascal, L., Memarzadeh, M., Boettiger, C., Lloyd, H., &amp; Chadès, I. (2020). A Shiny R app to solve the problem of when to stop managing or surveveying species under imperfect detection. Methods in *Ecology and Evolution, 11*(12), 1707–1715. &lt;https://doi.org/10.1111/2041-210X.13501&gt;.&lt;br&gt;&lt;br&gt;</v>
      </c>
      <c r="N260" s="14" t="str">
        <f t="shared" si="31"/>
        <v xml:space="preserve">    ref_intext_pascal_et_al_2020: "Pascal et al., 2020"</v>
      </c>
      <c r="O260" s="14" t="str">
        <f t="shared" si="32"/>
        <v xml:space="preserve">    ref_bib_pascal_et_al_2020: "Pascal, L., Memarzadeh, M., Boettiger, C., Lloyd, H., &amp; Chadès, I. (2020). A Shiny R app to solve the problem of when to stop managing or surveying species under imperfect detection. Methods in *Ecology and Evolution, 11*(12), 1707–1715. &lt;https://doi.org/10.1111/2041-210X.13501&gt;."</v>
      </c>
    </row>
    <row r="261" spans="1:15" s="7" customFormat="1">
      <c r="A261" s="14"/>
      <c r="B261" s="14"/>
      <c r="C261" s="14"/>
      <c r="D261" s="14"/>
      <c r="E261" s="14"/>
      <c r="F261" s="14" t="s">
        <v>3653</v>
      </c>
      <c r="G261" s="14" t="str">
        <f t="shared" si="29"/>
        <v>{{ ref_intext_paterson_2024 }}</v>
      </c>
      <c r="H261" s="14" t="str">
        <f t="shared" si="30"/>
        <v>{{ ref_bib_paterson_2024 }}</v>
      </c>
      <c r="I261" s="14" t="s">
        <v>3652</v>
      </c>
      <c r="J261" s="14" t="s">
        <v>3652</v>
      </c>
      <c r="K261" s="14" t="s">
        <v>3651</v>
      </c>
      <c r="L261" s="14"/>
      <c r="M261" s="14"/>
      <c r="N261" s="14" t="str">
        <f t="shared" si="31"/>
        <v xml:space="preserve">    ref_intext_paterson_2024: "Paterson, 2024"</v>
      </c>
      <c r="O261" s="14" t="str">
        <f t="shared" si="32"/>
        <v xml:space="preserve">    ref_bib_paterson_2024: "Paterson, J. (2024). *Implicit dynamics occupancy models in R.* &lt;https://jamesepaterson.github.io/jamespatersonblog/2024-06-02_implicitdynamicsoccupancy.html&gt;"</v>
      </c>
    </row>
    <row r="262" spans="1:15">
      <c r="A262" s="14" t="s">
        <v>2265</v>
      </c>
      <c r="B262" s="14" t="b">
        <v>1</v>
      </c>
      <c r="C262" s="14" t="b">
        <v>0</v>
      </c>
      <c r="D262" s="14" t="b">
        <v>0</v>
      </c>
      <c r="E262" s="14"/>
      <c r="F262" s="14" t="s">
        <v>1589</v>
      </c>
      <c r="G262" s="14" t="str">
        <f t="shared" si="29"/>
        <v>{{ ref_intext_pease_et_al_2016 }}</v>
      </c>
      <c r="H262" s="14" t="str">
        <f t="shared" si="30"/>
        <v>{{ ref_bib_pease_et_al_2016 }}</v>
      </c>
      <c r="I262" s="14" t="s">
        <v>134</v>
      </c>
      <c r="J262" s="14" t="s">
        <v>797</v>
      </c>
      <c r="K262" s="14" t="s">
        <v>2854</v>
      </c>
      <c r="L262" s="14" t="s">
        <v>624</v>
      </c>
      <c r="M262" s="14" t="str">
        <f t="shared" ref="M262:M271" si="33">LEFT(K262,141)&amp;" &lt;br&gt; &amp;nbsp;&amp;nbsp;&amp;nbsp;&amp;nbsp;&amp;nbsp;&amp;nbsp;&amp;nbsp;&amp;nbsp;"&amp;MID(K262,2,142)&amp;MID(K262,142,500)&amp;"&lt;br&gt;&lt;br&gt;"</f>
        <v>Pease, B. S., Nielsen, C. K., &amp; Holzmueller, E. J. (2016). Single-Camera Trap Survey Designs Miss Detections: Impacts on Estimates of Occupan &lt;br&gt; &amp;nbsp;&amp;nbsp;&amp;nbsp;&amp;nbsp;&amp;nbsp;&amp;nbsp;&amp;nbsp;&amp;nbsp;ease, B. S., Nielsen, C. K., &amp; Holzmueller, E. J. (2016). Single-Camera Trap Survey Designs Miss Detections: Impacts on Estimates of Occupancycy and Community Metrics. *PloS One, 11*(11), e0166689. &lt;https://doi.org/10.1371/journal.pone.0166689&gt;&lt;br&gt;&lt;br&gt;</v>
      </c>
      <c r="N262" s="14" t="str">
        <f t="shared" si="31"/>
        <v xml:space="preserve">    ref_intext_pease_et_al_2016: "Pease et al., 2016"</v>
      </c>
      <c r="O262" s="14" t="str">
        <f t="shared" si="32"/>
        <v xml:space="preserve">    ref_bib_pease_et_al_2016: "Pease, B. S., Nielsen, C. K., &amp; Holzmueller, E. J. (2016). Single-Camera Trap Survey Designs Miss Detections: Impacts on Estimates of Occupancy and Community Metrics. *PloS One, 11*(11), e0166689. &lt;https://doi.org/10.1371/journal.pone.0166689&gt;"</v>
      </c>
    </row>
    <row r="263" spans="1:15">
      <c r="A263" s="14" t="s">
        <v>2265</v>
      </c>
      <c r="B263" s="14" t="b">
        <v>0</v>
      </c>
      <c r="C263" s="14" t="b">
        <v>0</v>
      </c>
      <c r="D263" s="14" t="b">
        <v>1</v>
      </c>
      <c r="E263" s="14"/>
      <c r="F263" s="14" t="s">
        <v>1590</v>
      </c>
      <c r="G263" s="14" t="str">
        <f t="shared" si="29"/>
        <v>{{ ref_intext_pettorelli_et_al_2010 }}</v>
      </c>
      <c r="H263" s="14" t="str">
        <f t="shared" si="30"/>
        <v>{{ ref_bib_pettorelli_et_al_2010 }}</v>
      </c>
      <c r="I263" s="14" t="s">
        <v>141</v>
      </c>
      <c r="J263" s="14" t="s">
        <v>141</v>
      </c>
      <c r="K263" s="14" t="s">
        <v>2466</v>
      </c>
      <c r="L263" s="14" t="s">
        <v>624</v>
      </c>
      <c r="M263" s="14" t="str">
        <f t="shared" si="33"/>
        <v>Pettorelli, N., Lobora, A. L., Msuha, M. J., Foley, C., &amp; Durant, S. M. (2010). Carnivore biodiversity in Tanzania: Revealing the distributio &lt;br&gt; &amp;nbsp;&amp;nbsp;&amp;nbsp;&amp;nbsp;&amp;nbsp;&amp;nbsp;&amp;nbsp;&amp;nbsp;ettorelli, N., Lobora, A. L., Msuha, M. J., Foley, C., &amp; Durant, S. M. (2010). Carnivore biodiversity in Tanzania: Revealing the distribution n patterns of secretive mammals using camera traps. *Animal Conservation, 13*(2), 131–139. &lt;https://doi.org/10.1111/j.1469-1795.2009.00309.x&gt;&lt;br&gt;&lt;br&gt;</v>
      </c>
      <c r="N263" s="14" t="str">
        <f t="shared" si="31"/>
        <v xml:space="preserve">    ref_intext_pettorelli_et_al_2010: "Pettorelli et al., 2010"</v>
      </c>
      <c r="O263" s="14" t="str">
        <f t="shared" si="32"/>
        <v xml:space="preserve">    ref_bib_pettorelli_et_al_2010: "Pettorelli, N., Lobora, A. L., Msuha, M. J., Foley, C., &amp; Durant, S. M. (2010). Carnivore biodiversity in Tanzania: Revealing the distribution patterns of secretive mammals using camera traps. *Animal Conservation, 13*(2), 131–139. &lt;https://doi.org/10.1111/j.1469-1795.2009.00309.x&gt;"</v>
      </c>
    </row>
    <row r="264" spans="1:15">
      <c r="A264" s="14" t="s">
        <v>2265</v>
      </c>
      <c r="B264" s="14" t="b">
        <v>1</v>
      </c>
      <c r="C264" s="14" t="b">
        <v>0</v>
      </c>
      <c r="D264" s="14" t="b">
        <v>0</v>
      </c>
      <c r="E264" s="14"/>
      <c r="F264" s="14" t="s">
        <v>1591</v>
      </c>
      <c r="G264" s="14" t="str">
        <f t="shared" si="29"/>
        <v>{{ ref_intext_powell_mitchell_2012 }}</v>
      </c>
      <c r="H264" s="14" t="str">
        <f t="shared" si="30"/>
        <v>{{ ref_bib_powell_mitchell_2012 }}</v>
      </c>
      <c r="I264" s="14" t="s">
        <v>133</v>
      </c>
      <c r="J264" s="14" t="s">
        <v>133</v>
      </c>
      <c r="K264" s="14" t="s">
        <v>1819</v>
      </c>
      <c r="L264" s="14" t="s">
        <v>624</v>
      </c>
      <c r="M264" s="14" t="str">
        <f t="shared" si="33"/>
        <v>Powell, R. A., &amp; Mitchell, M. S. (2012). What is a home range? *Journal of Mammalogy, 93*(4), 948-958. &lt;https://doi.org/10.1644/11-mamm-s-177 &lt;br&gt; &amp;nbsp;&amp;nbsp;&amp;nbsp;&amp;nbsp;&amp;nbsp;&amp;nbsp;&amp;nbsp;&amp;nbsp;owell, R. A., &amp; Mitchell, M. S. (2012). What is a home range? *Journal of Mammalogy, 93*(4), 948-958. &lt;https://doi.org/10.1644/11-mamm-s-177.1.1&gt;&lt;br&gt;&lt;br&gt;</v>
      </c>
      <c r="N264" s="14" t="str">
        <f t="shared" si="31"/>
        <v xml:space="preserve">    ref_intext_powell_mitchell_2012: "Powell &amp; Mitchell, 2012"</v>
      </c>
      <c r="O264" s="14" t="str">
        <f t="shared" si="32"/>
        <v xml:space="preserve">    ref_bib_powell_mitchell_2012: "Powell, R. A., &amp; Mitchell, M. S. (2012). What is a home range? *Journal of Mammalogy, 93*(4), 948-958. &lt;https://doi.org/10.1644/11-mamm-s-177.1&gt;"</v>
      </c>
    </row>
    <row r="265" spans="1:15">
      <c r="A265" s="14" t="s">
        <v>2265</v>
      </c>
      <c r="B265" s="14" t="b">
        <v>0</v>
      </c>
      <c r="C265" s="14" t="b">
        <v>0</v>
      </c>
      <c r="D265" s="14"/>
      <c r="E265" s="14"/>
      <c r="F265" s="14" t="s">
        <v>1892</v>
      </c>
      <c r="G265" s="14" t="str">
        <f t="shared" si="29"/>
        <v>{{ ref_intext_project_dragonfly_2019 }}</v>
      </c>
      <c r="H265" s="14" t="str">
        <f t="shared" si="30"/>
        <v>{{ ref_bib_project_dragonfly_2019 }}</v>
      </c>
      <c r="I265" s="14" t="s">
        <v>1893</v>
      </c>
      <c r="J265" s="14" t="s">
        <v>1893</v>
      </c>
      <c r="K265" s="14" t="s">
        <v>1891</v>
      </c>
      <c r="L265" s="14" t="s">
        <v>624</v>
      </c>
      <c r="M265" s="14" t="str">
        <f t="shared" si="33"/>
        <v>Project Dragonfly. (2019, Jan 24). *Abundance, species richness, and diversity* [Video]. YouTube. &lt;https://www.youtube.com/watch?v=ghhZClDRK_ &lt;br&gt; &amp;nbsp;&amp;nbsp;&amp;nbsp;&amp;nbsp;&amp;nbsp;&amp;nbsp;&amp;nbsp;&amp;nbsp;roject Dragonfly. (2019, Jan 24). *Abundance, species richness, and diversity* [Video]. YouTube. &lt;https://www.youtube.com/watch?v=ghhZClDRK_g&amp;g&amp;source_ve_path=OTY3MTQbqI&gt;&lt;br&gt;&lt;br&gt;</v>
      </c>
      <c r="N265" s="14" t="str">
        <f t="shared" si="31"/>
        <v xml:space="preserve">    ref_intext_project_dragonfly_2019: "Project Dragonfly, 2019"</v>
      </c>
      <c r="O265" s="14" t="str">
        <f t="shared" si="32"/>
        <v xml:space="preserve">    ref_bib_project_dragonfly_2019: "Project Dragonfly. (2019, Jan 24). *Abundance, species richness, and diversity* [Video]. YouTube. &lt;https://www.youtube.com/watch?v=ghhZClDRK_g&amp;source_ve_path=OTY3MTQbqI&gt;"</v>
      </c>
    </row>
    <row r="266" spans="1:15">
      <c r="A266" s="14"/>
      <c r="B266" s="14"/>
      <c r="C266" s="14"/>
      <c r="D266" s="14"/>
      <c r="E266" s="14"/>
      <c r="F266" s="14" t="s">
        <v>3582</v>
      </c>
      <c r="G266" s="14" t="str">
        <f t="shared" si="29"/>
        <v>{{ ref_intext_proteus_2018 }}</v>
      </c>
      <c r="H266" s="14" t="str">
        <f t="shared" si="30"/>
        <v>{{ ref_bib_proteus_2018 }}</v>
      </c>
      <c r="I266" s="14" t="s">
        <v>3580</v>
      </c>
      <c r="J266" s="14" t="s">
        <v>3580</v>
      </c>
      <c r="K266" s="14" t="s">
        <v>3581</v>
      </c>
      <c r="L266" s="14" t="s">
        <v>3563</v>
      </c>
      <c r="M266" s="14" t="str">
        <f t="shared" si="33"/>
        <v>Proteus (2018, Mar 19). *Occupancy modelling - more than species presence/absence!* [Video]. YouTube. &lt;https://www.youtube.com/watch?v=Sp4kb4 &lt;br&gt; &amp;nbsp;&amp;nbsp;&amp;nbsp;&amp;nbsp;&amp;nbsp;&amp;nbsp;&amp;nbsp;&amp;nbsp;roteus (2018, Mar 19). *Occupancy modelling - more than species presence/absence!* [Video]. YouTube. &lt;https://www.youtube.com/watch?v=Sp4kb4_T_TiBA&amp;t=2s&gt;&lt;br&gt;&lt;br&gt;</v>
      </c>
      <c r="N266" s="14" t="str">
        <f t="shared" si="31"/>
        <v xml:space="preserve">    ref_intext_proteus_2018: "Proteus, 2018"</v>
      </c>
      <c r="O266" s="14" t="str">
        <f t="shared" si="32"/>
        <v xml:space="preserve">    ref_bib_proteus_2018: "Proteus (2018, Mar 19). *Occupancy modelling - more than species presence/absence!* [Video]. YouTube. &lt;https://www.youtube.com/watch?v=Sp4kb4_TiBA&amp;t=2s&gt;"</v>
      </c>
    </row>
    <row r="267" spans="1:15">
      <c r="A267" s="14" t="s">
        <v>2265</v>
      </c>
      <c r="B267" s="14" t="b">
        <v>0</v>
      </c>
      <c r="C267" s="14" t="b">
        <v>0</v>
      </c>
      <c r="D267" s="14"/>
      <c r="E267" s="14"/>
      <c r="F267" s="14" t="s">
        <v>1964</v>
      </c>
      <c r="G267" s="14" t="str">
        <f t="shared" si="29"/>
        <v>{{ ref_intext_proteus_2019a }}</v>
      </c>
      <c r="H267" s="14" t="str">
        <f t="shared" si="30"/>
        <v>{{ ref_bib_proteus_2019a }}</v>
      </c>
      <c r="I267" s="14" t="s">
        <v>1965</v>
      </c>
      <c r="J267" s="14" t="s">
        <v>1965</v>
      </c>
      <c r="K267" s="14" t="s">
        <v>1968</v>
      </c>
      <c r="L267" s="14" t="s">
        <v>624</v>
      </c>
      <c r="M267" s="14" t="str">
        <f t="shared" si="33"/>
        <v>Proteus. (2019a, May 30). *Occupancy modelling - the difference between probability and proportion of units occupied* [Video]. YouTube. &lt;http &lt;br&gt; &amp;nbsp;&amp;nbsp;&amp;nbsp;&amp;nbsp;&amp;nbsp;&amp;nbsp;&amp;nbsp;&amp;nbsp;roteus. (2019a, May 30). *Occupancy modelling - the difference between probability and proportion of units occupied* [Video]. YouTube. &lt;https:s://www.youtube.com/watch?v=zKQFY8W4ceU&gt;&lt;br&gt;&lt;br&gt;</v>
      </c>
      <c r="N267" s="14" t="str">
        <f t="shared" si="31"/>
        <v xml:space="preserve">    ref_intext_proteus_2019a: "Proteus, 2019a"</v>
      </c>
      <c r="O267" s="14" t="str">
        <f t="shared" si="32"/>
        <v xml:space="preserve">    ref_bib_proteus_2019a: "Proteus. (2019a, May 30). *Occupancy modelling - the difference between probability and proportion of units occupied* [Video]. YouTube. &lt;https://www.youtube.com/watch?v=zKQFY8W4ceU&gt;"</v>
      </c>
    </row>
    <row r="268" spans="1:15">
      <c r="A268" s="14" t="s">
        <v>2265</v>
      </c>
      <c r="B268" s="14" t="b">
        <v>0</v>
      </c>
      <c r="C268" s="14" t="b">
        <v>0</v>
      </c>
      <c r="D268" s="14"/>
      <c r="E268" s="14"/>
      <c r="F268" s="14" t="s">
        <v>1967</v>
      </c>
      <c r="G268" s="14" t="str">
        <f t="shared" si="29"/>
        <v>{{ ref_intext_proteus_2019b }}</v>
      </c>
      <c r="H268" s="14" t="str">
        <f t="shared" si="30"/>
        <v>{{ ref_bib_proteus_2019b }}</v>
      </c>
      <c r="I268" s="14" t="s">
        <v>1966</v>
      </c>
      <c r="J268" s="14" t="s">
        <v>1966</v>
      </c>
      <c r="K268" s="14" t="s">
        <v>1969</v>
      </c>
      <c r="L268" s="14" t="s">
        <v>624</v>
      </c>
      <c r="M268" s="14" t="str">
        <f t="shared" si="33"/>
        <v>Proteus. (2019b, Aug 22). *Occupancy models - how many covariates can I include?* [Video]. YouTube. &lt;https://www.youtube.com/watch?v=tCh7rTu6 &lt;br&gt; &amp;nbsp;&amp;nbsp;&amp;nbsp;&amp;nbsp;&amp;nbsp;&amp;nbsp;&amp;nbsp;&amp;nbsp;roteus. (2019b, Aug 22). *Occupancy models - how many covariates can I include?* [Video]. YouTube. &lt;https://www.youtube.com/watch?v=tCh7rTu6fvfvQ&gt;&lt;br&gt;&lt;br&gt;</v>
      </c>
      <c r="N268" s="14" t="str">
        <f t="shared" si="31"/>
        <v xml:space="preserve">    ref_intext_proteus_2019b: "Proteus, 2019b"</v>
      </c>
      <c r="O268" s="14" t="str">
        <f t="shared" si="32"/>
        <v xml:space="preserve">    ref_bib_proteus_2019b: "Proteus. (2019b, Aug 22). *Occupancy models - how many covariates can I include?* [Video]. YouTube. &lt;https://www.youtube.com/watch?v=tCh7rTu6fvQ&gt;"</v>
      </c>
    </row>
    <row r="269" spans="1:15">
      <c r="A269" s="38" t="s">
        <v>2265</v>
      </c>
      <c r="B269" s="38" t="b">
        <v>0</v>
      </c>
      <c r="C269" s="38" t="b">
        <v>0</v>
      </c>
      <c r="D269" s="38" t="b">
        <v>1</v>
      </c>
      <c r="E269" s="38"/>
      <c r="F269" s="38" t="s">
        <v>11</v>
      </c>
      <c r="G269" s="14" t="str">
        <f t="shared" si="29"/>
        <v>{{ ref_intext_pyron_2010 }}</v>
      </c>
      <c r="H269" s="14" t="str">
        <f t="shared" si="30"/>
        <v>{{ ref_bib_pyron_2010 }}</v>
      </c>
      <c r="I269" s="38" t="s">
        <v>132</v>
      </c>
      <c r="J269" s="38" t="s">
        <v>132</v>
      </c>
      <c r="K269" s="38" t="s">
        <v>1820</v>
      </c>
      <c r="L269" s="38" t="s">
        <v>624</v>
      </c>
      <c r="M269" s="38" t="str">
        <f t="shared" si="33"/>
        <v>Pyron, M. (2010) Characterizing Communities. *Nature Education Knowledge, 3*(10):39. &lt;https://www.nature.com/scitable/knowledge/library/chara &lt;br&gt; &amp;nbsp;&amp;nbsp;&amp;nbsp;&amp;nbsp;&amp;nbsp;&amp;nbsp;&amp;nbsp;&amp;nbsp;yron, M. (2010) Characterizing Communities. *Nature Education Knowledge, 3*(10):39. &lt;https://www.nature.com/scitable/knowledge/library/charactcterizing-communities-13241173/&gt;&lt;br&gt;&lt;br&gt;</v>
      </c>
      <c r="N269" s="14" t="str">
        <f t="shared" si="31"/>
        <v xml:space="preserve">    ref_intext_pyron_2010: "Pyron, 2010"</v>
      </c>
      <c r="O269" s="14" t="str">
        <f t="shared" si="32"/>
        <v xml:space="preserve">    ref_bib_pyron_2010: "Pyron, M. (2010) Characterizing Communities. *Nature Education Knowledge, 3*(10):39. &lt;https://www.nature.com/scitable/knowledge/library/characterizing-communities-13241173/&gt;"</v>
      </c>
    </row>
    <row r="270" spans="1:15">
      <c r="A270" s="14" t="s">
        <v>2250</v>
      </c>
      <c r="B270" s="14" t="b">
        <v>1</v>
      </c>
      <c r="C270" s="14" t="b">
        <v>0</v>
      </c>
      <c r="D270" s="14" t="b">
        <v>1</v>
      </c>
      <c r="E270" s="14"/>
      <c r="F270" s="14" t="s">
        <v>1592</v>
      </c>
      <c r="G270" s="14" t="str">
        <f t="shared" si="29"/>
        <v>{{ ref_intext_ramage_et_al_2013 }}</v>
      </c>
      <c r="H270" s="14" t="str">
        <f t="shared" si="30"/>
        <v>{{ ref_bib_ramage_et_al_2013 }}</v>
      </c>
      <c r="I270" s="14" t="s">
        <v>129</v>
      </c>
      <c r="J270" s="14" t="s">
        <v>129</v>
      </c>
      <c r="K270" s="14" t="s">
        <v>1821</v>
      </c>
      <c r="L270" s="14" t="s">
        <v>624</v>
      </c>
      <c r="M270" s="14" t="str">
        <f t="shared" si="33"/>
        <v>Ramage, B. S., Sheil, D., Salim, H. M. W., Fletcher, C., Mustafa, N. -Z. A., Luruthusamay, J. C., Harrison, R. D., Butod, E., Dzulkiply, A. D &lt;br&gt; &amp;nbsp;&amp;nbsp;&amp;nbsp;&amp;nbsp;&amp;nbsp;&amp;nbsp;&amp;nbsp;&amp;nbsp;amage, B. S., Sheil, D., Salim, H. M. W., Fletcher, C., Mustafa, N. -Z. A., Luruthusamay, J. C., Harrison, R. D., Butod, E., Dzulkiply, A. D.,., Kassim, A. R., &amp; Potts, M. D. (2013). Pseudoreplication in tropical forests and the resulting effects on biodiversity conservation. *Conservation Biology, 27*(2), 364–372. &lt;https://www.jstor.org/stable/23525262&gt;&lt;br&gt;&lt;br&gt;</v>
      </c>
      <c r="N270" s="14" t="str">
        <f t="shared" si="31"/>
        <v xml:space="preserve">    ref_intext_ramage_et_al_2013: "Ramage et al., 2013"</v>
      </c>
      <c r="O270" s="14" t="str">
        <f t="shared" si="32"/>
        <v xml:space="preserve">    ref_bib_ramage_et_al_2013: "Ramage, B. S., Sheil, D., Salim, H. M. W., Fletcher, C., Mustafa, N. -Z. A., Luruthusamay, J. C., Harrison, R. D., Butod, E., Dzulkiply, A. D., Kassim, A. R., &amp; Potts, M. D. (2013). Pseudoreplication in tropical forests and the resulting effects on biodiversity conservation. *Conservation Biology, 27*(2), 364–372. &lt;https://www.jstor.org/stable/23525262&gt;"</v>
      </c>
    </row>
    <row r="271" spans="1:15">
      <c r="A271" s="14" t="s">
        <v>2250</v>
      </c>
      <c r="B271" s="14" t="b">
        <v>1</v>
      </c>
      <c r="C271" s="14" t="b">
        <v>0</v>
      </c>
      <c r="D271" s="14" t="b">
        <v>0</v>
      </c>
      <c r="E271" s="14"/>
      <c r="F271" s="14" t="s">
        <v>1593</v>
      </c>
      <c r="G271" s="14" t="str">
        <f t="shared" si="29"/>
        <v>{{ ref_intext_randler_kalb_2018 }}</v>
      </c>
      <c r="H271" s="14" t="str">
        <f t="shared" si="30"/>
        <v>{{ ref_bib_randler_kalb_2018 }}</v>
      </c>
      <c r="I271" s="14" t="s">
        <v>128</v>
      </c>
      <c r="J271" s="14" t="s">
        <v>128</v>
      </c>
      <c r="K271" s="14" t="s">
        <v>1822</v>
      </c>
      <c r="L271" s="14" t="s">
        <v>624</v>
      </c>
      <c r="M271" s="14" t="str">
        <f t="shared" si="33"/>
        <v>Randler, C., &amp; Kalb, N. (2018). Distance and size matters: A comparison of six wildlife camera traps and their usefulness for wild birds. *Ec &lt;br&gt; &amp;nbsp;&amp;nbsp;&amp;nbsp;&amp;nbsp;&amp;nbsp;&amp;nbsp;&amp;nbsp;&amp;nbsp;andler, C., &amp; Kalb, N. (2018). Distance and size matters: A comparison of six wildlife camera traps and their usefulness for wild birds. *Ecolology and Evolution*, 1-13. &lt;https://onlinelibrary.wiley.com/doi/pdf/10.1002/ece3.4240&gt;&lt;br&gt;&lt;br&gt;</v>
      </c>
      <c r="N271" s="14" t="str">
        <f t="shared" si="31"/>
        <v xml:space="preserve">    ref_intext_randler_kalb_2018: "Randler &amp; Kalb, 2018"</v>
      </c>
      <c r="O271" s="14" t="str">
        <f t="shared" si="32"/>
        <v xml:space="preserve">    ref_bib_randler_kalb_2018: "Randler, C., &amp; Kalb, N. (2018). Distance and size matters: A comparison of six wildlife camera traps and their usefulness for wild birds. *Ecology and Evolution*, 1-13. &lt;https://onlinelibrary.wiley.com/doi/pdf/10.1002/ece3.4240&gt;"</v>
      </c>
    </row>
    <row r="272" spans="1:15">
      <c r="A272" s="14" t="s">
        <v>2250</v>
      </c>
      <c r="B272" s="14"/>
      <c r="C272" s="14"/>
      <c r="D272" s="14"/>
      <c r="E272" s="14"/>
      <c r="F272" s="14" t="s">
        <v>3287</v>
      </c>
      <c r="G272" s="14" t="str">
        <f t="shared" si="29"/>
        <v>{{ ref_intext_rcsc_2014b }}</v>
      </c>
      <c r="H272" s="14" t="str">
        <f t="shared" si="30"/>
        <v>{{ ref_bib_rcsc_2014b }}</v>
      </c>
      <c r="I272" s="14" t="s">
        <v>3286</v>
      </c>
      <c r="J272" s="14" t="s">
        <v>3286</v>
      </c>
      <c r="K272" s="14"/>
      <c r="L272" s="14"/>
      <c r="M272" s="14"/>
      <c r="N272" s="14" t="str">
        <f t="shared" si="31"/>
        <v xml:space="preserve">    ref_intext_rcsc_2014b: "RCSC, 2024, personal communications"</v>
      </c>
      <c r="O272" s="14" t="str">
        <f t="shared" si="32"/>
        <v xml:space="preserve">    ref_bib_rcsc_2014b: ""</v>
      </c>
    </row>
    <row r="273" spans="1:15">
      <c r="A273" s="14" t="s">
        <v>2250</v>
      </c>
      <c r="B273" s="14" t="b">
        <v>1</v>
      </c>
      <c r="C273" s="14" t="b">
        <v>0</v>
      </c>
      <c r="D273" s="14" t="b">
        <v>1</v>
      </c>
      <c r="E273" s="14"/>
      <c r="F273" s="14" t="s">
        <v>10</v>
      </c>
      <c r="G273" s="14" t="str">
        <f t="shared" si="29"/>
        <v>{{ ref_intext_rcsc_2024 }}</v>
      </c>
      <c r="H273" s="14" t="str">
        <f t="shared" si="30"/>
        <v>{{ ref_bib_rcsc_2024 }}</v>
      </c>
      <c r="I273" s="14" t="s">
        <v>130</v>
      </c>
      <c r="J273" s="14" t="s">
        <v>130</v>
      </c>
      <c r="K273" s="14" t="s">
        <v>2835</v>
      </c>
      <c r="L273" s="14" t="s">
        <v>624</v>
      </c>
      <c r="M273" s="14" t="str">
        <f t="shared" ref="M273:M297" si="34">LEFT(K273,141)&amp;" &lt;br&gt; &amp;nbsp;&amp;nbsp;&amp;nbsp;&amp;nbsp;&amp;nbsp;&amp;nbsp;&amp;nbsp;&amp;nbsp;"&amp;MID(K273,2,142)&amp;MID(K273,142,500)&amp;"&lt;br&gt;&lt;br&gt;"</f>
        <v>Alberta Remote Camera Steering Committee [RCSC]. (2024). Remote Camera Metadata Standards: Standards for Alberta. Version 2.0. Edmonton, Albe &lt;br&gt; &amp;nbsp;&amp;nbsp;&amp;nbsp;&amp;nbsp;&amp;nbsp;&amp;nbsp;&amp;nbsp;&amp;nbsp;lberta Remote Camera Steering Committee [RCSC]. (2024). Remote Camera Metadata Standards: Standards for Alberta. Version 2.0. Edmonton, Albertrta. &lt;https://ab-rcsc.github.io/RCSC-WildCAM_Remote-Camera-Survey-Guidelines-and-Metadata-Standards/2_metadata-standards/2_0.1_Citation-and-Info.html&gt;&lt;br&gt;&lt;br&gt;</v>
      </c>
      <c r="N273" s="14" t="str">
        <f t="shared" si="31"/>
        <v xml:space="preserve">    ref_intext_rcsc_2024: "Alberta Remote Camera Steering Committee [RCSC], 2024"</v>
      </c>
      <c r="O273" s="14" t="str">
        <f t="shared" si="32"/>
        <v xml:space="preserve">    ref_bib_rcsc_2024: "Alberta Remote Camera Steering Committee [RCSC]. (2024). Remote Camera Metadata Standards: Standards for Alberta. Version 2.0. Edmonton, Alberta. &lt;https://ab-rcsc.github.io/RCSC-WildCAM_Remote-Camera-Survey-Guidelines-and-Metadata-Standards/2_metadata-standards/2_0.1_Citation-and-Info.html&gt;"</v>
      </c>
    </row>
    <row r="274" spans="1:15">
      <c r="A274" s="14" t="s">
        <v>2250</v>
      </c>
      <c r="B274" s="14" t="b">
        <v>0</v>
      </c>
      <c r="C274" s="14" t="b">
        <v>1</v>
      </c>
      <c r="D274" s="14" t="b">
        <v>1</v>
      </c>
      <c r="E274" s="14"/>
      <c r="F274" s="14" t="s">
        <v>1594</v>
      </c>
      <c r="G274" s="14" t="str">
        <f t="shared" si="29"/>
        <v>{{ ref_intext_rcsc_et_al_2024 }}</v>
      </c>
      <c r="H274" s="14" t="str">
        <f t="shared" si="30"/>
        <v>{{ ref_bib_rcsc_et_al_2024 }}</v>
      </c>
      <c r="I274" s="14" t="s">
        <v>131</v>
      </c>
      <c r="J274" s="14" t="s">
        <v>131</v>
      </c>
      <c r="K274" s="14" t="s">
        <v>2834</v>
      </c>
      <c r="L274" s="14" t="s">
        <v>624</v>
      </c>
      <c r="M274" s="14" t="str">
        <f t="shared" si="34"/>
        <v>Alberta Remote Camera Steering Committee [RCSC], Stevenson, C., Hubbs, A., &amp; Wildlife Cameras for Adaptive Management (WildCAM). (2024). Remo &lt;br&gt; &amp;nbsp;&amp;nbsp;&amp;nbsp;&amp;nbsp;&amp;nbsp;&amp;nbsp;&amp;nbsp;&amp;nbsp;lberta Remote Camera Steering Committee [RCSC], Stevenson, C., Hubbs, A., &amp; Wildlife Cameras for Adaptive Management (WildCAM). (2024). Remotete Camera Survey Guidelines: Guidelines for Western Canada. Version 3.0. Edmonton, Alberta. &lt;https://ab-rcsc.github.io/RCSC-WildCAM_Remote-Camera-Survey-Guidelines-and-Metadata-Standards/1_Survey-guidelines/1_0.1_Citation-and-Info.html&gt;&lt;br&gt;&lt;br&gt;</v>
      </c>
      <c r="N274" s="14" t="str">
        <f t="shared" si="31"/>
        <v xml:space="preserve">    ref_intext_rcsc_et_al_2024: "Alberta Remote Camera Steering Committee [RCSC] et al., 2024"</v>
      </c>
      <c r="O274" s="14" t="str">
        <f t="shared" si="32"/>
        <v xml:space="preserve">    ref_bib_rcsc_et_al_2024: "Alberta Remote Camera Steering Committee [RCSC], Stevenson, C., Hubbs, A., &amp; Wildlife Cameras for Adaptive Management (WildCAM). (2024). Remote Camera Survey Guidelines: Guidelines for Western Canada. Version 3.0. Edmonton, Alberta. &lt;https://ab-rcsc.github.io/RCSC-WildCAM_Remote-Camera-Survey-Guidelines-and-Metadata-Standards/1_Survey-guidelines/1_0.1_Citation-and-Info.html&gt;"</v>
      </c>
    </row>
    <row r="275" spans="1:15">
      <c r="A275" s="14" t="s">
        <v>2250</v>
      </c>
      <c r="B275" s="14" t="b">
        <v>1</v>
      </c>
      <c r="C275" s="14" t="b">
        <v>0</v>
      </c>
      <c r="D275" s="14" t="b">
        <v>0</v>
      </c>
      <c r="E275" s="14"/>
      <c r="F275" s="14" t="s">
        <v>1595</v>
      </c>
      <c r="G275" s="14" t="str">
        <f t="shared" si="29"/>
        <v>{{ ref_intext_reconyx_inc._2018 }}</v>
      </c>
      <c r="H275" s="14" t="str">
        <f t="shared" si="30"/>
        <v>{{ ref_bib_reconyx_inc._2018 }}</v>
      </c>
      <c r="I275" s="14" t="s">
        <v>127</v>
      </c>
      <c r="J275" s="14" t="s">
        <v>127</v>
      </c>
      <c r="K275" s="14" t="s">
        <v>1823</v>
      </c>
      <c r="L275" s="14" t="s">
        <v>624</v>
      </c>
      <c r="M275" s="14" t="str">
        <f t="shared" si="34"/>
        <v>Reconyx Inc. (2018). Hyperfire Professional/Outdoor Instruction Manual. Holmen, WI, USA. &lt;https://www.reconyx.com/img/file/HyperFire_2_User_G &lt;br&gt; &amp;nbsp;&amp;nbsp;&amp;nbsp;&amp;nbsp;&amp;nbsp;&amp;nbsp;&amp;nbsp;&amp;nbsp;econyx Inc. (2018). Hyperfire Professional/Outdoor Instruction Manual. Holmen, WI, USA. &lt;https://www.reconyx.com/img/file/HyperFire_2_User_Guiuide_2018_07_05_v5.pdf&gt;&lt;br&gt;&lt;br&gt;</v>
      </c>
      <c r="N275" s="14" t="str">
        <f t="shared" si="31"/>
        <v xml:space="preserve">    ref_intext_reconyx_inc._2018: "Reconyx Inc., 2018"</v>
      </c>
      <c r="O275" s="14" t="str">
        <f t="shared" si="32"/>
        <v xml:space="preserve">    ref_bib_reconyx_inc._2018: "Reconyx Inc. (2018). Hyperfire Professional/Outdoor Instruction Manual. Holmen, WI, USA. &lt;https://www.reconyx.com/img/file/HyperFire_2_User_Guide_2018_07_05_v5.pdf&gt;"</v>
      </c>
    </row>
    <row r="276" spans="1:15">
      <c r="A276" s="14" t="s">
        <v>2250</v>
      </c>
      <c r="B276" s="14" t="b">
        <v>0</v>
      </c>
      <c r="C276" s="14" t="b">
        <v>0</v>
      </c>
      <c r="D276" s="14" t="b">
        <v>1</v>
      </c>
      <c r="E276" s="14"/>
      <c r="F276" s="14" t="s">
        <v>1596</v>
      </c>
      <c r="G276" s="14" t="str">
        <f t="shared" si="29"/>
        <v>{{ ref_intext_rendall_et_al_2021 }}</v>
      </c>
      <c r="H276" s="14" t="str">
        <f t="shared" si="30"/>
        <v>{{ ref_bib_rendall_et_al_2021 }}</v>
      </c>
      <c r="I276" s="14" t="s">
        <v>126</v>
      </c>
      <c r="J276" s="14" t="s">
        <v>126</v>
      </c>
      <c r="K276" s="14" t="s">
        <v>1824</v>
      </c>
      <c r="L276" s="14" t="s">
        <v>624</v>
      </c>
      <c r="M276" s="14" t="str">
        <f t="shared" si="34"/>
        <v>Rendall, A. R., White, J. G., Cooke, R., Whisson, D. A., Schneider, T., Beilharz, L., Poelsma, E., Ryeland, J., &amp; Weston, M. A. (2021). Takin &lt;br&gt; &amp;nbsp;&amp;nbsp;&amp;nbsp;&amp;nbsp;&amp;nbsp;&amp;nbsp;&amp;nbsp;&amp;nbsp;endall, A. R., White, J. G., Cooke, R., Whisson, D. A., Schneider, T., Beilharz, L., Poelsma, E., Ryeland, J., &amp; Weston, M. A. (2021). Taking g the bait: The influence of attractants and microhabitat on detections of fauna by remote‐sensing cameras. Ecological Management &amp; Restoration, 22(1), 72–79. &lt;https://doi.org/10.1111/emr.12444&gt;&lt;br&gt;&lt;br&gt;</v>
      </c>
      <c r="N276" s="14" t="str">
        <f t="shared" si="31"/>
        <v xml:space="preserve">    ref_intext_rendall_et_al_2021: "Rendall et al., 2021"</v>
      </c>
      <c r="O276" s="14" t="str">
        <f t="shared" si="32"/>
        <v xml:space="preserve">    ref_bib_rendall_et_al_2021: "Rendall, A. R., White, J. G., Cooke, R., Whisson, D. A., Schneider, T., Beilharz, L., Poelsma, E., Ryeland, J., &amp; Weston, M. A. (2021). Taking the bait: The influence of attractants and microhabitat on detections of fauna by remote‐sensing cameras. Ecological Management &amp; Restoration, 22(1), 72–79. &lt;https://doi.org/10.1111/emr.12444&gt;"</v>
      </c>
    </row>
    <row r="277" spans="1:15">
      <c r="A277" s="14" t="s">
        <v>2250</v>
      </c>
      <c r="B277" s="14" t="b">
        <v>1</v>
      </c>
      <c r="C277" s="14" t="b">
        <v>0</v>
      </c>
      <c r="D277" s="14" t="b">
        <v>0</v>
      </c>
      <c r="E277" s="14"/>
      <c r="F277" s="14" t="s">
        <v>1597</v>
      </c>
      <c r="G277" s="14" t="str">
        <f t="shared" si="29"/>
        <v>{{ ref_intext_rich_et_al_2014 }}</v>
      </c>
      <c r="H277" s="14" t="str">
        <f t="shared" si="30"/>
        <v>{{ ref_bib_rich_et_al_2014 }}</v>
      </c>
      <c r="I277" s="14" t="s">
        <v>124</v>
      </c>
      <c r="J277" s="14" t="s">
        <v>124</v>
      </c>
      <c r="K277" s="14" t="s">
        <v>1826</v>
      </c>
      <c r="L277" s="14" t="s">
        <v>624</v>
      </c>
      <c r="M277" s="14" t="str">
        <f t="shared" si="34"/>
        <v>Rich, L. N., Kelly, M. J., Sollmann, R., Noss, A. J., Maffei, L., Arispe, R. L., Paviolo, A., De Angelo, C. D., Di Blanco, Y. E., &amp; Di Bitett &lt;br&gt; &amp;nbsp;&amp;nbsp;&amp;nbsp;&amp;nbsp;&amp;nbsp;&amp;nbsp;&amp;nbsp;&amp;nbsp;ich, L. N., Kelly, M. J., Sollmann, R., Noss, A. J., Maffei, L., Arispe, R. L., Paviolo, A., De Angelo, C. D., Di Blanco, Y. E., &amp; Di Bitetti,i, M. S. (2014).comparing capture-recapture, mark-resight, and spatial mark-resight models for estimating puma densities via camera traps. *Journal of Mammalogy, 95*(2), 382–391. &lt;https://doi.org/10.1644/13-mamm-a-126&gt;&lt;br&gt;&lt;br&gt;</v>
      </c>
      <c r="N277" s="14" t="str">
        <f t="shared" si="31"/>
        <v xml:space="preserve">    ref_intext_rich_et_al_2014: "Rich et al., 2014"</v>
      </c>
      <c r="O277" s="14" t="str">
        <f t="shared" si="32"/>
        <v xml:space="preserve">    ref_bib_rich_et_al_2014: "Rich, L. N., Kelly, M. J., Sollmann, R., Noss, A. J., Maffei, L., Arispe, R. L., Paviolo, A., De Angelo, C. D., Di Blanco, Y. E., &amp; Di Bitetti, M. S. (2014).comparing capture-recapture, mark-resight, and spatial mark-resight models for estimating puma densities via camera traps. *Journal of Mammalogy, 95*(2), 382–391. &lt;https://doi.org/10.1644/13-mamm-a-126&gt;"</v>
      </c>
    </row>
    <row r="278" spans="1:15">
      <c r="A278" s="14" t="s">
        <v>2250</v>
      </c>
      <c r="B278" s="14" t="b">
        <v>1</v>
      </c>
      <c r="C278" s="14" t="b">
        <v>0</v>
      </c>
      <c r="D278" s="14" t="b">
        <v>0</v>
      </c>
      <c r="E278" s="14"/>
      <c r="F278" s="14" t="s">
        <v>1598</v>
      </c>
      <c r="G278" s="14" t="str">
        <f t="shared" si="29"/>
        <v>{{ ref_intext_ridout_linkie_2009 }}</v>
      </c>
      <c r="H278" s="14" t="str">
        <f t="shared" si="30"/>
        <v>{{ ref_bib_ridout_linkie_2009 }}</v>
      </c>
      <c r="I278" s="14" t="s">
        <v>123</v>
      </c>
      <c r="J278" s="14" t="s">
        <v>123</v>
      </c>
      <c r="K278" s="14" t="s">
        <v>1827</v>
      </c>
      <c r="L278" s="14" t="s">
        <v>624</v>
      </c>
      <c r="M278" s="14" t="str">
        <f t="shared" si="34"/>
        <v>Ridout, M. S., &amp; Linkie, M. (2009). Estimating overlap of daily activity patterns from camera trap data. *Journal of Agricultural, Biological &lt;br&gt; &amp;nbsp;&amp;nbsp;&amp;nbsp;&amp;nbsp;&amp;nbsp;&amp;nbsp;&amp;nbsp;&amp;nbsp;idout, M. S., &amp; Linkie, M. (2009). Estimating overlap of daily activity patterns from camera trap data. *Journal of Agricultural, Biological, , and Environmental Statistics, 14*(3), 322–337. &lt;https://doi.org/10.1198/jabes.2009.08038&gt;&lt;br&gt;&lt;br&gt;</v>
      </c>
      <c r="N278" s="14" t="str">
        <f t="shared" si="31"/>
        <v xml:space="preserve">    ref_intext_ridout_linkie_2009: "Ridout &amp; Linkie, 2009"</v>
      </c>
      <c r="O278" s="14" t="str">
        <f t="shared" si="32"/>
        <v xml:space="preserve">    ref_bib_ridout_linkie_2009: "Ridout, M. S., &amp; Linkie, M. (2009). Estimating overlap of daily activity patterns from camera trap data. *Journal of Agricultural, Biological, and Environmental Statistics, 14*(3), 322–337. &lt;https://doi.org/10.1198/jabes.2009.08038&gt;"</v>
      </c>
    </row>
    <row r="279" spans="1:15">
      <c r="A279" s="14" t="s">
        <v>2250</v>
      </c>
      <c r="B279" s="14" t="b">
        <v>0</v>
      </c>
      <c r="C279" s="14" t="b">
        <v>0</v>
      </c>
      <c r="D279" s="14"/>
      <c r="E279" s="14"/>
      <c r="F279" s="14" t="s">
        <v>2178</v>
      </c>
      <c r="G279" s="14" t="str">
        <f t="shared" si="29"/>
        <v>{{ ref_intext_riffomonas_project_2022a }}</v>
      </c>
      <c r="H279" s="14" t="str">
        <f t="shared" si="30"/>
        <v>{{ ref_bib_riffomonas_project_2022a }}</v>
      </c>
      <c r="I279" s="14" t="s">
        <v>2177</v>
      </c>
      <c r="J279" s="14" t="s">
        <v>1900</v>
      </c>
      <c r="K279" s="14" t="s">
        <v>2179</v>
      </c>
      <c r="L279" s="14" t="s">
        <v>624</v>
      </c>
      <c r="M279" s="14" t="str">
        <f t="shared" si="34"/>
        <v>Riffomonas Project (2022a, Mar 17). *Using vegan to calculate alpha diversity metrics within the tidyverse in R (CC196)* [Video]. YouTube. &lt;h &lt;br&gt; &amp;nbsp;&amp;nbsp;&amp;nbsp;&amp;nbsp;&amp;nbsp;&amp;nbsp;&amp;nbsp;&amp;nbsp;iffomonas Project (2022a, Mar 17). *Using vegan to calculate alpha diversity metrics within the tidyverse in R (CC196)* [Video]. YouTube. &lt;httttps://www.youtube.com/watch?v=wq1SXGQYgCs&gt;&lt;br&gt;&lt;br&gt;</v>
      </c>
      <c r="N279" s="14" t="str">
        <f t="shared" si="31"/>
        <v xml:space="preserve">    ref_intext_riffomonas_project_2022a: "Riffomonas Project, 2022a"</v>
      </c>
      <c r="O279" s="14" t="str">
        <f t="shared" si="32"/>
        <v xml:space="preserve">    ref_bib_riffomonas_project_2022a: "Riffomonas Project (2022a, Mar 17). *Using vegan to calculate alpha diversity metrics within the tidyverse in R (CC196)* [Video]. YouTube. &lt;https://www.youtube.com/watch?v=wq1SXGQYgCs&gt;"</v>
      </c>
    </row>
    <row r="280" spans="1:15">
      <c r="A280" s="14" t="s">
        <v>2250</v>
      </c>
      <c r="B280" s="14" t="b">
        <v>0</v>
      </c>
      <c r="C280" s="14" t="b">
        <v>0</v>
      </c>
      <c r="D280" s="14"/>
      <c r="E280" s="14"/>
      <c r="F280" s="14" t="s">
        <v>3284</v>
      </c>
      <c r="G280" s="14" t="str">
        <f t="shared" si="29"/>
        <v>{{ ref_intext_riffomonas_project_2022b }}</v>
      </c>
      <c r="H280" s="14" t="str">
        <f t="shared" si="30"/>
        <v>{{ ref_bib_riffomonas_project_2022b }}</v>
      </c>
      <c r="I280" s="14" t="s">
        <v>2180</v>
      </c>
      <c r="J280" s="14" t="s">
        <v>1900</v>
      </c>
      <c r="K280" s="14" t="s">
        <v>2181</v>
      </c>
      <c r="L280" s="14" t="s">
        <v>624</v>
      </c>
      <c r="M280" s="14" t="str">
        <f t="shared" si="34"/>
        <v>Riffomonas Project (2022b, Mar 24). *Generating a rarefaction curve from collector's curves in R within the tidyverse (CC198)* [Video]. YouTu &lt;br&gt; &amp;nbsp;&amp;nbsp;&amp;nbsp;&amp;nbsp;&amp;nbsp;&amp;nbsp;&amp;nbsp;&amp;nbsp;iffomonas Project (2022b, Mar 24). *Generating a rarefaction curve from collector's curves in R within the tidyverse (CC198)* [Video]. YouTubebe. &lt;https://www.youtube.com/watch?v=ywHVb0Q-qsM&gt;&lt;br&gt;&lt;br&gt;</v>
      </c>
      <c r="N280" s="14" t="str">
        <f t="shared" si="31"/>
        <v xml:space="preserve">    ref_intext_riffomonas_project_2022b: "Riffomonas Project, 2022b"</v>
      </c>
      <c r="O280" s="14" t="str">
        <f t="shared" si="32"/>
        <v xml:space="preserve">    ref_bib_riffomonas_project_2022b: "Riffomonas Project (2022b, Mar 24). *Generating a rarefaction curve from collector's curves in R within the tidyverse (CC198)* [Video]. YouTube. &lt;https://www.youtube.com/watch?v=ywHVb0Q-qsM&gt;"</v>
      </c>
    </row>
    <row r="281" spans="1:15">
      <c r="A281" s="14" t="s">
        <v>2250</v>
      </c>
      <c r="B281" s="14" t="b">
        <v>1</v>
      </c>
      <c r="C281" s="14" t="b">
        <v>1</v>
      </c>
      <c r="D281" s="14" t="b">
        <v>0</v>
      </c>
      <c r="E281" s="14"/>
      <c r="F281" s="14" t="s">
        <v>9</v>
      </c>
      <c r="G281" s="14" t="str">
        <f t="shared" si="29"/>
        <v>{{ ref_intext_risc_2019 }}</v>
      </c>
      <c r="H281" s="14" t="str">
        <f t="shared" si="30"/>
        <v>{{ ref_bib_risc_2019 }}</v>
      </c>
      <c r="I281" s="14" t="s">
        <v>125</v>
      </c>
      <c r="J281" s="14" t="s">
        <v>125</v>
      </c>
      <c r="K281" s="14" t="s">
        <v>1825</v>
      </c>
      <c r="L281" s="14" t="s">
        <v>624</v>
      </c>
      <c r="M281" s="14" t="str">
        <f t="shared" si="34"/>
        <v>Resources Information Standards Committee [RISC]. (2019). *Camera trap Metadata Protocol: Standards for Components of British Columbia’s Biod &lt;br&gt; &amp;nbsp;&amp;nbsp;&amp;nbsp;&amp;nbsp;&amp;nbsp;&amp;nbsp;&amp;nbsp;&amp;nbsp;esources Information Standards Committee [RISC]. (2019). *Camera trap Metadata Protocol: Standards for Components of British Columbia’s Biodiviversity No. 44*. Province of British Columbia Knowledge Management Branch, Ministry of Environment and Climate Change Strategy, and Ministry of Forests, Lands, Natural Resource Operations and Rural Development. Victoria, B. C. &lt;https://www2.gov.bc.ca/assets/download/DABCE3A5C7934410A8307285070C24EA&gt;&lt;br&gt;&lt;br&gt;</v>
      </c>
      <c r="N281" s="14" t="str">
        <f t="shared" si="31"/>
        <v xml:space="preserve">    ref_intext_risc_2019: "Resources Information Standards Committee [RISC], 2019"</v>
      </c>
      <c r="O281" s="14" t="str">
        <f t="shared" si="32"/>
        <v xml:space="preserve">    ref_bib_risc_2019: "Resources Information Standards Committee [RISC]. (2019). *Camera trap Metadata Protocol: Standards for Components of British Columbia’s Biodiversity No. 44*. Province of British Columbia Knowledge Management Branch, Ministry of Environment and Climate Change Strategy, and Ministry of Forests, Lands, Natural Resource Operations and Rural Development. Victoria, B. C. &lt;https://www2.gov.bc.ca/assets/download/DABCE3A5C7934410A8307285070C24EA&gt;"</v>
      </c>
    </row>
    <row r="282" spans="1:15">
      <c r="A282" s="14" t="s">
        <v>2250</v>
      </c>
      <c r="B282" s="14" t="b">
        <v>0</v>
      </c>
      <c r="C282" s="14" t="b">
        <v>0</v>
      </c>
      <c r="D282" s="14"/>
      <c r="E282" s="14"/>
      <c r="F282" s="14" t="s">
        <v>2175</v>
      </c>
      <c r="G282" s="14" t="str">
        <f t="shared" si="29"/>
        <v>{{ ref_intext_rk_stats_2018 }}</v>
      </c>
      <c r="H282" s="14" t="str">
        <f t="shared" si="30"/>
        <v>{{ ref_bib_rk_stats_2018 }}</v>
      </c>
      <c r="I282" s="14" t="s">
        <v>2182</v>
      </c>
      <c r="J282" s="14" t="s">
        <v>2182</v>
      </c>
      <c r="K282" s="14" t="s">
        <v>2176</v>
      </c>
      <c r="L282" s="14" t="s">
        <v>624</v>
      </c>
      <c r="M282" s="14" t="str">
        <f t="shared" si="34"/>
        <v>Rob K Statistics (2018, Oct 16). *Species Accumulation Curves* [Video]. YouTube. &lt;https://www.youtube.com/watch?v=Jj7LYrU_6RA&amp;t=3s&gt; &lt;br&gt; &amp;nbsp;&amp;nbsp;&amp;nbsp;&amp;nbsp;&amp;nbsp;&amp;nbsp;&amp;nbsp;&amp;nbsp;ob K Statistics (2018, Oct 16). *Species Accumulation Curves* [Video]. YouTube. &lt;https://www.youtube.com/watch?v=Jj7LYrU_6RA&amp;t=3s&gt;&lt;br&gt;&lt;br&gt;</v>
      </c>
      <c r="N282" s="14" t="str">
        <f t="shared" si="31"/>
        <v xml:space="preserve">    ref_intext_rk_stats_2018: "Rob K Statistics, 2018"</v>
      </c>
      <c r="O282" s="14" t="str">
        <f t="shared" si="32"/>
        <v xml:space="preserve">    ref_bib_rk_stats_2018: "Rob K Statistics (2018, Oct 16). *Species Accumulation Curves* [Video]. YouTube. &lt;https://www.youtube.com/watch?v=Jj7LYrU_6RA&amp;t=3s&gt;"</v>
      </c>
    </row>
    <row r="283" spans="1:15">
      <c r="A283" s="14" t="s">
        <v>2250</v>
      </c>
      <c r="B283" s="14" t="b">
        <v>1</v>
      </c>
      <c r="C283" s="14" t="b">
        <v>0</v>
      </c>
      <c r="D283" s="14" t="b">
        <v>0</v>
      </c>
      <c r="E283" s="14"/>
      <c r="F283" s="14" t="s">
        <v>1599</v>
      </c>
      <c r="G283" s="14" t="str">
        <f t="shared" si="29"/>
        <v>{{ ref_intext_robinson_et_al_2020 }}</v>
      </c>
      <c r="H283" s="14" t="str">
        <f t="shared" si="30"/>
        <v>{{ ref_bib_robinson_et_al_2020 }}</v>
      </c>
      <c r="I283" s="14" t="s">
        <v>122</v>
      </c>
      <c r="J283" s="14" t="s">
        <v>122</v>
      </c>
      <c r="K283" s="14" t="s">
        <v>1828</v>
      </c>
      <c r="L283" s="14" t="s">
        <v>624</v>
      </c>
      <c r="M283" s="14" t="str">
        <f t="shared" si="34"/>
        <v>Robinson, S. G., Weithman, C. E., Bellman, H. A., Prisley, S. P., Fraser, J. D., Catlin, D. H., &amp; Karpanty, S. M. (2020). Assessing Error in  &lt;br&gt; &amp;nbsp;&amp;nbsp;&amp;nbsp;&amp;nbsp;&amp;nbsp;&amp;nbsp;&amp;nbsp;&amp;nbsp;obinson, S. G., Weithman, C. E., Bellman, H. A., Prisley, S. P., Fraser, J. D., Catlin, D. H., &amp; Karpanty, S. M. (2020). Assessing Error in LoLocations of Conspicuous Wildlife Using Handheld GPS Units and Location Offset Methods. *Wildlife Society Bulletin, 44*(1), 163-172. &lt;https://doi.org/10.1002/wsb.1055&gt;&lt;br&gt;&lt;br&gt;</v>
      </c>
      <c r="N283" s="14" t="str">
        <f t="shared" si="31"/>
        <v xml:space="preserve">    ref_intext_robinson_et_al_2020: "Robinson et al., 2020"</v>
      </c>
      <c r="O283" s="14" t="str">
        <f t="shared" si="32"/>
        <v xml:space="preserve">    ref_bib_robinson_et_al_2020: "Robinson, S. G., Weithman, C. E., Bellman, H. A., Prisley, S. P., Fraser, J. D., Catlin, D. H., &amp; Karpanty, S. M. (2020). Assessing Error in Locations of Conspicuous Wildlife Using Handheld GPS Units and Location Offset Methods. *Wildlife Society Bulletin, 44*(1), 163-172. &lt;https://doi.org/10.1002/wsb.1055&gt;"</v>
      </c>
    </row>
    <row r="284" spans="1:15">
      <c r="A284" s="14" t="s">
        <v>2250</v>
      </c>
      <c r="B284" s="14" t="b">
        <v>0</v>
      </c>
      <c r="C284" s="14" t="b">
        <v>0</v>
      </c>
      <c r="D284" s="14"/>
      <c r="E284" s="14"/>
      <c r="F284" s="14" t="s">
        <v>1982</v>
      </c>
      <c r="G284" s="14" t="str">
        <f t="shared" si="29"/>
        <v>{{ ref_intext_roeland_2020 }}</v>
      </c>
      <c r="H284" s="14" t="str">
        <f t="shared" si="30"/>
        <v>{{ ref_bib_roeland_2020 }}</v>
      </c>
      <c r="I284" s="14" t="s">
        <v>1981</v>
      </c>
      <c r="J284" s="14" t="s">
        <v>1981</v>
      </c>
      <c r="K284" s="14" t="s">
        <v>1980</v>
      </c>
      <c r="L284" s="14" t="s">
        <v>624</v>
      </c>
      <c r="M284" s="14" t="str">
        <f t="shared" si="34"/>
        <v>Roeland Kindt, R. (2020). *Species Accumulation Curves with vegan, BiodiversityR and ggplot2.* &lt;https://rpubs.com/Roeland-KINDT/694021&gt; &lt;br&gt; &amp;nbsp;&amp;nbsp;&amp;nbsp;&amp;nbsp;&amp;nbsp;&amp;nbsp;&amp;nbsp;&amp;nbsp;oeland Kindt, R. (2020). *Species Accumulation Curves with vegan, BiodiversityR and ggplot2.* &lt;https://rpubs.com/Roeland-KINDT/694021&gt;&lt;br&gt;&lt;br&gt;</v>
      </c>
      <c r="N284" s="14" t="str">
        <f t="shared" si="31"/>
        <v xml:space="preserve">    ref_intext_roeland_2020: "Roeland, 2020"</v>
      </c>
      <c r="O284" s="14" t="str">
        <f t="shared" si="32"/>
        <v xml:space="preserve">    ref_bib_roeland_2020: "Roeland Kindt, R. (2020). *Species Accumulation Curves with vegan, BiodiversityR and ggplot2.* &lt;https://rpubs.com/Roeland-KINDT/694021&gt;"</v>
      </c>
    </row>
    <row r="285" spans="1:15">
      <c r="A285" s="14" t="s">
        <v>2250</v>
      </c>
      <c r="B285" s="14" t="b">
        <v>0</v>
      </c>
      <c r="C285" s="14" t="b">
        <v>0</v>
      </c>
      <c r="D285" s="14" t="b">
        <v>1</v>
      </c>
      <c r="E285" s="14"/>
      <c r="F285" s="14" t="s">
        <v>1600</v>
      </c>
      <c r="G285" s="14" t="str">
        <f t="shared" si="29"/>
        <v>{{ ref_intext_roemer_et_al_2009 }}</v>
      </c>
      <c r="H285" s="14" t="str">
        <f t="shared" si="30"/>
        <v>{{ ref_bib_roemer_et_al_2009 }}</v>
      </c>
      <c r="I285" s="14" t="s">
        <v>121</v>
      </c>
      <c r="J285" s="14" t="s">
        <v>121</v>
      </c>
      <c r="K285" s="14" t="s">
        <v>1829</v>
      </c>
      <c r="L285" s="14" t="s">
        <v>624</v>
      </c>
      <c r="M285" s="14" t="str">
        <f t="shared" si="34"/>
        <v>Roemer, G. W., Gompper, M. E., &amp; Van Valkenburgh, B. (2009). The Ecological Role of the Mammalian Mesocarnivore. *BioScience*, *59*(2), 165–1 &lt;br&gt; &amp;nbsp;&amp;nbsp;&amp;nbsp;&amp;nbsp;&amp;nbsp;&amp;nbsp;&amp;nbsp;&amp;nbsp;oemer, G. W., Gompper, M. E., &amp; Van Valkenburgh, B. (2009). The Ecological Role of the Mammalian Mesocarnivore. *BioScience*, *59*(2), 165–17373. &lt;https://doi.org/10.1525/bio.2009.59.2.9&gt;&lt;br&gt;&lt;br&gt;</v>
      </c>
      <c r="N285" s="14" t="str">
        <f t="shared" si="31"/>
        <v xml:space="preserve">    ref_intext_roemer_et_al_2009: "Roemer et al., 2009"</v>
      </c>
      <c r="O285" s="14" t="str">
        <f t="shared" si="32"/>
        <v xml:space="preserve">    ref_bib_roemer_et_al_2009: "Roemer, G. W., Gompper, M. E., &amp; Van Valkenburgh, B. (2009). The Ecological Role of the Mammalian Mesocarnivore. *BioScience*, *59*(2), 165–173. &lt;https://doi.org/10.1525/bio.2009.59.2.9&gt;"</v>
      </c>
    </row>
    <row r="286" spans="1:15">
      <c r="A286" s="14" t="s">
        <v>2250</v>
      </c>
      <c r="B286" s="14" t="b">
        <v>1</v>
      </c>
      <c r="C286" s="14" t="b">
        <v>1</v>
      </c>
      <c r="D286" s="14" t="b">
        <v>0</v>
      </c>
      <c r="E286" s="14"/>
      <c r="F286" s="14" t="s">
        <v>1601</v>
      </c>
      <c r="G286" s="14" t="str">
        <f t="shared" si="29"/>
        <v>{{ ref_intext_rovero_et_al_2013 }}</v>
      </c>
      <c r="H286" s="14" t="str">
        <f t="shared" si="30"/>
        <v>{{ ref_bib_rovero_et_al_2013 }}</v>
      </c>
      <c r="I286" s="14" t="s">
        <v>118</v>
      </c>
      <c r="J286" s="14" t="s">
        <v>118</v>
      </c>
      <c r="K286" s="14" t="s">
        <v>1830</v>
      </c>
      <c r="L286" s="14" t="s">
        <v>624</v>
      </c>
      <c r="M286" s="14" t="str">
        <f t="shared" si="34"/>
        <v>Rovero, F., Zimmermann, F., Berzi, D., &amp; Meek, P. (2013). “Which camera trap type and how many do I need?” A review of camera features and st &lt;br&gt; &amp;nbsp;&amp;nbsp;&amp;nbsp;&amp;nbsp;&amp;nbsp;&amp;nbsp;&amp;nbsp;&amp;nbsp;overo, F., Zimmermann, F., Berzi, D., &amp; Meek, P. (2013). “Which camera trap type and how many do I need?” A review of camera features and stududy designs for a range of wildlife research applications. *Hystrix, the Italian Journal of Mammalogy*, *24*(2), 148–156. &lt;https://doi.org/10.4404/hystrix-24.2-6316&gt;&lt;br&gt;&lt;br&gt;</v>
      </c>
      <c r="N286" s="14" t="str">
        <f t="shared" si="31"/>
        <v xml:space="preserve">    ref_intext_rovero_et_al_2013: "Rovero et al., 2013"</v>
      </c>
      <c r="O286" s="14" t="str">
        <f t="shared" si="32"/>
        <v xml:space="preserve">    ref_bib_rovero_et_al_2013: "Rovero, F., Zimmermann, F., Berzi, D., &amp; Meek, P. (2013). “Which camera trap type and how many do I need?” A review of camera features and study designs for a range of wildlife research applications. *Hystrix, the Italian Journal of Mammalogy*, *24*(2), 148–156. &lt;https://doi.org/10.4404/hystrix-24.2-6316&gt;"</v>
      </c>
    </row>
    <row r="287" spans="1:15">
      <c r="A287" s="14" t="s">
        <v>2250</v>
      </c>
      <c r="B287" s="14" t="b">
        <v>1</v>
      </c>
      <c r="C287" s="14" t="b">
        <v>1</v>
      </c>
      <c r="D287" s="14" t="b">
        <v>0</v>
      </c>
      <c r="E287" s="14"/>
      <c r="F287" s="14" t="s">
        <v>1602</v>
      </c>
      <c r="G287" s="14" t="str">
        <f t="shared" si="29"/>
        <v>{{ ref_intext_rovero_marshall_2009 }}</v>
      </c>
      <c r="H287" s="14" t="str">
        <f t="shared" si="30"/>
        <v>{{ ref_bib_rovero_marshall_2009 }}</v>
      </c>
      <c r="I287" s="14" t="s">
        <v>120</v>
      </c>
      <c r="J287" s="14" t="s">
        <v>120</v>
      </c>
      <c r="K287" s="14" t="s">
        <v>2823</v>
      </c>
      <c r="L287" s="14" t="s">
        <v>624</v>
      </c>
      <c r="M287" s="14" t="str">
        <f t="shared" si="34"/>
        <v>Rovero, F., &amp; Marshall, A. R. (2009). Camera Trapping Photographic Rate as an Index of Density in Forest Ungulates. *Journal of Applied Ecolo &lt;br&gt; &amp;nbsp;&amp;nbsp;&amp;nbsp;&amp;nbsp;&amp;nbsp;&amp;nbsp;&amp;nbsp;&amp;nbsp;overo, F., &amp; Marshall, A. R. (2009). Camera Trapping Photographic Rate as an Index of Density in Forest Ungulates. *Journal of Applied Ecologygy*, *46*(5), 1011–1017. &lt;https://www.jstor.org/stable/25623081&gt;&lt;br&gt;&lt;br&gt;</v>
      </c>
      <c r="N287" s="14" t="str">
        <f t="shared" si="31"/>
        <v xml:space="preserve">    ref_intext_rovero_marshall_2009: "Rovero &amp; Marshall, 2009"</v>
      </c>
      <c r="O287" s="14" t="str">
        <f t="shared" si="32"/>
        <v xml:space="preserve">    ref_bib_rovero_marshall_2009: "Rovero, F., &amp; Marshall, A. R. (2009). Camera Trapping Photographic Rate as an Index of Density in Forest Ungulates. *Journal of Applied Ecology*, *46*(5), 1011–1017. &lt;https://www.jstor.org/stable/25623081&gt;"</v>
      </c>
    </row>
    <row r="288" spans="1:15">
      <c r="A288" s="38" t="s">
        <v>2250</v>
      </c>
      <c r="B288" s="38" t="b">
        <v>0</v>
      </c>
      <c r="C288" s="38" t="b">
        <v>0</v>
      </c>
      <c r="D288" s="38" t="b">
        <v>1</v>
      </c>
      <c r="E288" s="38"/>
      <c r="F288" s="38" t="s">
        <v>3640</v>
      </c>
      <c r="G288" s="38" t="str">
        <f t="shared" si="29"/>
        <v>{{ ref_intext_rovero_tobler_2010 }}</v>
      </c>
      <c r="H288" s="38" t="str">
        <f t="shared" si="30"/>
        <v>{{ ref_bib_rovero_tobler_2010 }}</v>
      </c>
      <c r="I288" s="38" t="s">
        <v>3639</v>
      </c>
      <c r="J288" s="38" t="s">
        <v>3639</v>
      </c>
      <c r="K288" s="38" t="s">
        <v>3638</v>
      </c>
      <c r="L288" s="38" t="s">
        <v>624</v>
      </c>
      <c r="M288" s="38" t="str">
        <f t="shared" si="34"/>
        <v>Rovero, F., &amp; Tobler, M., (2010). Camera trapping for inventorying terrestrial vertebrates. *Manual on Field Recording Techniques and Protoco &lt;br&gt; &amp;nbsp;&amp;nbsp;&amp;nbsp;&amp;nbsp;&amp;nbsp;&amp;nbsp;&amp;nbsp;&amp;nbsp;overo, F., &amp; Tobler, M., (2010). Camera trapping for inventorying terrestrial vertebrates. *Manual on Field Recording Techniques and Protocolsls for All Taxa Biodiversity Inventories and Monitoring*. &lt;https://www.researchgate.net/publication/229057405_Camera_trapping_for_inventorying_terrestrial_vertebrates&gt;&lt;br&gt;&lt;br&gt;</v>
      </c>
      <c r="N288" s="38" t="str">
        <f t="shared" si="31"/>
        <v xml:space="preserve">    ref_intext_rovero_tobler_2010: "Rovero &amp; Tobler, 2010"</v>
      </c>
      <c r="O288" s="38" t="str">
        <f t="shared" si="32"/>
        <v xml:space="preserve">    ref_bib_rovero_tobler_2010: "Rovero, F., &amp; Tobler, M., (2010). Camera trapping for inventorying terrestrial vertebrates. *Manual on Field Recording Techniques and Protocols for All Taxa Biodiversity Inventories and Monitoring*. &lt;https://www.researchgate.net/publication/229057405_Camera_trapping_for_inventorying_terrestrial_vertebrates&gt;"</v>
      </c>
    </row>
    <row r="289" spans="1:15">
      <c r="A289" s="14" t="s">
        <v>2250</v>
      </c>
      <c r="B289" s="14" t="b">
        <v>1</v>
      </c>
      <c r="C289" s="14" t="b">
        <v>1</v>
      </c>
      <c r="D289" s="14" t="b">
        <v>0</v>
      </c>
      <c r="E289" s="14"/>
      <c r="F289" s="14" t="s">
        <v>1603</v>
      </c>
      <c r="G289" s="14" t="str">
        <f t="shared" si="29"/>
        <v>{{ ref_intext_rovero_zimmermann_2016 }}</v>
      </c>
      <c r="H289" s="14" t="str">
        <f t="shared" si="30"/>
        <v>{{ ref_bib_rovero_zimmermann_2016 }}</v>
      </c>
      <c r="I289" s="14" t="s">
        <v>119</v>
      </c>
      <c r="J289" s="14" t="s">
        <v>119</v>
      </c>
      <c r="K289" s="14" t="s">
        <v>2865</v>
      </c>
      <c r="L289" s="14" t="s">
        <v>624</v>
      </c>
      <c r="M289" s="14" t="str">
        <f t="shared" si="34"/>
        <v>Rovero, F., &amp; Zimmermann, F. (2016). *Camera Trapping for Wildlife Research*. Exeter: Pelagic Publishing, UK. &lt;https://pelagicpublishing.com/ &lt;br&gt; &amp;nbsp;&amp;nbsp;&amp;nbsp;&amp;nbsp;&amp;nbsp;&amp;nbsp;&amp;nbsp;&amp;nbsp;overo, F., &amp; Zimmermann, F. (2016). *Camera Trapping for Wildlife Research*. Exeter: Pelagic Publishing, UK. &lt;https://pelagicpublishing.com/prproducts/camera-trapping-for-wildlife-research?srsltid=AfmBOormKSlIbYKZ6LlpHlQzLw42FEe5mrOp7fnjFBfe1ncktqb9B10H&gt;&lt;br&gt;&lt;br&gt;</v>
      </c>
      <c r="N289" s="14" t="str">
        <f t="shared" si="31"/>
        <v xml:space="preserve">    ref_intext_rovero_zimmermann_2016: "Rovero &amp; Zimmermann, 2016"</v>
      </c>
      <c r="O289" s="14" t="str">
        <f t="shared" si="32"/>
        <v xml:space="preserve">    ref_bib_rovero_zimmermann_2016: "Rovero, F., &amp; Zimmermann, F. (2016). *Camera Trapping for Wildlife Research*. Exeter: Pelagic Publishing, UK. &lt;https://pelagicpublishing.com/products/camera-trapping-for-wildlife-research?srsltid=AfmBOormKSlIbYKZ6LlpHlQzLw42FEe5mrOp7fnjFBfe1ncktqb9B10H&gt;"</v>
      </c>
    </row>
    <row r="290" spans="1:15">
      <c r="A290" s="14"/>
      <c r="B290" s="14"/>
      <c r="C290" s="14"/>
      <c r="D290" s="14"/>
      <c r="E290" s="14"/>
      <c r="F290" s="14" t="s">
        <v>3622</v>
      </c>
      <c r="G290" s="14" t="str">
        <f t="shared" si="29"/>
        <v>{{ ref_intext_rowcliffe_2014 }}</v>
      </c>
      <c r="H290" s="14" t="str">
        <f t="shared" si="30"/>
        <v>{{ ref_bib_rowcliffe_2014 }}</v>
      </c>
      <c r="I290" s="14" t="s">
        <v>3620</v>
      </c>
      <c r="J290" s="14" t="s">
        <v>3620</v>
      </c>
      <c r="K290" s="14" t="s">
        <v>3666</v>
      </c>
      <c r="L290" s="14"/>
      <c r="M290" s="14" t="str">
        <f t="shared" si="34"/>
        <v>Rowcliffe, M. (2014). *Package 'activity': Animal Activity Statistics.* R package version 1.3.4. &lt;https://doi.org/10.32614/CRAN.package.activ &lt;br&gt; &amp;nbsp;&amp;nbsp;&amp;nbsp;&amp;nbsp;&amp;nbsp;&amp;nbsp;&amp;nbsp;&amp;nbsp;owcliffe, M. (2014). *Package 'activity': Animal Activity Statistics.* R package version 1.3.4. &lt;https://doi.org/10.32614/CRAN.package.activitity&gt;&lt;br&gt;&lt;br&gt;</v>
      </c>
      <c r="N290" s="14" t="str">
        <f t="shared" si="31"/>
        <v xml:space="preserve">    ref_intext_rowcliffe_2014: "Rowcliffe, 2014"</v>
      </c>
      <c r="O290" s="14" t="str">
        <f t="shared" si="32"/>
        <v xml:space="preserve">    ref_bib_rowcliffe_2014: "Rowcliffe, M. (2014). *Package 'activity': Animal Activity Statistics.* R package version 1.3.4. &lt;https://doi.org/10.32614/CRAN.package.activity&gt;"</v>
      </c>
    </row>
    <row r="291" spans="1:15">
      <c r="A291" s="14" t="s">
        <v>2250</v>
      </c>
      <c r="B291" s="14" t="b">
        <v>1</v>
      </c>
      <c r="C291" s="14" t="b">
        <v>0</v>
      </c>
      <c r="D291" s="14" t="b">
        <v>0</v>
      </c>
      <c r="E291" s="14"/>
      <c r="F291" s="14" t="s">
        <v>1604</v>
      </c>
      <c r="G291" s="14" t="str">
        <f t="shared" si="29"/>
        <v>{{ ref_intext_rowcliffe_carbone_2008 }}</v>
      </c>
      <c r="H291" s="14" t="str">
        <f t="shared" si="30"/>
        <v>{{ ref_bib_rowcliffe_carbone_2008 }}</v>
      </c>
      <c r="I291" s="14" t="s">
        <v>117</v>
      </c>
      <c r="J291" s="14" t="s">
        <v>117</v>
      </c>
      <c r="K291" s="14" t="s">
        <v>2855</v>
      </c>
      <c r="L291" s="14" t="s">
        <v>624</v>
      </c>
      <c r="M291" s="14" t="str">
        <f t="shared" si="34"/>
        <v>Rowcliffe, J. M., &amp; Carbone, C. (2008). Surveys Using Camera Traps: Are We Looking to a Brighter Future? *Animal Conservation, 11*(3), 185–86 &lt;br&gt; &amp;nbsp;&amp;nbsp;&amp;nbsp;&amp;nbsp;&amp;nbsp;&amp;nbsp;&amp;nbsp;&amp;nbsp;owcliffe, J. M., &amp; Carbone, C. (2008). Surveys Using Camera Traps: Are We Looking to a Brighter Future? *Animal Conservation, 11*(3), 185–86. . &lt;https://doi.org/10.1111/j.1469-1795.2008.00180.x&gt;&lt;br&gt;&lt;br&gt;</v>
      </c>
      <c r="N291" s="14" t="str">
        <f t="shared" si="31"/>
        <v xml:space="preserve">    ref_intext_rowcliffe_carbone_2008: "Rowcliffe &amp; Carbone, 2008"</v>
      </c>
      <c r="O291" s="14" t="str">
        <f t="shared" si="32"/>
        <v xml:space="preserve">    ref_bib_rowcliffe_carbone_2008: "Rowcliffe, J. M., &amp; Carbone, C. (2008). Surveys Using Camera Traps: Are We Looking to a Brighter Future? *Animal Conservation, 11*(3), 185–86. &lt;https://doi.org/10.1111/j.1469-1795.2008.00180.x&gt;"</v>
      </c>
    </row>
    <row r="292" spans="1:15">
      <c r="A292" s="14" t="s">
        <v>2250</v>
      </c>
      <c r="B292" s="14" t="b">
        <v>1</v>
      </c>
      <c r="C292" s="14" t="b">
        <v>0</v>
      </c>
      <c r="D292" s="14" t="b">
        <v>1</v>
      </c>
      <c r="E292" s="14"/>
      <c r="F292" s="14" t="s">
        <v>1605</v>
      </c>
      <c r="G292" s="14" t="str">
        <f t="shared" si="29"/>
        <v>{{ ref_intext_rowcliffe_et_al_2008 }}</v>
      </c>
      <c r="H292" s="14" t="str">
        <f t="shared" si="30"/>
        <v>{{ ref_bib_rowcliffe_et_al_2008 }}</v>
      </c>
      <c r="I292" s="14" t="s">
        <v>116</v>
      </c>
      <c r="J292" s="14" t="s">
        <v>116</v>
      </c>
      <c r="K292" s="14" t="s">
        <v>2824</v>
      </c>
      <c r="L292" s="14" t="s">
        <v>624</v>
      </c>
      <c r="M292" s="14" t="str">
        <f t="shared" si="34"/>
        <v>Rowcliffe, J. M., Field, J., Turvey, S. T., &amp; Carbone, C. (2008). Estimating animal Density using camera traps without the need for individua &lt;br&gt; &amp;nbsp;&amp;nbsp;&amp;nbsp;&amp;nbsp;&amp;nbsp;&amp;nbsp;&amp;nbsp;&amp;nbsp;owcliffe, J. M., Field, J., Turvey, S. T., &amp; Carbone, C. (2008). Estimating animal Density using camera traps without the need for individual l recognition. *Journal of Applied Ecology*, *45*(4), 1228–1236. &lt;https://doi.org/10.1111/j.1365-2664.2008.01473.x&gt;&lt;br&gt;&lt;br&gt;</v>
      </c>
      <c r="N292" s="14" t="str">
        <f t="shared" si="31"/>
        <v xml:space="preserve">    ref_intext_rowcliffe_et_al_2008: "Rowcliffe et al., 2008"</v>
      </c>
      <c r="O292" s="14" t="str">
        <f t="shared" si="32"/>
        <v xml:space="preserve">    ref_bib_rowcliffe_et_al_2008: "Rowcliffe, J. M., Field, J., Turvey, S. T., &amp; Carbone, C. (2008). Estimating animal Density using camera traps without the need for individual recognition. *Journal of Applied Ecology*, *45*(4), 1228–1236. &lt;https://doi.org/10.1111/j.1365-2664.2008.01473.x&gt;"</v>
      </c>
    </row>
    <row r="293" spans="1:15">
      <c r="A293" s="14" t="s">
        <v>2250</v>
      </c>
      <c r="B293" s="14" t="b">
        <v>1</v>
      </c>
      <c r="C293" s="14" t="b">
        <v>0</v>
      </c>
      <c r="D293" s="14" t="b">
        <v>0</v>
      </c>
      <c r="E293" s="14"/>
      <c r="F293" s="14" t="s">
        <v>1606</v>
      </c>
      <c r="G293" s="14" t="str">
        <f t="shared" si="29"/>
        <v>{{ ref_intext_rowcliffe_et_al_2011 }}</v>
      </c>
      <c r="H293" s="14" t="str">
        <f t="shared" si="30"/>
        <v>{{ ref_bib_rowcliffe_et_al_2011 }}</v>
      </c>
      <c r="I293" s="14" t="s">
        <v>112</v>
      </c>
      <c r="J293" s="14" t="s">
        <v>112</v>
      </c>
      <c r="K293" s="14" t="s">
        <v>1831</v>
      </c>
      <c r="L293" s="14" t="s">
        <v>624</v>
      </c>
      <c r="M293" s="14" t="str">
        <f t="shared" si="34"/>
        <v>Rowcliffe, M. J., Carbone, C., Jansen, P. A., Kays, R., &amp; Kranstauber, B. (2011). Quantifying the sensitivity of camera traps: an adapted dis &lt;br&gt; &amp;nbsp;&amp;nbsp;&amp;nbsp;&amp;nbsp;&amp;nbsp;&amp;nbsp;&amp;nbsp;&amp;nbsp;owcliffe, M. J., Carbone, C., Jansen, P. A., Kays, R., &amp; Kranstauber, B. (2011). Quantifying the sensitivity of camera traps: an adapted distatance sampling approach. *Methods in Ecology and Evolution, 2*(5), 464–476. &lt;https://doi.org/10.1111/j.2041-210X.2011.00094.x&gt;&lt;br&gt;&lt;br&gt;</v>
      </c>
      <c r="N293" s="14" t="str">
        <f t="shared" si="31"/>
        <v xml:space="preserve">    ref_intext_rowcliffe_et_al_2011: "Rowcliffe et al., 2011"</v>
      </c>
      <c r="O293" s="14" t="str">
        <f t="shared" si="32"/>
        <v xml:space="preserve">    ref_bib_rowcliffe_et_al_2011: "Rowcliffe, M. J., Carbone, C., Jansen, P. A., Kays, R., &amp; Kranstauber, B. (2011). Quantifying the sensitivity of camera traps: an adapted distance sampling approach. *Methods in Ecology and Evolution, 2*(5), 464–476. &lt;https://doi.org/10.1111/j.2041-210X.2011.00094.x&gt;"</v>
      </c>
    </row>
    <row r="294" spans="1:15">
      <c r="A294" s="14" t="s">
        <v>2250</v>
      </c>
      <c r="B294" s="14" t="b">
        <v>1</v>
      </c>
      <c r="C294" s="14" t="b">
        <v>0</v>
      </c>
      <c r="D294" s="14" t="b">
        <v>0</v>
      </c>
      <c r="E294" s="14"/>
      <c r="F294" s="14" t="s">
        <v>1607</v>
      </c>
      <c r="G294" s="14" t="str">
        <f t="shared" si="29"/>
        <v>{{ ref_intext_rowcliffe_et_al_2013 }}</v>
      </c>
      <c r="H294" s="14" t="str">
        <f t="shared" si="30"/>
        <v>{{ ref_bib_rowcliffe_et_al_2013 }}</v>
      </c>
      <c r="I294" s="14" t="s">
        <v>114</v>
      </c>
      <c r="J294" s="14" t="s">
        <v>114</v>
      </c>
      <c r="K294" s="14" t="s">
        <v>2825</v>
      </c>
      <c r="L294" s="14" t="s">
        <v>624</v>
      </c>
      <c r="M294" s="14" t="str">
        <f t="shared" si="34"/>
        <v>Rowcliffe, J. M., Kays, R., Carbone, C., &amp; Jansen, P. A. (2013). Clarifying assumptions behind the estimation of animal Density from camera t &lt;br&gt; &amp;nbsp;&amp;nbsp;&amp;nbsp;&amp;nbsp;&amp;nbsp;&amp;nbsp;&amp;nbsp;&amp;nbsp;owcliffe, J. M., Kays, R., Carbone, C., &amp; Jansen, P. A. (2013). Clarifying assumptions behind the estimation of animal Density from camera trarap rates. *The Journal of Wildlife Management, 77*(5), 876–876. &lt;https://doi.org/10.1002/jwmg.533&gt;&lt;br&gt;&lt;br&gt;</v>
      </c>
      <c r="N294" s="14" t="str">
        <f t="shared" si="31"/>
        <v xml:space="preserve">    ref_intext_rowcliffe_et_al_2013: "Rowcliffe et al., 2013"</v>
      </c>
      <c r="O294" s="14" t="str">
        <f t="shared" si="32"/>
        <v xml:space="preserve">    ref_bib_rowcliffe_et_al_2013: "Rowcliffe, J. M., Kays, R., Carbone, C., &amp; Jansen, P. A. (2013). Clarifying assumptions behind the estimation of animal Density from camera trap rates. *The Journal of Wildlife Management, 77*(5), 876–876. &lt;https://doi.org/10.1002/jwmg.533&gt;"</v>
      </c>
    </row>
    <row r="295" spans="1:15">
      <c r="A295" s="14" t="s">
        <v>2250</v>
      </c>
      <c r="B295" s="14" t="b">
        <v>1</v>
      </c>
      <c r="C295" s="14" t="b">
        <v>0</v>
      </c>
      <c r="D295" s="14" t="b">
        <v>0</v>
      </c>
      <c r="E295" s="14"/>
      <c r="F295" s="14" t="s">
        <v>1608</v>
      </c>
      <c r="G295" s="14" t="str">
        <f t="shared" si="29"/>
        <v>{{ ref_intext_rowcliffe_et_al_2014 }}</v>
      </c>
      <c r="H295" s="14" t="str">
        <f t="shared" si="30"/>
        <v>{{ ref_bib_rowcliffe_et_al_2014 }}</v>
      </c>
      <c r="I295" s="14" t="s">
        <v>113</v>
      </c>
      <c r="J295" s="14" t="s">
        <v>113</v>
      </c>
      <c r="K295" s="14" t="s">
        <v>1832</v>
      </c>
      <c r="L295" s="14" t="s">
        <v>624</v>
      </c>
      <c r="M295" s="14" t="str">
        <f t="shared" si="34"/>
        <v>Rowcliffe, J. M., Kays, R., Kranstauber, B., Carbone, C., Jansen, P. A., &amp; Fisher, D. (2014). Quantifying levels of animal activity using cam &lt;br&gt; &amp;nbsp;&amp;nbsp;&amp;nbsp;&amp;nbsp;&amp;nbsp;&amp;nbsp;&amp;nbsp;&amp;nbsp;owcliffe, J. M., Kays, R., Kranstauber, B., Carbone, C., Jansen, P. A., &amp; Fisher, D. (2014). Quantifying levels of animal activity using camerera trap data. *Methods in Ecology and Evolution*, *5*(11), 1170–1179. &lt;https://doi.org/10.1111/2041-210x.12278&gt;&lt;br&gt;&lt;br&gt;</v>
      </c>
      <c r="N295" s="14" t="str">
        <f t="shared" si="31"/>
        <v xml:space="preserve">    ref_intext_rowcliffe_et_al_2014: "Rowcliffe et al., 2014"</v>
      </c>
      <c r="O295" s="14" t="str">
        <f t="shared" si="32"/>
        <v xml:space="preserve">    ref_bib_rowcliffe_et_al_2014: "Rowcliffe, J. M., Kays, R., Kranstauber, B., Carbone, C., Jansen, P. A., &amp; Fisher, D. (2014). Quantifying levels of animal activity using camera trap data. *Methods in Ecology and Evolution*, *5*(11), 1170–1179. &lt;https://doi.org/10.1111/2041-210x.12278&gt;"</v>
      </c>
    </row>
    <row r="296" spans="1:15">
      <c r="A296" s="14" t="s">
        <v>2250</v>
      </c>
      <c r="B296" s="14" t="b">
        <v>1</v>
      </c>
      <c r="C296" s="14" t="b">
        <v>0</v>
      </c>
      <c r="D296" s="14" t="b">
        <v>0</v>
      </c>
      <c r="E296" s="14"/>
      <c r="F296" s="14" t="s">
        <v>1609</v>
      </c>
      <c r="G296" s="14" t="str">
        <f t="shared" si="29"/>
        <v>{{ ref_intext_rowcliffe_et_al_2016 }}</v>
      </c>
      <c r="H296" s="14" t="str">
        <f t="shared" si="30"/>
        <v>{{ ref_bib_rowcliffe_et_al_2016 }}</v>
      </c>
      <c r="I296" s="14" t="s">
        <v>115</v>
      </c>
      <c r="J296" s="14" t="s">
        <v>115</v>
      </c>
      <c r="K296" s="14" t="s">
        <v>1833</v>
      </c>
      <c r="L296" s="14" t="s">
        <v>624</v>
      </c>
      <c r="M296" s="14" t="str">
        <f t="shared" si="34"/>
        <v>Rowcliffe, J. M., Jansen, P. A., Kays, R., Kranstauber, B., &amp; Carbone, C. (2016). Wildlife speed cameras: measuring animal travel speed and d &lt;br&gt; &amp;nbsp;&amp;nbsp;&amp;nbsp;&amp;nbsp;&amp;nbsp;&amp;nbsp;&amp;nbsp;&amp;nbsp;owcliffe, J. M., Jansen, P. A., Kays, R., Kranstauber, B., &amp; Carbone, C. (2016). Wildlife speed cameras: measuring animal travel speed and dayay range using camera traps. *Remote Sensing in Ecology and Conservation, 2*, 84–94. &lt;https://doi.org/10.1002/rse2.17&gt;&lt;br&gt;&lt;br&gt;</v>
      </c>
      <c r="N296" s="14" t="str">
        <f t="shared" si="31"/>
        <v xml:space="preserve">    ref_intext_rowcliffe_et_al_2016: "Rowcliffe et al., 2016"</v>
      </c>
      <c r="O296" s="14" t="str">
        <f t="shared" si="32"/>
        <v xml:space="preserve">    ref_bib_rowcliffe_et_al_2016: "Rowcliffe, J. M., Jansen, P. A., Kays, R., Kranstauber, B., &amp; Carbone, C. (2016). Wildlife speed cameras: measuring animal travel speed and day range using camera traps. *Remote Sensing in Ecology and Conservation, 2*, 84–94. &lt;https://doi.org/10.1002/rse2.17&gt;"</v>
      </c>
    </row>
    <row r="297" spans="1:15">
      <c r="A297" s="14" t="s">
        <v>2250</v>
      </c>
      <c r="B297" s="14" t="b">
        <v>1</v>
      </c>
      <c r="C297" s="14" t="b">
        <v>0</v>
      </c>
      <c r="D297" s="14" t="b">
        <v>0</v>
      </c>
      <c r="E297" s="14"/>
      <c r="F297" s="14" t="s">
        <v>8</v>
      </c>
      <c r="G297" s="14" t="str">
        <f t="shared" si="29"/>
        <v>{{ ref_intext_royle_2004 }}</v>
      </c>
      <c r="H297" s="14" t="str">
        <f t="shared" si="30"/>
        <v>{{ ref_bib_royle_2004 }}</v>
      </c>
      <c r="I297" s="14" t="s">
        <v>111</v>
      </c>
      <c r="J297" s="14" t="s">
        <v>111</v>
      </c>
      <c r="K297" s="14" t="s">
        <v>1836</v>
      </c>
      <c r="L297" s="14" t="s">
        <v>624</v>
      </c>
      <c r="M297" s="14" t="str">
        <f t="shared" si="34"/>
        <v>Royle, J. A. (2004). N-mixture Models for estimating population size from spatially Repeated Counts. *International Biometric Society, 60*(1) &lt;br&gt; &amp;nbsp;&amp;nbsp;&amp;nbsp;&amp;nbsp;&amp;nbsp;&amp;nbsp;&amp;nbsp;&amp;nbsp;oyle, J. A. (2004). N-mixture Models for estimating population size from spatially Repeated Counts. *International Biometric Society, 60*(1), , 108–115. &lt;https://www.jstor.org/stable/3695558&gt;&lt;br&gt;&lt;br&gt;</v>
      </c>
      <c r="N297" s="14" t="str">
        <f t="shared" si="31"/>
        <v xml:space="preserve">    ref_intext_royle_2004: "Royle, 2004"</v>
      </c>
      <c r="O297" s="14" t="str">
        <f t="shared" si="32"/>
        <v xml:space="preserve">    ref_bib_royle_2004: "Royle, J. A. (2004). N-mixture Models for estimating population size from spatially Repeated Counts. *International Biometric Society, 60*(1), 108–115. &lt;https://www.jstor.org/stable/3695558&gt;"</v>
      </c>
    </row>
    <row r="298" spans="1:15" ht="15">
      <c r="F298" s="33" t="s">
        <v>3672</v>
      </c>
      <c r="G298" s="14" t="str">
        <f t="shared" si="29"/>
        <v>{{ ref_intext_royle_2020 }}</v>
      </c>
      <c r="H298" s="14" t="str">
        <f t="shared" si="30"/>
        <v>{{ ref_bib_royle_2020 }}</v>
      </c>
      <c r="I298" s="33" t="s">
        <v>3671</v>
      </c>
      <c r="K298" s="28" t="s">
        <v>3669</v>
      </c>
      <c r="L298" s="28" t="s">
        <v>3670</v>
      </c>
      <c r="N298" s="14" t="str">
        <f t="shared" si="31"/>
        <v xml:space="preserve">    ref_intext_royle_2020: "Royle, 2020"</v>
      </c>
      <c r="O298" s="14" t="str">
        <f t="shared" si="32"/>
        <v xml:space="preserve">    ref_bib_royle_2020: "Royle, A. J. (2020, Oct 26) *Introduction to Spatial Capture-Recapture. oSCR Package*, [Video]. YouTube. &lt;https://www.youtube.com/watch?v=yRRDi07FtPg&gt;"</v>
      </c>
    </row>
    <row r="299" spans="1:15">
      <c r="A299" s="14"/>
      <c r="B299" s="14"/>
      <c r="C299" s="14"/>
      <c r="D299" s="14"/>
      <c r="E299" s="14"/>
      <c r="F299" s="38" t="s">
        <v>3263</v>
      </c>
      <c r="G299" s="14" t="str">
        <f t="shared" si="29"/>
        <v>{{ ref_intext_royle_dorazio_2008 }}</v>
      </c>
      <c r="H299" s="14" t="str">
        <f t="shared" si="30"/>
        <v>{{ ref_bib_royle_dorazio_2008 }}</v>
      </c>
      <c r="I299" s="38" t="s">
        <v>3262</v>
      </c>
      <c r="J299" s="38" t="s">
        <v>3262</v>
      </c>
      <c r="K299" s="14" t="s">
        <v>3261</v>
      </c>
      <c r="L299" s="14"/>
      <c r="M299" s="14" t="str">
        <f t="shared" ref="M299:M324" si="35">LEFT(K299,141)&amp;" &lt;br&gt; &amp;nbsp;&amp;nbsp;&amp;nbsp;&amp;nbsp;&amp;nbsp;&amp;nbsp;&amp;nbsp;&amp;nbsp;"&amp;MID(K299,2,142)&amp;MID(K299,142,500)&amp;"&lt;br&gt;&lt;br&gt;"</f>
        <v>Royle, J. A., &amp; Dorazio, R. M. (2008). *Hierarchical Modeling and Inference in Ecology: The Analysis of Data from Populations, Metapopulation &lt;br&gt; &amp;nbsp;&amp;nbsp;&amp;nbsp;&amp;nbsp;&amp;nbsp;&amp;nbsp;&amp;nbsp;&amp;nbsp;oyle, J. A., &amp; Dorazio, R. M. (2008). *Hierarchical Modeling and Inference in Ecology: The Analysis of Data from Populations, Metapopulations s and Communities.* 1st ed. Academic Press, Amsterdam; Boston. &lt;https://doi.org/10.1016/B978-0-12-374097-7.50001-5&gt;&lt;br&gt;&lt;br&gt;</v>
      </c>
      <c r="N299" s="14" t="str">
        <f t="shared" si="31"/>
        <v xml:space="preserve">    ref_intext_royle_dorazio_2008: "Royle &amp; Dorazio, 2008"</v>
      </c>
      <c r="O299" s="14" t="str">
        <f t="shared" si="32"/>
        <v xml:space="preserve">    ref_bib_royle_dorazio_2008: "Royle, J. A., &amp; Dorazio, R. M. (2008). *Hierarchical Modeling and Inference in Ecology: The Analysis of Data from Populations, Metapopulations and Communities.* 1st ed. Academic Press, Amsterdam; Boston. &lt;https://doi.org/10.1016/B978-0-12-374097-7.50001-5&gt;"</v>
      </c>
    </row>
    <row r="300" spans="1:15">
      <c r="A300" s="38"/>
      <c r="B300" s="38"/>
      <c r="C300" s="38"/>
      <c r="D300" s="38"/>
      <c r="E300" s="38"/>
      <c r="F300" s="38" t="s">
        <v>3147</v>
      </c>
      <c r="G300" s="14" t="str">
        <f t="shared" si="29"/>
        <v>{{ ref_intext_royle_dorazio_2012 }}</v>
      </c>
      <c r="H300" s="14" t="str">
        <f t="shared" si="30"/>
        <v>{{ ref_bib_royle_dorazio_2012 }}</v>
      </c>
      <c r="I300" s="38" t="s">
        <v>3145</v>
      </c>
      <c r="J300" s="38" t="s">
        <v>3145</v>
      </c>
      <c r="K300" s="38" t="s">
        <v>3148</v>
      </c>
      <c r="L300" s="38"/>
      <c r="M300" s="14" t="str">
        <f t="shared" si="35"/>
        <v>Royle, J. A., &amp; Dorazio, R. M. (2012). Parameter-expanded data augmentation for Bayesian analysis of capture–recapture models. *Journal of Or &lt;br&gt; &amp;nbsp;&amp;nbsp;&amp;nbsp;&amp;nbsp;&amp;nbsp;&amp;nbsp;&amp;nbsp;&amp;nbsp;oyle, J. A., &amp; Dorazio, R. M. (2012). Parameter-expanded data augmentation for Bayesian analysis of capture–recapture models. *Journal of Orninithology, 152*(S2), 521–537. &lt;https://doi.org/10.1007/s10336-010-0619-4&gt;&lt;br&gt;&lt;br&gt;</v>
      </c>
      <c r="N300" s="14" t="str">
        <f t="shared" si="31"/>
        <v xml:space="preserve">    ref_intext_royle_dorazio_2012: "Royle &amp; Dorazio, 2012"</v>
      </c>
      <c r="O300" s="14" t="str">
        <f t="shared" si="32"/>
        <v xml:space="preserve">    ref_bib_royle_dorazio_2012: "Royle, J. A., &amp; Dorazio, R. M. (2012). Parameter-expanded data augmentation for Bayesian analysis of capture–recapture models. *Journal of Ornithology, 152*(S2), 521–537. &lt;https://doi.org/10.1007/s10336-010-0619-4&gt;"</v>
      </c>
    </row>
    <row r="301" spans="1:15">
      <c r="A301" s="14" t="s">
        <v>2250</v>
      </c>
      <c r="B301" s="14" t="b">
        <v>1</v>
      </c>
      <c r="C301" s="14" t="b">
        <v>0</v>
      </c>
      <c r="D301" s="14" t="b">
        <v>0</v>
      </c>
      <c r="E301" s="14"/>
      <c r="F301" s="14" t="s">
        <v>1610</v>
      </c>
      <c r="G301" s="14" t="str">
        <f t="shared" si="29"/>
        <v>{{ ref_intext_royle_et_al_2009 }}</v>
      </c>
      <c r="H301" s="14" t="str">
        <f t="shared" si="30"/>
        <v>{{ ref_bib_royle_et_al_2009 }}</v>
      </c>
      <c r="I301" s="14" t="s">
        <v>107</v>
      </c>
      <c r="J301" s="14" t="s">
        <v>107</v>
      </c>
      <c r="K301" s="14" t="s">
        <v>2827</v>
      </c>
      <c r="L301" s="14" t="s">
        <v>624</v>
      </c>
      <c r="M301" s="14" t="str">
        <f t="shared" si="35"/>
        <v>Royle, J. A., Nichols, J. D., Karanth, K. U., &amp; Gopalaswamy, A. M. (2009). A hierarchical model for estimating Density in camera-trap studies &lt;br&gt; &amp;nbsp;&amp;nbsp;&amp;nbsp;&amp;nbsp;&amp;nbsp;&amp;nbsp;&amp;nbsp;&amp;nbsp;oyle, J. A., Nichols, J. D., Karanth, K. U., &amp; Gopalaswamy, A. M. (2009). A hierarchical model for estimating Density in camera-trap studies. . *Journal of Applied Ecology, 46*(1), 118–127. &lt;https://doi.org/10.1111/j.1365-2664.2008.01578.x&gt;&lt;br&gt;&lt;br&gt;</v>
      </c>
      <c r="N301" s="14" t="str">
        <f t="shared" si="31"/>
        <v xml:space="preserve">    ref_intext_royle_et_al_2009: "Royle et al., 2009"</v>
      </c>
      <c r="O301" s="14" t="str">
        <f t="shared" si="32"/>
        <v xml:space="preserve">    ref_bib_royle_et_al_2009: "Royle, J. A., Nichols, J. D., Karanth, K. U., &amp; Gopalaswamy, A. M. (2009). A hierarchical model for estimating Density in camera-trap studies. *Journal of Applied Ecology, 46*(1), 118–127. &lt;https://doi.org/10.1111/j.1365-2664.2008.01578.x&gt;"</v>
      </c>
    </row>
    <row r="302" spans="1:15">
      <c r="A302" s="14" t="s">
        <v>2250</v>
      </c>
      <c r="B302" s="14" t="b">
        <v>1</v>
      </c>
      <c r="C302" s="14" t="b">
        <v>0</v>
      </c>
      <c r="D302" s="14" t="b">
        <v>0</v>
      </c>
      <c r="E302" s="14"/>
      <c r="F302" s="14" t="s">
        <v>1611</v>
      </c>
      <c r="G302" s="14" t="str">
        <f t="shared" si="29"/>
        <v>{{ ref_intext_royle_et_al_2014 }}</v>
      </c>
      <c r="H302" s="14" t="str">
        <f t="shared" si="30"/>
        <v>{{ ref_bib_royle_et_al_2014 }}</v>
      </c>
      <c r="I302" s="14" t="s">
        <v>108</v>
      </c>
      <c r="J302" s="14" t="s">
        <v>796</v>
      </c>
      <c r="K302" s="14" t="s">
        <v>2826</v>
      </c>
      <c r="L302" s="14" t="s">
        <v>624</v>
      </c>
      <c r="M302" s="14" t="str">
        <f t="shared" si="35"/>
        <v>Royle, J. A., Converse, S. J., &amp; Freckleton, R. (2014). Hierarchical spatial capture-recapture models: modelling population Density in strati &lt;br&gt; &amp;nbsp;&amp;nbsp;&amp;nbsp;&amp;nbsp;&amp;nbsp;&amp;nbsp;&amp;nbsp;&amp;nbsp;oyle, J. A., Converse, S. J., &amp; Freckleton, R. (2014). Hierarchical spatial capture-recapture models: modelling population Density in stratifified populations. *Methods in Ecology and Evolution, 5*(1), 37-43. &lt;https://doi.org/10.1111/2041-210x.12135&gt;&lt;br&gt;&lt;br&gt;</v>
      </c>
      <c r="N302" s="14" t="str">
        <f t="shared" si="31"/>
        <v xml:space="preserve">    ref_intext_royle_et_al_2014: "Royle et al., 2014"</v>
      </c>
      <c r="O302" s="14" t="str">
        <f t="shared" si="32"/>
        <v xml:space="preserve">    ref_bib_royle_et_al_2014: "Royle, J. A., Converse, S. J., &amp; Freckleton, R. (2014). Hierarchical spatial capture-recapture models: modelling population Density in stratified populations. *Methods in Ecology and Evolution, 5*(1), 37-43. &lt;https://doi.org/10.1111/2041-210x.12135&gt;"</v>
      </c>
    </row>
    <row r="303" spans="1:15">
      <c r="A303" s="14" t="s">
        <v>2250</v>
      </c>
      <c r="B303" s="14" t="b">
        <v>1</v>
      </c>
      <c r="C303" s="14" t="b">
        <v>0</v>
      </c>
      <c r="D303" s="14" t="b">
        <v>0</v>
      </c>
      <c r="E303" s="14"/>
      <c r="F303" s="14" t="s">
        <v>1612</v>
      </c>
      <c r="G303" s="14" t="str">
        <f t="shared" si="29"/>
        <v>{{ ref_intext_royle_nichols_2003 }}</v>
      </c>
      <c r="H303" s="14" t="str">
        <f t="shared" si="30"/>
        <v>{{ ref_bib_royle_nichols_2003 }}</v>
      </c>
      <c r="I303" s="14" t="s">
        <v>110</v>
      </c>
      <c r="J303" s="14" t="s">
        <v>110</v>
      </c>
      <c r="K303" s="14" t="s">
        <v>1834</v>
      </c>
      <c r="L303" s="14" t="s">
        <v>624</v>
      </c>
      <c r="M303" s="14" t="str">
        <f t="shared" si="35"/>
        <v>Royle, J. A., &amp; Nichols, J. D. (2003). Estimating abundance from repeated presence–absence data or point counts. *Ecology, 84*, 777–790. &lt;htt &lt;br&gt; &amp;nbsp;&amp;nbsp;&amp;nbsp;&amp;nbsp;&amp;nbsp;&amp;nbsp;&amp;nbsp;&amp;nbsp;oyle, J. A., &amp; Nichols, J. D. (2003). Estimating abundance from repeated presence–absence data or point counts. *Ecology, 84*, 777–790. &lt;httpsps://doi.org/10.1890/0012-9658(2003)084[0777:EAFRPA]2.0.CO;2&gt;&lt;br&gt;&lt;br&gt;</v>
      </c>
      <c r="N303" s="14" t="str">
        <f t="shared" si="31"/>
        <v xml:space="preserve">    ref_intext_royle_nichols_2003: "Royle &amp; Nichols, 2003"</v>
      </c>
      <c r="O303" s="14" t="str">
        <f t="shared" si="32"/>
        <v xml:space="preserve">    ref_bib_royle_nichols_2003: "Royle, J. A., &amp; Nichols, J. D. (2003). Estimating abundance from repeated presence–absence data or point counts. *Ecology, 84*, 777–790. &lt;https://doi.org/10.1890/0012-9658(2003)084[0777:EAFRPA]2.0.CO;2&gt;"</v>
      </c>
    </row>
    <row r="304" spans="1:15">
      <c r="A304" s="14" t="s">
        <v>2250</v>
      </c>
      <c r="B304" s="14" t="b">
        <v>1</v>
      </c>
      <c r="C304" s="14" t="b">
        <v>1</v>
      </c>
      <c r="D304" s="14" t="b">
        <v>0</v>
      </c>
      <c r="E304" s="14"/>
      <c r="F304" s="14" t="s">
        <v>1613</v>
      </c>
      <c r="G304" s="14" t="str">
        <f t="shared" si="29"/>
        <v>{{ ref_intext_royle_young_2008 }}</v>
      </c>
      <c r="H304" s="14" t="str">
        <f t="shared" si="30"/>
        <v>{{ ref_bib_royle_young_2008 }}</v>
      </c>
      <c r="I304" s="14" t="s">
        <v>109</v>
      </c>
      <c r="J304" s="14" t="s">
        <v>109</v>
      </c>
      <c r="K304" s="14" t="s">
        <v>1835</v>
      </c>
      <c r="L304" s="14" t="s">
        <v>624</v>
      </c>
      <c r="M304" s="14" t="str">
        <f t="shared" si="35"/>
        <v>Royle, J. A., &amp; Young, K. V. (2008). A hierarchical model for spatial capture-recapture data. *Ecology, 89*(8), 2281–2289. &lt;https://doi.org/1 &lt;br&gt; &amp;nbsp;&amp;nbsp;&amp;nbsp;&amp;nbsp;&amp;nbsp;&amp;nbsp;&amp;nbsp;&amp;nbsp;oyle, J. A., &amp; Young, K. V. (2008). A hierarchical model for spatial capture-recapture data. *Ecology, 89*(8), 2281–2289. &lt;https://doi.org/10.0.1890/07-0601.1&gt;&lt;br&gt;&lt;br&gt;</v>
      </c>
      <c r="N304" s="14" t="str">
        <f t="shared" si="31"/>
        <v xml:space="preserve">    ref_intext_royle_young_2008: "Royle &amp; Young, 2008"</v>
      </c>
      <c r="O304" s="14" t="str">
        <f t="shared" si="32"/>
        <v xml:space="preserve">    ref_bib_royle_young_2008: "Royle, J. A., &amp; Young, K. V. (2008). A hierarchical model for spatial capture-recapture data. *Ecology, 89*(8), 2281–2289. &lt;https://doi.org/10.1890/07-0601.1&gt;"</v>
      </c>
    </row>
    <row r="305" spans="1:15">
      <c r="A305" s="14" t="s">
        <v>2266</v>
      </c>
      <c r="B305" s="14" t="b">
        <v>1</v>
      </c>
      <c r="C305" s="14" t="b">
        <v>1</v>
      </c>
      <c r="D305" s="14" t="b">
        <v>1</v>
      </c>
      <c r="E305" s="14"/>
      <c r="F305" s="14" t="s">
        <v>1614</v>
      </c>
      <c r="G305" s="14" t="str">
        <f t="shared" si="29"/>
        <v>{{ ref_intext_samejima_et_al_2012 }}</v>
      </c>
      <c r="H305" s="14" t="str">
        <f t="shared" si="30"/>
        <v>{{ ref_bib_samejima_et_al_2012 }}</v>
      </c>
      <c r="I305" s="14" t="s">
        <v>105</v>
      </c>
      <c r="J305" s="14" t="s">
        <v>105</v>
      </c>
      <c r="K305" s="14" t="s">
        <v>1837</v>
      </c>
      <c r="L305" s="14" t="s">
        <v>624</v>
      </c>
      <c r="M305" s="14" t="str">
        <f t="shared" si="35"/>
        <v>Samejima, H., Ong, R., Lagan, P. &amp; Kitayama, K. (2012). Camera-trapping rates of mammals and birds in a Bornean tropical rainforest under sus &lt;br&gt; &amp;nbsp;&amp;nbsp;&amp;nbsp;&amp;nbsp;&amp;nbsp;&amp;nbsp;&amp;nbsp;&amp;nbsp;amejima, H., Ong, R., Lagan, P. &amp; Kitayama, K. (2012). Camera-trapping rates of mammals and birds in a Bornean tropical rainforest under sustatainable forest management. *Forest Ecology and Management, 270*, 248–256. &lt;https://doi.org/10.1016/j.foreco.2012.01.013&gt;&lt;br&gt;&lt;br&gt;</v>
      </c>
      <c r="N305" s="14" t="str">
        <f t="shared" si="31"/>
        <v xml:space="preserve">    ref_intext_samejima_et_al_2012: "Samejima et al., 2012"</v>
      </c>
      <c r="O305" s="14" t="str">
        <f t="shared" si="32"/>
        <v xml:space="preserve">    ref_bib_samejima_et_al_2012: "Samejima, H., Ong, R., Lagan, P. &amp; Kitayama, K. (2012). Camera-trapping rates of mammals and birds in a Bornean tropical rainforest under sustainable forest management. *Forest Ecology and Management, 270*, 248–256. &lt;https://doi.org/10.1016/j.foreco.2012.01.013&gt;"</v>
      </c>
    </row>
    <row r="306" spans="1:15">
      <c r="A306" s="14" t="s">
        <v>2266</v>
      </c>
      <c r="B306" s="14" t="b">
        <v>0</v>
      </c>
      <c r="C306" s="14" t="b">
        <v>0</v>
      </c>
      <c r="D306" s="14" t="s">
        <v>789</v>
      </c>
      <c r="E306" s="14"/>
      <c r="F306" s="14" t="s">
        <v>1615</v>
      </c>
      <c r="G306" s="14" t="str">
        <f t="shared" si="29"/>
        <v>{{ ref_intext_santini_et_al_2020 }}</v>
      </c>
      <c r="H306" s="14" t="str">
        <f t="shared" si="30"/>
        <v>{{ ref_bib_santini_et_al_2020 }}</v>
      </c>
      <c r="I306" s="14" t="s">
        <v>104</v>
      </c>
      <c r="J306" s="14" t="s">
        <v>104</v>
      </c>
      <c r="K306" s="14" t="s">
        <v>1838</v>
      </c>
      <c r="L306" s="14" t="s">
        <v>624</v>
      </c>
      <c r="M306" s="14" t="str">
        <f t="shared" si="35"/>
        <v>Santini, G., Abolaffio, M., Ossi, F., Franzetti, B., Cagnacci, F., &amp; Focardi, S. (2022) Population Assessment without Individual Identificati &lt;br&gt; &amp;nbsp;&amp;nbsp;&amp;nbsp;&amp;nbsp;&amp;nbsp;&amp;nbsp;&amp;nbsp;&amp;nbsp;antini, G., Abolaffio, M., Ossi, F., Franzetti, B., Cagnacci, F., &amp; Focardi, S. (2022) Population Assessment without Individual Identificationon Using Camera-Traps: A Comparison of Four Methods. *Basic and Applied Ecology, 61*, 68–81. &lt;https://doi.org/10.1016/j.baae.2022.03.007&gt;&lt;br&gt;&lt;br&gt;</v>
      </c>
      <c r="N306" s="14" t="str">
        <f t="shared" si="31"/>
        <v xml:space="preserve">    ref_intext_santini_et_al_2020: "Santini et al., 2020"</v>
      </c>
      <c r="O306" s="14" t="str">
        <f t="shared" si="32"/>
        <v xml:space="preserve">    ref_bib_santini_et_al_2020: "Santini, G., Abolaffio, M., Ossi, F., Franzetti, B., Cagnacci, F., &amp; Focardi, S. (2022) Population Assessment without Individual Identification Using Camera-Traps: A Comparison of Four Methods. *Basic and Applied Ecology, 61*, 68–81. &lt;https://doi.org/10.1016/j.baae.2022.03.007&gt;"</v>
      </c>
    </row>
    <row r="307" spans="1:15">
      <c r="A307" s="14" t="s">
        <v>2266</v>
      </c>
      <c r="B307" s="14" t="b">
        <v>1</v>
      </c>
      <c r="C307" s="14" t="b">
        <v>0</v>
      </c>
      <c r="D307" s="14" t="b">
        <v>0</v>
      </c>
      <c r="E307" s="14"/>
      <c r="F307" s="14" t="s">
        <v>1616</v>
      </c>
      <c r="G307" s="14" t="str">
        <f t="shared" si="29"/>
        <v>{{ ref_intext_schenider_et_al_2018 }}</v>
      </c>
      <c r="H307" s="14" t="str">
        <f t="shared" si="30"/>
        <v>{{ ref_bib_schenider_et_al_2018 }}</v>
      </c>
      <c r="I307" s="14" t="s">
        <v>103</v>
      </c>
      <c r="J307" s="14" t="s">
        <v>103</v>
      </c>
      <c r="K307" s="14" t="s">
        <v>2864</v>
      </c>
      <c r="L307" s="14" t="s">
        <v>624</v>
      </c>
      <c r="M307" s="14" t="str">
        <f t="shared" si="35"/>
        <v>Schenider, S., Taylor, G. W., Linquist, S., &amp; Kremer, S. C. (2018). Past, Present, and Future Approaches Using Computer Vision for Animal Re- &lt;br&gt; &amp;nbsp;&amp;nbsp;&amp;nbsp;&amp;nbsp;&amp;nbsp;&amp;nbsp;&amp;nbsp;&amp;nbsp;chenider, S., Taylor, G. W., Linquist, S., &amp; Kremer, S. C. (2018). Past, Present, and Future Approaches Using Computer Vision for Animal Re-IdIdentification from Camera Trap Data. *Methods in Ecology and Evolution, 10*, 461-470. &lt;https://besjournals. onlinelibrary. wiley.com/doi/epdf/10.1111/2041-210X. 13133&gt;&lt;br&gt;&lt;br&gt;</v>
      </c>
      <c r="N307" s="14" t="str">
        <f t="shared" si="31"/>
        <v xml:space="preserve">    ref_intext_schenider_et_al_2018: "Schenider et al., 2018"</v>
      </c>
      <c r="O307" s="14" t="str">
        <f t="shared" si="32"/>
        <v xml:space="preserve">    ref_bib_schenider_et_al_2018: "Schenider, S., Taylor, G. W., Linquist, S., &amp; Kremer, S. C. (2018). Past, Present, and Future Approaches Using Computer Vision for Animal Re-Identification from Camera Trap Data. *Methods in Ecology and Evolution, 10*, 461-470. &lt;https://besjournals. onlinelibrary. wiley.com/doi/epdf/10.1111/2041-210X. 13133&gt;"</v>
      </c>
    </row>
    <row r="308" spans="1:15">
      <c r="A308" s="14" t="s">
        <v>2266</v>
      </c>
      <c r="B308" s="14" t="b">
        <v>1</v>
      </c>
      <c r="C308" s="14" t="b">
        <v>0</v>
      </c>
      <c r="D308" s="14" t="b">
        <v>0</v>
      </c>
      <c r="E308" s="14"/>
      <c r="F308" s="14" t="s">
        <v>7</v>
      </c>
      <c r="G308" s="14" t="str">
        <f t="shared" si="29"/>
        <v>{{ ref_intext_schlexer_2008 }}</v>
      </c>
      <c r="H308" s="14" t="str">
        <f t="shared" si="30"/>
        <v>{{ ref_bib_schlexer_2008 }}</v>
      </c>
      <c r="I308" s="14" t="s">
        <v>102</v>
      </c>
      <c r="J308" s="14" t="s">
        <v>102</v>
      </c>
      <c r="K308" s="14" t="s">
        <v>2856</v>
      </c>
      <c r="L308" s="14" t="s">
        <v>624</v>
      </c>
      <c r="M308" s="14" t="str">
        <f t="shared" si="35"/>
        <v>Schlexer, F. V. (2008). Attracting Animals to Detection Devices. In R. A. Long, P. MacKay, W. J. Zielinski, &amp; J. C. Ray (Eds.), *Noninvasive  &lt;br&gt; &amp;nbsp;&amp;nbsp;&amp;nbsp;&amp;nbsp;&amp;nbsp;&amp;nbsp;&amp;nbsp;&amp;nbsp;chlexer, F. V. (2008). Attracting Animals to Detection Devices. In R. A. Long, P. MacKay, W. J. Zielinski, &amp; J. C. Ray (Eds.), *Noninvasive SuSurvey Methods for Carnivores* (pp. 263–292). Island Press. &lt;https://www.gwern.net/docs/cat/biology/2008-schlexer.pdf&gt;&lt;br&gt;&lt;br&gt;</v>
      </c>
      <c r="N308" s="14" t="str">
        <f t="shared" si="31"/>
        <v xml:space="preserve">    ref_intext_schlexer_2008: "Schlexer, 2008"</v>
      </c>
      <c r="O308" s="14" t="str">
        <f t="shared" si="32"/>
        <v xml:space="preserve">    ref_bib_schlexer_2008: "Schlexer, F. V. (2008). Attracting Animals to Detection Devices. In R. A. Long, P. MacKay, W. J. Zielinski, &amp; J. C. Ray (Eds.), *Noninvasive Survey Methods for Carnivores* (pp. 263–292). Island Press. &lt;https://www.gwern.net/docs/cat/biology/2008-schlexer.pdf&gt;"</v>
      </c>
    </row>
    <row r="309" spans="1:15">
      <c r="A309" s="14" t="s">
        <v>2266</v>
      </c>
      <c r="B309" s="14" t="b">
        <v>0</v>
      </c>
      <c r="C309" s="14" t="b">
        <v>0</v>
      </c>
      <c r="D309" s="14"/>
      <c r="E309" s="14"/>
      <c r="F309" s="14" t="s">
        <v>1676</v>
      </c>
      <c r="G309" s="14" t="str">
        <f t="shared" si="29"/>
        <v>{{ ref_intext_schmidt_et_al_2022 }}</v>
      </c>
      <c r="H309" s="14" t="str">
        <f t="shared" si="30"/>
        <v>{{ ref_bib_schmidt_et_al_2022 }}</v>
      </c>
      <c r="I309" s="14" t="s">
        <v>1675</v>
      </c>
      <c r="J309" s="14" t="s">
        <v>1675</v>
      </c>
      <c r="K309" s="14" t="s">
        <v>1673</v>
      </c>
      <c r="L309" s="14" t="s">
        <v>624</v>
      </c>
      <c r="M309" s="14" t="str">
        <f t="shared" si="35"/>
        <v>Schmidt, G. M., Graves, T. A., Pederson, J. C., &amp; Carroll, S. L. (2022). Precision and bias of spatial capture–recapture estimates: A multi‐s &lt;br&gt; &amp;nbsp;&amp;nbsp;&amp;nbsp;&amp;nbsp;&amp;nbsp;&amp;nbsp;&amp;nbsp;&amp;nbsp;chmidt, G. M., Graves, T. A., Pederson, J. C., &amp; Carroll, S. L. (2022). Precision and bias of spatial capture–recapture estimates: A multi‐sitite, multi‐year Utah black bear case study. *Ecological Applications, 32*(5), e2618. &lt;https://doi.org/10.1002/eap.2618&gt;&lt;br&gt;&lt;br&gt;</v>
      </c>
      <c r="N309" s="14" t="str">
        <f t="shared" si="31"/>
        <v xml:space="preserve">    ref_intext_schmidt_et_al_2022: "Schmidt et al., 2022"</v>
      </c>
      <c r="O309" s="14" t="str">
        <f t="shared" si="32"/>
        <v xml:space="preserve">    ref_bib_schmidt_et_al_2022: "Schmidt, G. M., Graves, T. A., Pederson, J. C., &amp; Carroll, S. L. (2022). Precision and bias of spatial capture–recapture estimates: A multi‐site, multi‐year Utah black bear case study. *Ecological Applications, 32*(5), e2618. &lt;https://doi.org/10.1002/eap.2618&gt;"</v>
      </c>
    </row>
    <row r="310" spans="1:15">
      <c r="A310" s="14" t="s">
        <v>2266</v>
      </c>
      <c r="B310" s="14" t="b">
        <v>0</v>
      </c>
      <c r="C310" s="14" t="b">
        <v>0</v>
      </c>
      <c r="D310" s="14" t="s">
        <v>789</v>
      </c>
      <c r="E310" s="14"/>
      <c r="F310" s="14" t="s">
        <v>6</v>
      </c>
      <c r="G310" s="14" t="str">
        <f t="shared" si="29"/>
        <v>{{ ref_intext_schweiger_2020 }}</v>
      </c>
      <c r="H310" s="14" t="str">
        <f t="shared" si="30"/>
        <v>{{ ref_bib_schweiger_2020 }}</v>
      </c>
      <c r="I310" s="14" t="s">
        <v>101</v>
      </c>
      <c r="J310" s="14" t="s">
        <v>101</v>
      </c>
      <c r="K310" s="14" t="s">
        <v>1839</v>
      </c>
      <c r="L310" s="14" t="s">
        <v>624</v>
      </c>
      <c r="M310" s="14" t="str">
        <f t="shared" si="35"/>
        <v>Schweiger, A. K. (2020). Spectral Field Campaigns: Planning and Data Collection. In Cavender-Bares, J., Gamon, J. A., &amp; Townsend, P. A (Eds.) &lt;br&gt; &amp;nbsp;&amp;nbsp;&amp;nbsp;&amp;nbsp;&amp;nbsp;&amp;nbsp;&amp;nbsp;&amp;nbsp;chweiger, A. K. (2020). Spectral Field Campaigns: Planning and Data Collection. In Cavender-Bares, J., Gamon, J. A., &amp; Townsend, P. A (Eds.), , *Remote Sensing of Plant Biodiversity* (pp. 385–423). &lt;https://doi.org/10.1007/978-3-030-33157-3_15&gt;&lt;br&gt;&lt;br&gt;</v>
      </c>
      <c r="N310" s="14" t="str">
        <f t="shared" si="31"/>
        <v xml:space="preserve">    ref_intext_schweiger_2020: "Schweiger, 2020"</v>
      </c>
      <c r="O310" s="14" t="str">
        <f t="shared" si="32"/>
        <v xml:space="preserve">    ref_bib_schweiger_2020: "Schweiger, A. K. (2020). Spectral Field Campaigns: Planning and Data Collection. In Cavender-Bares, J., Gamon, J. A., &amp; Townsend, P. A (Eds.), *Remote Sensing of Plant Biodiversity* (pp. 385–423). &lt;https://doi.org/10.1007/978-3-030-33157-3_15&gt;"</v>
      </c>
    </row>
    <row r="311" spans="1:15">
      <c r="A311" s="14" t="s">
        <v>2266</v>
      </c>
      <c r="B311" s="14" t="b">
        <v>1</v>
      </c>
      <c r="C311" s="14" t="b">
        <v>1</v>
      </c>
      <c r="D311" s="14" t="b">
        <v>0</v>
      </c>
      <c r="E311" s="14"/>
      <c r="F311" s="14" t="s">
        <v>1617</v>
      </c>
      <c r="G311" s="14" t="str">
        <f t="shared" si="29"/>
        <v>{{ ref_intext_scotson_et_al_2017 }}</v>
      </c>
      <c r="H311" s="14" t="str">
        <f t="shared" si="30"/>
        <v>{{ ref_bib_scotson_et_al_2017 }}</v>
      </c>
      <c r="I311" s="14" t="s">
        <v>100</v>
      </c>
      <c r="J311" s="14" t="s">
        <v>100</v>
      </c>
      <c r="K311" s="14" t="s">
        <v>1840</v>
      </c>
      <c r="L311" s="14" t="s">
        <v>624</v>
      </c>
      <c r="M311" s="14" t="str">
        <f t="shared" si="35"/>
        <v>Scotson, L., Johnston, L. R., Lannarilli, F., Wearn, O. R., Mohd‐Azlan, J., Wong, W. M., Gray, T. N. E., Dinata, Y., Suzuki, A., Willard, C.  &lt;br&gt; &amp;nbsp;&amp;nbsp;&amp;nbsp;&amp;nbsp;&amp;nbsp;&amp;nbsp;&amp;nbsp;&amp;nbsp;cotson, L., Johnston, L. R., Lannarilli, F., Wearn, O. R., Mohd‐Azlan, J., Wong, W. M., Gray, T. N. E., Dinata, Y., Suzuki, A., Willard, C. E.E., Frechette, J., Loken, B., Steinmetz, R., Moßbrucker, A. M., Clements, G. R., &amp; Fieberg, J. (2017). Best Practices and Software for the Management and Sharing of Camera Trap Data for Small and Large Scales Studies. *Remote Sensing in Ecology and Conservation*, 3(3), 158–172. &lt;https://doi.org/10.1002/rse2.54&gt;&lt;br&gt;&lt;br&gt;</v>
      </c>
      <c r="N311" s="14" t="str">
        <f t="shared" si="31"/>
        <v xml:space="preserve">    ref_intext_scotson_et_al_2017: "Scotson et al., 2017"</v>
      </c>
      <c r="O311" s="14" t="str">
        <f t="shared" si="32"/>
        <v xml:space="preserve">    ref_bib_scotson_et_al_2017: "Scotson, L., Johnston, L. R., Lannarilli, F., Wearn, O. R., Mohd‐Azlan, J., Wong, W. M., Gray, T. N. E., Dinata, Y., Suzuki, A., Willard, C. E., Frechette, J., Loken, B., Steinmetz, R., Moßbrucker, A. M., Clements, G. R., &amp; Fieberg, J. (2017). Best Practices and Software for the Management and Sharing of Camera Trap Data for Small and Large Scales Studies. *Remote Sensing in Ecology and Conservation*, 3(3), 158–172. &lt;https://doi.org/10.1002/rse2.54&gt;"</v>
      </c>
    </row>
    <row r="312" spans="1:15">
      <c r="A312" s="14" t="s">
        <v>2266</v>
      </c>
      <c r="B312" s="14" t="b">
        <v>1</v>
      </c>
      <c r="C312" s="14" t="b">
        <v>0</v>
      </c>
      <c r="D312" s="14" t="b">
        <v>0</v>
      </c>
      <c r="E312" s="14"/>
      <c r="F312" s="14" t="s">
        <v>5</v>
      </c>
      <c r="G312" s="14" t="str">
        <f t="shared" si="29"/>
        <v>{{ ref_intext_seccombe_2017 }}</v>
      </c>
      <c r="H312" s="14" t="str">
        <f t="shared" si="30"/>
        <v>{{ ref_bib_seccombe_2017 }}</v>
      </c>
      <c r="I312" s="14" t="s">
        <v>99</v>
      </c>
      <c r="J312" s="14" t="s">
        <v>99</v>
      </c>
      <c r="K312" s="14" t="s">
        <v>1841</v>
      </c>
      <c r="L312" s="14" t="s">
        <v>624</v>
      </c>
      <c r="M312" s="14" t="str">
        <f t="shared" si="35"/>
        <v>Seccombe, S. (2017). *ZSL Trail Camera Comparison Testing.* Zoological Society of London: Conservation Technology Unit. &lt;https://www.wildlabs &lt;br&gt; &amp;nbsp;&amp;nbsp;&amp;nbsp;&amp;nbsp;&amp;nbsp;&amp;nbsp;&amp;nbsp;&amp;nbsp;eccombe, S. (2017). *ZSL Trail Camera Comparison Testing.* Zoological Society of London: Conservation Technology Unit. &lt;https://www.wildlabs.n.net/sites/default/files/community/files/zsl_trail_camera_comparison_for_external_use.pdf&gt;&lt;br&gt;&lt;br&gt;</v>
      </c>
      <c r="N312" s="14" t="str">
        <f t="shared" si="31"/>
        <v xml:space="preserve">    ref_intext_seccombe_2017: "Seccombe, 2017"</v>
      </c>
      <c r="O312" s="14" t="str">
        <f t="shared" si="32"/>
        <v xml:space="preserve">    ref_bib_seccombe_2017: "Seccombe, S. (2017). *ZSL Trail Camera Comparison Testing.* Zoological Society of London: Conservation Technology Unit. &lt;https://www.wildlabs.net/sites/default/files/community/files/zsl_trail_camera_comparison_for_external_use.pdf&gt;"</v>
      </c>
    </row>
    <row r="313" spans="1:15">
      <c r="A313" s="14" t="s">
        <v>2266</v>
      </c>
      <c r="B313" s="14" t="b">
        <v>1</v>
      </c>
      <c r="C313" s="14" t="b">
        <v>0</v>
      </c>
      <c r="D313" s="14" t="b">
        <v>0</v>
      </c>
      <c r="E313" s="14"/>
      <c r="F313" s="14" t="s">
        <v>1885</v>
      </c>
      <c r="G313" s="14" t="str">
        <f t="shared" si="29"/>
        <v>{{ ref_intext_sequin_et_al_2003 }}</v>
      </c>
      <c r="H313" s="14" t="str">
        <f t="shared" si="30"/>
        <v>{{ ref_bib_sequin_et_al_2003 }}</v>
      </c>
      <c r="I313" s="14" t="s">
        <v>98</v>
      </c>
      <c r="J313" s="14" t="s">
        <v>795</v>
      </c>
      <c r="K313" s="14" t="s">
        <v>1842</v>
      </c>
      <c r="L313" s="14" t="s">
        <v>624</v>
      </c>
      <c r="M313" s="14" t="str">
        <f t="shared" si="35"/>
        <v>Séquin, E. S., Jaeger M. M., Brussard P. F., &amp; Barrett, R. H. (2003). Wariness of Coyotes to Camera Traps Relative to Social Status and Terri &lt;br&gt; &amp;nbsp;&amp;nbsp;&amp;nbsp;&amp;nbsp;&amp;nbsp;&amp;nbsp;&amp;nbsp;&amp;nbsp;équin, E. S., Jaeger M. M., Brussard P. F., &amp; Barrett, R. H. (2003). Wariness of Coyotes to Camera Traps Relative to Social Status and Territotory Boundaries. Lincoln, NE, USA: University of Nebraska–Lincoln. &lt;https://doi.org/10.1139/z03-204&gt;&lt;br&gt;&lt;br&gt;</v>
      </c>
      <c r="N313" s="14" t="str">
        <f t="shared" si="31"/>
        <v xml:space="preserve">    ref_intext_sequin_et_al_2003: "Séquin et al., 2003"</v>
      </c>
      <c r="O313" s="14" t="str">
        <f t="shared" si="32"/>
        <v xml:space="preserve">    ref_bib_sequin_et_al_2003: "Séquin, E. S., Jaeger M. M., Brussard P. F., &amp; Barrett, R. H. (2003). Wariness of Coyotes to Camera Traps Relative to Social Status and Territory Boundaries. Lincoln, NE, USA: University of Nebraska–Lincoln. &lt;https://doi.org/10.1139/z03-204&gt;"</v>
      </c>
    </row>
    <row r="314" spans="1:15">
      <c r="A314" s="14" t="s">
        <v>2266</v>
      </c>
      <c r="B314" s="14" t="b">
        <v>1</v>
      </c>
      <c r="C314" s="14" t="b">
        <v>0</v>
      </c>
      <c r="D314" s="14" t="b">
        <v>1</v>
      </c>
      <c r="E314" s="14"/>
      <c r="F314" s="14" t="s">
        <v>1618</v>
      </c>
      <c r="G314" s="14" t="str">
        <f t="shared" si="29"/>
        <v>{{ ref_intext_shannon_et_al_2014 }}</v>
      </c>
      <c r="H314" s="14" t="str">
        <f t="shared" si="30"/>
        <v>{{ ref_bib_shannon_et_al_2014 }}</v>
      </c>
      <c r="I314" s="14" t="s">
        <v>97</v>
      </c>
      <c r="J314" s="14" t="s">
        <v>97</v>
      </c>
      <c r="K314" s="14" t="s">
        <v>2857</v>
      </c>
      <c r="L314" s="14" t="s">
        <v>624</v>
      </c>
      <c r="M314" s="14" t="str">
        <f t="shared" si="35"/>
        <v>Shannon, G., Lewis, J. S. &amp; Gerber, B. D. (2014). Recommended Survey Designs for Occupancy Modelling using Motion-activated Cameras: Insights &lt;br&gt; &amp;nbsp;&amp;nbsp;&amp;nbsp;&amp;nbsp;&amp;nbsp;&amp;nbsp;&amp;nbsp;&amp;nbsp;hannon, G., Lewis, J. S. &amp; Gerber, B. D. (2014). Recommended Survey Designs for Occupancy Modelling using Motion-activated Cameras: Insights f from Empirical Wildlife Data. *PeerJ, 2*, e532. &lt;https://doi.org/10.7717/peerj.532&gt;&lt;br&gt;&lt;br&gt;</v>
      </c>
      <c r="N314" s="14" t="str">
        <f t="shared" si="31"/>
        <v xml:space="preserve">    ref_intext_shannon_et_al_2014: "Shannon et al., 2014"</v>
      </c>
      <c r="O314" s="14" t="str">
        <f t="shared" si="32"/>
        <v xml:space="preserve">    ref_bib_shannon_et_al_2014: "Shannon, G., Lewis, J. S. &amp; Gerber, B. D. (2014). Recommended Survey Designs for Occupancy Modelling using Motion-activated Cameras: Insights from Empirical Wildlife Data. *PeerJ, 2*, e532. &lt;https://doi.org/10.7717/peerj.532&gt;"</v>
      </c>
    </row>
    <row r="315" spans="1:15">
      <c r="A315" s="14" t="s">
        <v>2266</v>
      </c>
      <c r="B315" s="14" t="b">
        <v>0</v>
      </c>
      <c r="C315" s="14" t="b">
        <v>0</v>
      </c>
      <c r="D315" s="14" t="b">
        <v>1</v>
      </c>
      <c r="E315" s="14"/>
      <c r="F315" s="14" t="s">
        <v>1619</v>
      </c>
      <c r="G315" s="14" t="str">
        <f t="shared" si="29"/>
        <v>{{ ref_intext_sharma_et_al_2010 }}</v>
      </c>
      <c r="H315" s="14" t="str">
        <f t="shared" si="30"/>
        <v>{{ ref_bib_sharma_et_al_2010 }}</v>
      </c>
      <c r="I315" s="14" t="s">
        <v>106</v>
      </c>
      <c r="J315" s="14" t="s">
        <v>106</v>
      </c>
      <c r="K315" s="14" t="s">
        <v>2828</v>
      </c>
      <c r="L315" s="14" t="s">
        <v>624</v>
      </c>
      <c r="M315" s="14" t="str">
        <f t="shared" si="35"/>
        <v>Sharma, R.K., Jhala, Y., Qureshi, Q., Vattakaven, J., Gopal, R. &amp; Nayak, K. (2010). Evaluating capture-recapture population and Density estim &lt;br&gt; &amp;nbsp;&amp;nbsp;&amp;nbsp;&amp;nbsp;&amp;nbsp;&amp;nbsp;&amp;nbsp;&amp;nbsp;harma, R.K., Jhala, Y., Qureshi, Q., Vattakaven, J., Gopal, R. &amp; Nayak, K. (2010). Evaluating capture-recapture population and Density estimatation of tigers in a population with known parameters. *Animal Conservation, 13*(1), 94–103. &lt;https://doi.org/10.1111/j.1469-1795.2009.00305.x&gt;&lt;br&gt;&lt;br&gt;</v>
      </c>
      <c r="N315" s="14" t="str">
        <f t="shared" si="31"/>
        <v xml:space="preserve">    ref_intext_sharma_et_al_2010: "Sharma et al., 2010"</v>
      </c>
      <c r="O315" s="14" t="str">
        <f t="shared" si="32"/>
        <v xml:space="preserve">    ref_bib_sharma_et_al_2010: "Sharma, R.K., Jhala, Y., Qureshi, Q., Vattakaven, J., Gopal, R. &amp; Nayak, K. (2010). Evaluating capture-recapture population and Density estimation of tigers in a population with known parameters. *Animal Conservation, 13*(1), 94–103. &lt;https://doi.org/10.1111/j.1469-1795.2009.00305.x&gt;"</v>
      </c>
    </row>
    <row r="316" spans="1:15">
      <c r="A316" s="14" t="s">
        <v>2266</v>
      </c>
      <c r="B316" s="14" t="b">
        <v>1</v>
      </c>
      <c r="C316" s="14" t="b">
        <v>0</v>
      </c>
      <c r="D316" s="14" t="b">
        <v>1</v>
      </c>
      <c r="E316" s="14"/>
      <c r="F316" s="14" t="s">
        <v>1620</v>
      </c>
      <c r="G316" s="14" t="str">
        <f t="shared" si="29"/>
        <v>{{ ref_intext_si_et_al_2014 }}</v>
      </c>
      <c r="H316" s="14" t="str">
        <f t="shared" si="30"/>
        <v>{{ ref_bib_si_et_al_2014 }}</v>
      </c>
      <c r="I316" s="14" t="s">
        <v>96</v>
      </c>
      <c r="J316" s="14" t="s">
        <v>794</v>
      </c>
      <c r="K316" s="14" t="s">
        <v>1843</v>
      </c>
      <c r="L316" s="14" t="s">
        <v>624</v>
      </c>
      <c r="M316" s="14" t="str">
        <f t="shared" si="35"/>
        <v>Si, X., Kays, R., &amp; Ding, P. (2014). How long is enough to detect terrestrial animals? Estimating the minimum trapping effort on camera traps &lt;br&gt; &amp;nbsp;&amp;nbsp;&amp;nbsp;&amp;nbsp;&amp;nbsp;&amp;nbsp;&amp;nbsp;&amp;nbsp;i, X., Kays, R., &amp; Ding, P. (2014). How long is enough to detect terrestrial animals? Estimating the minimum trapping effort on camera traps. . *PeerJ, 2*, e374. &lt;https://doi.org/10.7717/peerj.374&gt;&lt;br&gt;&lt;br&gt;</v>
      </c>
      <c r="N316" s="14" t="str">
        <f t="shared" si="31"/>
        <v xml:space="preserve">    ref_intext_si_et_al_2014: "Si et al., 2014"</v>
      </c>
      <c r="O316" s="14" t="str">
        <f t="shared" si="32"/>
        <v xml:space="preserve">    ref_bib_si_et_al_2014: "Si, X., Kays, R., &amp; Ding, P. (2014). How long is enough to detect terrestrial animals? Estimating the minimum trapping effort on camera traps. *PeerJ, 2*, e374. &lt;https://doi.org/10.7717/peerj.374&gt;"</v>
      </c>
    </row>
    <row r="317" spans="1:15">
      <c r="A317" s="14" t="s">
        <v>2266</v>
      </c>
      <c r="B317" s="14" t="b">
        <v>1</v>
      </c>
      <c r="C317" s="14" t="b">
        <v>0</v>
      </c>
      <c r="D317" s="14" t="b">
        <v>0</v>
      </c>
      <c r="E317" s="14"/>
      <c r="F317" s="14" t="s">
        <v>1621</v>
      </c>
      <c r="G317" s="14" t="str">
        <f t="shared" si="29"/>
        <v>{{ ref_intext_siren_et_al_2018 }}</v>
      </c>
      <c r="H317" s="14" t="str">
        <f t="shared" si="30"/>
        <v>{{ ref_bib_siren_et_al_2018 }}</v>
      </c>
      <c r="I317" s="14" t="s">
        <v>95</v>
      </c>
      <c r="J317" s="14" t="s">
        <v>95</v>
      </c>
      <c r="K317" s="14" t="s">
        <v>1844</v>
      </c>
      <c r="L317" s="14" t="s">
        <v>624</v>
      </c>
      <c r="M317" s="14" t="str">
        <f t="shared" si="35"/>
        <v>Sirén, A. P. K., Somos‐Valenzuela, M., Callahan, C., Kilborn, J. R., Duclos, T., Tragert, C., &amp; Morelli., T. L. (2018) Looking beyond Wildlif &lt;br&gt; &amp;nbsp;&amp;nbsp;&amp;nbsp;&amp;nbsp;&amp;nbsp;&amp;nbsp;&amp;nbsp;&amp;nbsp;irén, A. P. K., Somos‐Valenzuela, M., Callahan, C., Kilborn, J. R., Duclos, T., Tragert, C., &amp; Morelli., T. L. (2018) Looking beyond Wildlife:e: Using Remote Cameras to Evaluate Accuracy of Gridded Snow Data. Edited by Marcus Rowcliffe and Sadie Ryan. *Remote Sensing in Ecology and Conservation, 4*(4), 375–86. &lt;https://doi.org/10.1002/rse2.85&gt;&lt;br&gt;&lt;br&gt;</v>
      </c>
      <c r="N317" s="14" t="str">
        <f t="shared" si="31"/>
        <v xml:space="preserve">    ref_intext_siren_et_al_2018: "Sirén et al., 2018"</v>
      </c>
      <c r="O317" s="14" t="str">
        <f t="shared" si="32"/>
        <v xml:space="preserve">    ref_bib_siren_et_al_2018: "Sirén, A. P. K., Somos‐Valenzuela, M., Callahan, C., Kilborn, J. R., Duclos, T., Tragert, C., &amp; Morelli., T. L. (2018) Looking beyond Wildlife: Using Remote Cameras to Evaluate Accuracy of Gridded Snow Data. Edited by Marcus Rowcliffe and Sadie Ryan. *Remote Sensing in Ecology and Conservation, 4*(4), 375–86. &lt;https://doi.org/10.1002/rse2.85&gt;"</v>
      </c>
    </row>
    <row r="318" spans="1:15">
      <c r="A318" s="14"/>
      <c r="B318" s="14"/>
      <c r="C318" s="14"/>
      <c r="D318" s="14"/>
      <c r="E318" s="14"/>
      <c r="F318" s="19" t="s">
        <v>3635</v>
      </c>
      <c r="G318" s="14" t="str">
        <f t="shared" si="29"/>
        <v>{{ ref_intext_soberon_lorente_1993 }}</v>
      </c>
      <c r="H318" s="14" t="str">
        <f t="shared" si="30"/>
        <v>{{ ref_bib_soberon_lorente_1993 }}</v>
      </c>
      <c r="I318" s="19" t="s">
        <v>3633</v>
      </c>
      <c r="J318" s="19" t="s">
        <v>3633</v>
      </c>
      <c r="K318" s="14" t="s">
        <v>3634</v>
      </c>
      <c r="L318" s="14"/>
      <c r="M318" s="14" t="str">
        <f t="shared" si="35"/>
        <v>Soberón, J., &amp; Llorente, J. (1993). The Use of Species Accumulation Functions for the Prediction of Species Richness. *Conservation Biology,  &lt;br&gt; &amp;nbsp;&amp;nbsp;&amp;nbsp;&amp;nbsp;&amp;nbsp;&amp;nbsp;&amp;nbsp;&amp;nbsp;oberón, J., &amp; Llorente, J. (1993). The Use of Species Accumulation Functions for the Prediction of Species Richness. *Conservation Biology, 7*7*(3), 480–488. &lt;https://doi.org/10.1046/j.1523-1739.1993.07030480.x&gt;&lt;br&gt;&lt;br&gt;</v>
      </c>
      <c r="N318" s="14" t="str">
        <f t="shared" si="31"/>
        <v xml:space="preserve">    ref_intext_soberon_lorente_1993: "Soberón &amp; Llorente, 1993"</v>
      </c>
      <c r="O318" s="14" t="str">
        <f t="shared" si="32"/>
        <v xml:space="preserve">    ref_bib_soberon_lorente_1993: "Soberón, J., &amp; Llorente, J. (1993). The Use of Species Accumulation Functions for the Prediction of Species Richness. *Conservation Biology, 7*(3), 480–488. &lt;https://doi.org/10.1046/j.1523-1739.1993.07030480.x&gt;"</v>
      </c>
    </row>
    <row r="319" spans="1:15">
      <c r="A319" s="14" t="s">
        <v>2266</v>
      </c>
      <c r="B319" s="14" t="b">
        <v>1</v>
      </c>
      <c r="C319" s="14" t="b">
        <v>0</v>
      </c>
      <c r="D319" s="14" t="b">
        <v>0</v>
      </c>
      <c r="E319" s="14"/>
      <c r="F319" s="14" t="s">
        <v>3668</v>
      </c>
      <c r="G319" s="14" t="str">
        <f t="shared" si="29"/>
        <v>{{ ref_intext_sollmann_2018 }}</v>
      </c>
      <c r="H319" s="14" t="str">
        <f t="shared" si="30"/>
        <v>{{ ref_bib_sollmann_2018 }}</v>
      </c>
      <c r="I319" s="14" t="s">
        <v>94</v>
      </c>
      <c r="J319" s="14" t="s">
        <v>94</v>
      </c>
      <c r="K319" s="14" t="s">
        <v>1847</v>
      </c>
      <c r="L319" s="14" t="s">
        <v>624</v>
      </c>
      <c r="M319" s="14" t="str">
        <f t="shared" si="35"/>
        <v>Sollmann, R. (2018). A gentle introduction to camera‐trap data analysis. *African Journal of Ecology,* 56, 740–749. &lt;https://doi.org/10.1111/ &lt;br&gt; &amp;nbsp;&amp;nbsp;&amp;nbsp;&amp;nbsp;&amp;nbsp;&amp;nbsp;&amp;nbsp;&amp;nbsp;ollmann, R. (2018). A gentle introduction to camera‐trap data analysis. *African Journal of Ecology,* 56, 740–749. &lt;https://doi.org/10.1111/ajaje.12557&gt;&lt;br&gt;&lt;br&gt;</v>
      </c>
      <c r="N319" s="14" t="str">
        <f t="shared" si="31"/>
        <v xml:space="preserve">    ref_intext_sollmann_2018: "Sollmann et al., 2018"</v>
      </c>
      <c r="O319" s="14" t="str">
        <f t="shared" si="32"/>
        <v xml:space="preserve">    ref_bib_sollmann_2018: "Sollmann, R. (2018). A gentle introduction to camera‐trap data analysis. *African Journal of Ecology,* 56, 740–749. &lt;https://doi.org/10.1111/aje.12557&gt;"</v>
      </c>
    </row>
    <row r="320" spans="1:15">
      <c r="A320" s="14" t="s">
        <v>2266</v>
      </c>
      <c r="B320" s="14" t="b">
        <v>1</v>
      </c>
      <c r="C320" s="14" t="b">
        <v>0</v>
      </c>
      <c r="D320" s="14" t="b">
        <v>0</v>
      </c>
      <c r="E320" s="14"/>
      <c r="F320" s="14" t="s">
        <v>1622</v>
      </c>
      <c r="G320" s="14" t="str">
        <f t="shared" si="29"/>
        <v>{{ ref_intext_sollmann_et_al_2011 }}</v>
      </c>
      <c r="H320" s="14" t="str">
        <f t="shared" si="30"/>
        <v>{{ ref_bib_sollmann_et_al_2011 }}</v>
      </c>
      <c r="I320" s="14" t="s">
        <v>93</v>
      </c>
      <c r="J320" s="14" t="s">
        <v>93</v>
      </c>
      <c r="K320" s="14" t="s">
        <v>2829</v>
      </c>
      <c r="L320" s="14" t="s">
        <v>624</v>
      </c>
      <c r="M320" s="14" t="str">
        <f t="shared" si="35"/>
        <v>Sollmann, R., Furtado, M. M., Gardner, B., Hofer, H., Jácomo, A. T. A., Tôrres, N. M., &amp; Silveira, L. (2011). Improving Density Estimates for &lt;br&gt; &amp;nbsp;&amp;nbsp;&amp;nbsp;&amp;nbsp;&amp;nbsp;&amp;nbsp;&amp;nbsp;&amp;nbsp;ollmann, R., Furtado, M. M., Gardner, B., Hofer, H., Jácomo, A. T. A., Tôrres, N. M., &amp; Silveira, L. (2011). Improving Density Estimates for E Elusive Carnivores: Accounting for Sex-Specific Detection and Movements Using Spatial Capture–Recapture Models for Jaguars in Central Brazil. *Biological Conservation*, 144(3), 1017–24. &lt;https://doi.org/10.1016/j.biocon.2010.12.011&gt;&lt;br&gt;&lt;br&gt;</v>
      </c>
      <c r="N320" s="14" t="str">
        <f t="shared" si="31"/>
        <v xml:space="preserve">    ref_intext_sollmann_et_al_2011: "Sollmann et al., 2011"</v>
      </c>
      <c r="O320" s="14" t="str">
        <f t="shared" si="32"/>
        <v xml:space="preserve">    ref_bib_sollmann_et_al_2011: "Sollmann, R., Furtado, M. M., Gardner, B., Hofer, H., Jácomo, A. T. A., Tôrres, N. M., &amp; Silveira, L. (2011). Improving Density Estimates for Elusive Carnivores: Accounting for Sex-Specific Detection and Movements Using Spatial Capture–Recapture Models for Jaguars in Central Brazil. *Biological Conservation*, 144(3), 1017–24. &lt;https://doi.org/10.1016/j.biocon.2010.12.011&gt;"</v>
      </c>
    </row>
    <row r="321" spans="1:15">
      <c r="A321" s="14" t="s">
        <v>2266</v>
      </c>
      <c r="B321" s="14" t="b">
        <v>1</v>
      </c>
      <c r="C321" s="14" t="b">
        <v>0</v>
      </c>
      <c r="D321" s="14" t="b">
        <v>0</v>
      </c>
      <c r="E321" s="14"/>
      <c r="F321" s="14" t="s">
        <v>1623</v>
      </c>
      <c r="G321" s="14" t="str">
        <f t="shared" si="29"/>
        <v>{{ ref_intext_sollmann_et_al_2012 }}</v>
      </c>
      <c r="H321" s="14" t="str">
        <f t="shared" si="30"/>
        <v>{{ ref_bib_sollmann_et_al_2012 }}</v>
      </c>
      <c r="I321" s="14" t="s">
        <v>92</v>
      </c>
      <c r="J321" s="14" t="s">
        <v>92</v>
      </c>
      <c r="K321" s="14" t="s">
        <v>2830</v>
      </c>
      <c r="L321" s="14" t="s">
        <v>624</v>
      </c>
      <c r="M321" s="14" t="str">
        <f t="shared" si="35"/>
        <v>Sollmann, R., Gardner, B., &amp; Belant, J. L. (2012). How does Spatial Study Design Influence Density Estimates from Spatial capture-recapture m &lt;br&gt; &amp;nbsp;&amp;nbsp;&amp;nbsp;&amp;nbsp;&amp;nbsp;&amp;nbsp;&amp;nbsp;&amp;nbsp;ollmann, R., Gardner, B., &amp; Belant, J. L. (2012). How does Spatial Study Design Influence Density Estimates from Spatial capture-recapture mododels? *PLoS One, 7*, e34575. &lt;https://doi.org/10.1371/journal.pone.0034575&gt;&lt;br&gt;&lt;br&gt;</v>
      </c>
      <c r="N321" s="14" t="str">
        <f t="shared" si="31"/>
        <v xml:space="preserve">    ref_intext_sollmann_et_al_2012: "Sollmann et al., 2012"</v>
      </c>
      <c r="O321" s="14" t="str">
        <f t="shared" si="32"/>
        <v xml:space="preserve">    ref_bib_sollmann_et_al_2012: "Sollmann, R., Gardner, B., &amp; Belant, J. L. (2012). How does Spatial Study Design Influence Density Estimates from Spatial capture-recapture models? *PLoS One, 7*, e34575. &lt;https://doi.org/10.1371/journal.pone.0034575&gt;"</v>
      </c>
    </row>
    <row r="322" spans="1:15">
      <c r="A322" s="14" t="s">
        <v>2266</v>
      </c>
      <c r="B322" s="14" t="b">
        <v>1</v>
      </c>
      <c r="C322" s="14" t="b">
        <v>0</v>
      </c>
      <c r="D322" s="14" t="b">
        <v>0</v>
      </c>
      <c r="E322" s="14"/>
      <c r="F322" s="14" t="s">
        <v>1624</v>
      </c>
      <c r="G322" s="14" t="str">
        <f t="shared" ref="G322:G385" si="36">"{{ ref_intext_"&amp;F322&amp;" }}"</f>
        <v>{{ ref_intext_sollmann_et_al_2013a }}</v>
      </c>
      <c r="H322" s="14" t="str">
        <f t="shared" ref="H322:H385" si="37">"{{ ref_bib_"&amp;F322&amp;" }}"</f>
        <v>{{ ref_bib_sollmann_et_al_2013a }}</v>
      </c>
      <c r="I322" s="14" t="s">
        <v>91</v>
      </c>
      <c r="J322" s="14" t="s">
        <v>91</v>
      </c>
      <c r="K322" s="14" t="s">
        <v>2831</v>
      </c>
      <c r="L322" s="14" t="s">
        <v>624</v>
      </c>
      <c r="M322" s="14" t="str">
        <f t="shared" si="35"/>
        <v>Sollmann, R., Gardner, B., Chandler, R. B., Shindle, D. B., Onorato, D. P., Royle, J. A., O'Connell, A. F., &amp; Lukacs, P. (2013a). Using multi &lt;br&gt; &amp;nbsp;&amp;nbsp;&amp;nbsp;&amp;nbsp;&amp;nbsp;&amp;nbsp;&amp;nbsp;&amp;nbsp;ollmann, R., Gardner, B., Chandler, R. B., Shindle, D. B., Onorato, D. P., Royle, J. A., O'Connell, A. F., &amp; Lukacs, P. (2013a). Using multiplple data sources provides Density estimates for endangered Florida panther. *Journal of Applied Ecology, 50*(4), 961–968. &lt;https://doi.org/10.1111/1365-2664.12098&gt;&lt;br&gt;&lt;br&gt;</v>
      </c>
      <c r="N322" s="14" t="str">
        <f t="shared" ref="N322:N385" si="38">"    ref_intext_"&amp;F322&amp;": "&amp;""""&amp;I322&amp;""""</f>
        <v xml:space="preserve">    ref_intext_sollmann_et_al_2013a: "Sollmann et al., 2013a"</v>
      </c>
      <c r="O322" s="14" t="str">
        <f t="shared" ref="O322:O385" si="39">"    ref_bib_"&amp;F322&amp;": "&amp;""""&amp;K322&amp;""""</f>
        <v xml:space="preserve">    ref_bib_sollmann_et_al_2013a: "Sollmann, R., Gardner, B., Chandler, R. B., Shindle, D. B., Onorato, D. P., Royle, J. A., O'Connell, A. F., &amp; Lukacs, P. (2013a). Using multiple data sources provides Density estimates for endangered Florida panther. *Journal of Applied Ecology, 50*(4), 961–968. &lt;https://doi.org/10.1111/1365-2664.12098&gt;"</v>
      </c>
    </row>
    <row r="323" spans="1:15">
      <c r="A323" s="14" t="s">
        <v>2266</v>
      </c>
      <c r="B323" s="14" t="b">
        <v>1</v>
      </c>
      <c r="C323" s="14" t="b">
        <v>0</v>
      </c>
      <c r="D323" s="14" t="b">
        <v>0</v>
      </c>
      <c r="E323" s="14"/>
      <c r="F323" s="14" t="s">
        <v>1625</v>
      </c>
      <c r="G323" s="14" t="str">
        <f t="shared" si="36"/>
        <v>{{ ref_intext_sollmann_et_al_2013b }}</v>
      </c>
      <c r="H323" s="14" t="str">
        <f t="shared" si="37"/>
        <v>{{ ref_bib_sollmann_et_al_2013b }}</v>
      </c>
      <c r="I323" s="14" t="s">
        <v>90</v>
      </c>
      <c r="J323" s="14" t="s">
        <v>90</v>
      </c>
      <c r="K323" s="14" t="s">
        <v>1845</v>
      </c>
      <c r="L323" s="14" t="s">
        <v>624</v>
      </c>
      <c r="M323" s="14" t="str">
        <f t="shared" si="35"/>
        <v>Sollmann, R., Gardner, B., Parsons, A. W., Stocking, J. J., McClintock, B. T., Simons, T. R., Pollock, K. H., &amp; O'Connell, A. F. (2013b). A S &lt;br&gt; &amp;nbsp;&amp;nbsp;&amp;nbsp;&amp;nbsp;&amp;nbsp;&amp;nbsp;&amp;nbsp;&amp;nbsp;ollmann, R., Gardner, B., Parsons, A. W., Stocking, J. J., McClintock, B. T., Simons, T. R., Pollock, K. H., &amp; O'Connell, A. F. (2013b). A Spapatial Mark-Resight Model Augmented with Telemetry Data. *Ecology, 94*(3), 553–559. &lt;https://doi.org/10.1890/12-1256.1&gt;&lt;br&gt;&lt;br&gt;</v>
      </c>
      <c r="N323" s="14" t="str">
        <f t="shared" si="38"/>
        <v xml:space="preserve">    ref_intext_sollmann_et_al_2013b: "Sollmann et al., 2013b"</v>
      </c>
      <c r="O323" s="14" t="str">
        <f t="shared" si="39"/>
        <v xml:space="preserve">    ref_bib_sollmann_et_al_2013b: "Sollmann, R., Gardner, B., Parsons, A. W., Stocking, J. J., McClintock, B. T., Simons, T. R., Pollock, K. H., &amp; O'Connell, A. F. (2013b). A Spatial Mark-Resight Model Augmented with Telemetry Data. *Ecology, 94*(3), 553–559. &lt;https://doi.org/10.1890/12-1256.1&gt;"</v>
      </c>
    </row>
    <row r="324" spans="1:15">
      <c r="A324" s="14" t="s">
        <v>2266</v>
      </c>
      <c r="B324" s="14" t="b">
        <v>1</v>
      </c>
      <c r="C324" s="14" t="b">
        <v>0</v>
      </c>
      <c r="D324" s="14" t="b">
        <v>0</v>
      </c>
      <c r="E324" s="14"/>
      <c r="F324" s="14" t="s">
        <v>1626</v>
      </c>
      <c r="G324" s="14" t="str">
        <f t="shared" si="36"/>
        <v>{{ ref_intext_sollmann_et_al_2013c }}</v>
      </c>
      <c r="H324" s="14" t="str">
        <f t="shared" si="37"/>
        <v>{{ ref_bib_sollmann_et_al_2013c }}</v>
      </c>
      <c r="I324" s="14" t="s">
        <v>89</v>
      </c>
      <c r="J324" s="14" t="s">
        <v>89</v>
      </c>
      <c r="K324" s="14" t="s">
        <v>1846</v>
      </c>
      <c r="L324" s="14" t="s">
        <v>624</v>
      </c>
      <c r="M324" s="14" t="str">
        <f t="shared" si="35"/>
        <v>Sollmann, R., Mohamed, A., Samejima, H., &amp; Wilting, A. (2013c). Risky Business or Simple Solution – Relative Abundance Indices from Camera-Tr &lt;br&gt; &amp;nbsp;&amp;nbsp;&amp;nbsp;&amp;nbsp;&amp;nbsp;&amp;nbsp;&amp;nbsp;&amp;nbsp;ollmann, R., Mohamed, A., Samejima, H., &amp; Wilting, A. (2013c). Risky Business or Simple Solution – Relative Abundance Indices from Camera-Trapapping. *Biological Conservation, 159*, 405–412. &lt;https://doi.org/10.1016/j.biocon.2012.12.025&gt;&lt;br&gt;&lt;br&gt;</v>
      </c>
      <c r="N324" s="14" t="str">
        <f t="shared" si="38"/>
        <v xml:space="preserve">    ref_intext_sollmann_et_al_2013c: "Sollmann et al., 2013c"</v>
      </c>
      <c r="O324" s="14" t="str">
        <f t="shared" si="39"/>
        <v xml:space="preserve">    ref_bib_sollmann_et_al_2013c: "Sollmann, R., Mohamed, A., Samejima, H., &amp; Wilting, A. (2013c). Risky Business or Simple Solution – Relative Abundance Indices from Camera-Trapping. *Biological Conservation, 159*, 405–412. &lt;https://doi.org/10.1016/j.biocon.2012.12.025&gt;"</v>
      </c>
    </row>
    <row r="325" spans="1:15">
      <c r="A325" s="14"/>
      <c r="B325" s="14"/>
      <c r="C325" s="14"/>
      <c r="D325" s="14"/>
      <c r="E325" s="14"/>
      <c r="F325" s="14" t="s">
        <v>3659</v>
      </c>
      <c r="G325" s="14" t="str">
        <f t="shared" si="36"/>
        <v>{{ ref_intext_solymos_2023 }}</v>
      </c>
      <c r="H325" s="14" t="str">
        <f t="shared" si="37"/>
        <v>{{ ref_bib_solymos_2023 }}</v>
      </c>
      <c r="I325" s="14" t="s">
        <v>3661</v>
      </c>
      <c r="J325" s="14" t="s">
        <v>811</v>
      </c>
      <c r="K325" s="14" t="s">
        <v>3660</v>
      </c>
      <c r="L325" s="14"/>
      <c r="M325" s="14"/>
      <c r="N325" s="14" t="str">
        <f t="shared" si="38"/>
        <v xml:space="preserve">    ref_intext_solymos_2023: "Solymos, 2024"</v>
      </c>
      <c r="O325" s="14" t="str">
        <f t="shared" si="39"/>
        <v xml:space="preserve">    ref_bib_solymos_2023: "Solymos, P. (2023). *Package ‘detect': Analyzing Wildlife Data with Detection Error.* R package version 0.4-6. &lt;https://cran.r-project.org/web/packages/detect/detect.pdf&gt;"</v>
      </c>
    </row>
    <row r="326" spans="1:15">
      <c r="A326" s="14" t="s">
        <v>2271</v>
      </c>
      <c r="B326" s="14" t="b">
        <v>0</v>
      </c>
      <c r="C326" s="14" t="b">
        <v>0</v>
      </c>
      <c r="D326" s="14"/>
      <c r="E326" s="14"/>
      <c r="F326" s="19" t="s">
        <v>2777</v>
      </c>
      <c r="G326" s="14" t="str">
        <f t="shared" si="36"/>
        <v>{{ ref_intext_solymos_et_al_2024 }}</v>
      </c>
      <c r="H326" s="14" t="str">
        <f t="shared" si="37"/>
        <v>{{ ref_bib_solymos_et_al_2024 }}</v>
      </c>
      <c r="I326" s="14" t="s">
        <v>2780</v>
      </c>
      <c r="J326" s="14" t="s">
        <v>2779</v>
      </c>
      <c r="K326" s="14" t="s">
        <v>2778</v>
      </c>
      <c r="L326" s="14" t="s">
        <v>624</v>
      </c>
      <c r="M326" s="14" t="str">
        <f t="shared" ref="M326:M357" si="40">LEFT(K326,141)&amp;" &lt;br&gt; &amp;nbsp;&amp;nbsp;&amp;nbsp;&amp;nbsp;&amp;nbsp;&amp;nbsp;&amp;nbsp;&amp;nbsp;"&amp;MID(K326,2,142)&amp;MID(K326,142,500)&amp;"&lt;br&gt;&lt;br&gt;"</f>
        <v>Solymos, P., Moreno M., &amp; Lele, S. R. (2024). *detect: Analyzing Wildlife Data with Detection Error*. R package version 0.5-0, &lt;https://githu &lt;br&gt; &amp;nbsp;&amp;nbsp;&amp;nbsp;&amp;nbsp;&amp;nbsp;&amp;nbsp;&amp;nbsp;&amp;nbsp;olymos, P., Moreno M., &amp; Lele, S. R. (2024). *detect: Analyzing Wildlife Data with Detection Error*. R package version 0.5-0, &lt;https://github.b.com/psolymos/detect&gt;&lt;br&gt;&lt;br&gt;</v>
      </c>
      <c r="N326" s="14" t="str">
        <f t="shared" si="38"/>
        <v xml:space="preserve">    ref_intext_solymos_et_al_2024: "Solymos et al., 2024"</v>
      </c>
      <c r="O326" s="14" t="str">
        <f t="shared" si="39"/>
        <v xml:space="preserve">    ref_bib_solymos_et_al_2024: "Solymos, P., Moreno M., &amp; Lele, S. R. (2024). *detect: Analyzing Wildlife Data with Detection Error*. R package version 0.5-0, &lt;https://github.com/psolymos/detect&gt;"</v>
      </c>
    </row>
    <row r="327" spans="1:15">
      <c r="A327" s="14" t="s">
        <v>2266</v>
      </c>
      <c r="B327" s="14" t="b">
        <v>1</v>
      </c>
      <c r="C327" s="14" t="b">
        <v>0</v>
      </c>
      <c r="D327" s="14" t="b">
        <v>0</v>
      </c>
      <c r="E327" s="14"/>
      <c r="F327" s="14" t="s">
        <v>1627</v>
      </c>
      <c r="G327" s="14" t="str">
        <f t="shared" si="36"/>
        <v>{{ ref_intext_soria_diaz_et_al_2010 }}</v>
      </c>
      <c r="H327" s="14" t="str">
        <f t="shared" si="37"/>
        <v>{{ ref_bib_soria_diaz_et_al_2010 }}</v>
      </c>
      <c r="I327" s="14" t="s">
        <v>88</v>
      </c>
      <c r="J327" s="14" t="s">
        <v>88</v>
      </c>
      <c r="K327" s="14" t="s">
        <v>2832</v>
      </c>
      <c r="L327" s="14" t="s">
        <v>624</v>
      </c>
      <c r="M327" s="14" t="str">
        <f t="shared" si="40"/>
        <v>Soria-Díaz, L., Monroy-Vilchis, O., Rodríguez-Soto, C., Zarco-González, M., &amp; Urios, V. (2010). Variation of Abundance and Density of *Puma c &lt;br&gt; &amp;nbsp;&amp;nbsp;&amp;nbsp;&amp;nbsp;&amp;nbsp;&amp;nbsp;&amp;nbsp;&amp;nbsp;oria-Díaz, L., Monroy-Vilchis, O., Rodríguez-Soto, C., Zarco-González, M., &amp; Urios, V. (2010). Variation of Abundance and Density of *Puma cononcolor* in Zones of High and Low Concentration of Camera Traps in Central Mexico. *Animal Biology, 60*(4), 361-371. &lt;https://doi.org/10.1163/157075610X523251&gt;&lt;br&gt;&lt;br&gt;</v>
      </c>
      <c r="N327" s="14" t="str">
        <f t="shared" si="38"/>
        <v xml:space="preserve">    ref_intext_soria_diaz_et_al_2010: "Soria-Díaz et al., 2010"</v>
      </c>
      <c r="O327" s="14" t="str">
        <f t="shared" si="39"/>
        <v xml:space="preserve">    ref_bib_soria_diaz_et_al_2010: "Soria-Díaz, L., Monroy-Vilchis, O., Rodríguez-Soto, C., Zarco-González, M., &amp; Urios, V. (2010). Variation of Abundance and Density of *Puma concolor* in Zones of High and Low Concentration of Camera Traps in Central Mexico. *Animal Biology, 60*(4), 361-371. &lt;https://doi.org/10.1163/157075610X523251&gt;"</v>
      </c>
    </row>
    <row r="328" spans="1:15">
      <c r="A328" s="14" t="s">
        <v>2266</v>
      </c>
      <c r="B328" s="14" t="b">
        <v>0</v>
      </c>
      <c r="C328" s="14" t="b">
        <v>0</v>
      </c>
      <c r="D328" s="14" t="s">
        <v>789</v>
      </c>
      <c r="E328" s="14"/>
      <c r="F328" s="14" t="s">
        <v>1628</v>
      </c>
      <c r="G328" s="14" t="str">
        <f t="shared" si="36"/>
        <v>{{ ref_intext_southwell_et_al_2019 }}</v>
      </c>
      <c r="H328" s="14" t="str">
        <f t="shared" si="37"/>
        <v>{{ ref_bib_southwell_et_al_2019 }}</v>
      </c>
      <c r="I328" s="14" t="s">
        <v>87</v>
      </c>
      <c r="J328" s="14" t="s">
        <v>87</v>
      </c>
      <c r="K328" s="14" t="s">
        <v>1848</v>
      </c>
      <c r="L328" s="14" t="s">
        <v>624</v>
      </c>
      <c r="M328" s="14" t="str">
        <f t="shared" si="40"/>
        <v>Southwell, D. M., Einoder, L. D., Lahoz‐Monfort, J. J., Fisher, A., Gillespie, G. R., &amp; Wintle, B. A. (2019). Spatially explicit power analys &lt;br&gt; &amp;nbsp;&amp;nbsp;&amp;nbsp;&amp;nbsp;&amp;nbsp;&amp;nbsp;&amp;nbsp;&amp;nbsp;outhwell, D. M., Einoder, L. D., Lahoz‐Monfort, J. J., Fisher, A., Gillespie, G. R., &amp; Wintle, B. A. (2019). Spatially explicit power analysisis for detecting occupancy trends for multiple species. *Ecological Applications, 29*, e01950. &lt;https://doi.org/10.1002/eap.1950&gt;&lt;br&gt;&lt;br&gt;</v>
      </c>
      <c r="N328" s="14" t="str">
        <f t="shared" si="38"/>
        <v xml:space="preserve">    ref_intext_southwell_et_al_2019: "Southwell et al., 2019"</v>
      </c>
      <c r="O328" s="14" t="str">
        <f t="shared" si="39"/>
        <v xml:space="preserve">    ref_bib_southwell_et_al_2019: "Southwell, D. M., Einoder, L. D., Lahoz‐Monfort, J. J., Fisher, A., Gillespie, G. R., &amp; Wintle, B. A. (2019). Spatially explicit power analysis for detecting occupancy trends for multiple species. *Ecological Applications, 29*, e01950. &lt;https://doi.org/10.1002/eap.1950&gt;"</v>
      </c>
    </row>
    <row r="329" spans="1:15">
      <c r="A329" s="14"/>
      <c r="B329" s="14"/>
      <c r="C329" s="14"/>
      <c r="D329" s="14"/>
      <c r="E329" s="14"/>
      <c r="F329" s="14" t="s">
        <v>3626</v>
      </c>
      <c r="G329" s="14" t="str">
        <f t="shared" si="36"/>
        <v>{{ ref_intext_stanton_et_al_2015 }}</v>
      </c>
      <c r="H329" s="14" t="str">
        <f t="shared" si="37"/>
        <v>{{ ref_bib_stanton_et_al_2015 }}</v>
      </c>
      <c r="I329" s="14" t="s">
        <v>3610</v>
      </c>
      <c r="J329" s="14" t="s">
        <v>3610</v>
      </c>
      <c r="K329" s="14" t="s">
        <v>3658</v>
      </c>
      <c r="L329" s="14"/>
      <c r="M329" s="14" t="str">
        <f t="shared" si="40"/>
        <v>Stanton, L. A., Sullivan, M. S., &amp; Fazio, J. M. (2015). A standardized ethogram for the felidae: A tool for behavioral researchers. *Applied  &lt;br&gt; &amp;nbsp;&amp;nbsp;&amp;nbsp;&amp;nbsp;&amp;nbsp;&amp;nbsp;&amp;nbsp;&amp;nbsp;tanton, L. A., Sullivan, M. S., &amp; Fazio, J. M. (2015). A standardized ethogram for the felidae: A tool for behavioral researchers. *Applied AnAnimal Behaviour Science, 173*, 3-16. &lt;https://doi.org/10.1016/j.applanim.2015.04.001&gt;&lt;br&gt;&lt;br&gt;</v>
      </c>
      <c r="N329" s="14" t="str">
        <f t="shared" si="38"/>
        <v xml:space="preserve">    ref_intext_stanton_et_al_2015: "Stanton et al., 2015"</v>
      </c>
      <c r="O329" s="14" t="str">
        <f t="shared" si="39"/>
        <v xml:space="preserve">    ref_bib_stanton_et_al_2015: "Stanton, L. A., Sullivan, M. S., &amp; Fazio, J. M. (2015). A standardized ethogram for the felidae: A tool for behavioral researchers. *Applied Animal Behaviour Science, 173*, 3-16. &lt;https://doi.org/10.1016/j.applanim.2015.04.001&gt;"</v>
      </c>
    </row>
    <row r="330" spans="1:15">
      <c r="A330" s="14" t="s">
        <v>2266</v>
      </c>
      <c r="B330" s="14" t="b">
        <v>1</v>
      </c>
      <c r="C330" s="14" t="b">
        <v>1</v>
      </c>
      <c r="D330" s="14" t="b">
        <v>0</v>
      </c>
      <c r="E330" s="14"/>
      <c r="F330" s="14" t="s">
        <v>1629</v>
      </c>
      <c r="G330" s="14" t="str">
        <f t="shared" si="36"/>
        <v>{{ ref_intext_steenweg_et_al_2015 }}</v>
      </c>
      <c r="H330" s="14" t="str">
        <f t="shared" si="37"/>
        <v>{{ ref_bib_steenweg_et_al_2015 }}</v>
      </c>
      <c r="I330" s="14" t="s">
        <v>83</v>
      </c>
      <c r="J330" s="14" t="s">
        <v>793</v>
      </c>
      <c r="K330" s="14" t="s">
        <v>1852</v>
      </c>
      <c r="L330" s="14" t="s">
        <v>624</v>
      </c>
      <c r="M330" s="14" t="str">
        <f t="shared" si="40"/>
        <v>Steenweg, R., Whittington, J., &amp; Hebblewhite, M. (2015). *Canadian Rockies remote camera multi-species occupancy project: Examining trends in &lt;br&gt; &amp;nbsp;&amp;nbsp;&amp;nbsp;&amp;nbsp;&amp;nbsp;&amp;nbsp;&amp;nbsp;&amp;nbsp;teenweg, R., Whittington, J., &amp; Hebblewhite, M. (2015). *Canadian Rockies remote camera multi-species occupancy project: Examining trends in c carnivore populations and their prey*. University of Montana. &lt;http://parkscanadahistory.com/wildlife/steenweg-2015.pdf&gt;&lt;br&gt;&lt;br&gt;</v>
      </c>
      <c r="N330" s="14" t="str">
        <f t="shared" si="38"/>
        <v xml:space="preserve">    ref_intext_steenweg_et_al_2015: "Steenweg et al., 2015"</v>
      </c>
      <c r="O330" s="14" t="str">
        <f t="shared" si="39"/>
        <v xml:space="preserve">    ref_bib_steenweg_et_al_2015: "Steenweg, R., Whittington, J., &amp; Hebblewhite, M. (2015). *Canadian Rockies remote camera multi-species occupancy project: Examining trends in carnivore populations and their prey*. University of Montana. &lt;http://parkscanadahistory.com/wildlife/steenweg-2015.pdf&gt;"</v>
      </c>
    </row>
    <row r="331" spans="1:15">
      <c r="A331" s="14" t="s">
        <v>2266</v>
      </c>
      <c r="B331" s="14" t="b">
        <v>1</v>
      </c>
      <c r="C331" s="14" t="b">
        <v>1</v>
      </c>
      <c r="D331" s="14" t="b">
        <v>0</v>
      </c>
      <c r="E331" s="14"/>
      <c r="F331" s="14" t="s">
        <v>1630</v>
      </c>
      <c r="G331" s="14" t="str">
        <f t="shared" si="36"/>
        <v>{{ ref_intext_steenweg_et_al_2017 }}</v>
      </c>
      <c r="H331" s="14" t="str">
        <f t="shared" si="37"/>
        <v>{{ ref_bib_steenweg_et_al_2017 }}</v>
      </c>
      <c r="I331" s="14" t="s">
        <v>86</v>
      </c>
      <c r="J331" s="14" t="s">
        <v>86</v>
      </c>
      <c r="K331" s="14" t="s">
        <v>1849</v>
      </c>
      <c r="L331" s="14" t="s">
        <v>624</v>
      </c>
      <c r="M331" s="14" t="str">
        <f t="shared" si="40"/>
        <v>Steenweg, R., Hebblewhite, M., Kays, R., Ahumada, J., Fisher, J. T., Burton, C., Townsend, S. E., Carbone, C., Rowcliffe, J. M., Whittington, &lt;br&gt; &amp;nbsp;&amp;nbsp;&amp;nbsp;&amp;nbsp;&amp;nbsp;&amp;nbsp;&amp;nbsp;&amp;nbsp;teenweg, R., Hebblewhite, M., Kays, R., Ahumada, J., Fisher, J. T., Burton, C., Townsend, S. E., Carbone, C., Rowcliffe, J. M., Whittington, J J., Brodie, J., Royle, J. A., Switalski, A., Clevenger, A. P., Heim, N., &amp; Rich, L. N. (2017). Scaling‐up Camera Traps: Monitoring the Planet’s Biodiversity with Networks of Remote Sensors. *Frontiers in Ecology and the Environment*, *15*(1), 26–34. &lt;https://doi.org/10.1002/fee.l448&gt;&lt;br&gt;&lt;br&gt;</v>
      </c>
      <c r="N331" s="14" t="str">
        <f t="shared" si="38"/>
        <v xml:space="preserve">    ref_intext_steenweg_et_al_2017: "Steenweg et al., 2017"</v>
      </c>
      <c r="O331" s="14" t="str">
        <f t="shared" si="39"/>
        <v xml:space="preserve">    ref_bib_steenweg_et_al_2017: "Steenweg, R., Hebblewhite, M., Kays, R., Ahumada, J., Fisher, J. T., Burton, C., Townsend, S. E., Carbone, C., Rowcliffe, J. M., Whittington, J., Brodie, J., Royle, J. A., Switalski, A., Clevenger, A. P., Heim, N., &amp; Rich, L. N. (2017). Scaling‐up Camera Traps: Monitoring the Planet’s Biodiversity with Networks of Remote Sensors. *Frontiers in Ecology and the Environment*, *15*(1), 26–34. &lt;https://doi.org/10.1002/fee.l448&gt;"</v>
      </c>
    </row>
    <row r="332" spans="1:15">
      <c r="A332" s="14" t="s">
        <v>2266</v>
      </c>
      <c r="B332" s="14" t="b">
        <v>1</v>
      </c>
      <c r="C332" s="14" t="b">
        <v>0</v>
      </c>
      <c r="D332" s="14" t="b">
        <v>0</v>
      </c>
      <c r="E332" s="14"/>
      <c r="F332" s="14" t="s">
        <v>1631</v>
      </c>
      <c r="G332" s="14" t="str">
        <f t="shared" si="36"/>
        <v>{{ ref_intext_steenweg_et_al_2018 }}</v>
      </c>
      <c r="H332" s="14" t="str">
        <f t="shared" si="37"/>
        <v>{{ ref_bib_steenweg_et_al_2018 }}</v>
      </c>
      <c r="I332" s="14" t="s">
        <v>84</v>
      </c>
      <c r="J332" s="14" t="s">
        <v>84</v>
      </c>
      <c r="K332" s="14" t="s">
        <v>1850</v>
      </c>
      <c r="L332" s="14" t="s">
        <v>624</v>
      </c>
      <c r="M332" s="14" t="str">
        <f t="shared" si="40"/>
        <v>Steenweg, R., Hebblewhite, M., Whittington, J., Lukacs, P., &amp; McKelvey, K. (2018). Sampling scales define occupancy and underlying occupancy– &lt;br&gt; &amp;nbsp;&amp;nbsp;&amp;nbsp;&amp;nbsp;&amp;nbsp;&amp;nbsp;&amp;nbsp;&amp;nbsp;teenweg, R., Hebblewhite, M., Whittington, J., Lukacs, P., &amp; McKelvey, K. (2018). Sampling scales define occupancy and underlying occupancy–ababundance relationships in animals. *Ecology*, *99*(1), 172–183. &lt;https://doi.org/10.1002/ecy.2054&gt;&lt;br&gt;&lt;br&gt;</v>
      </c>
      <c r="N332" s="14" t="str">
        <f t="shared" si="38"/>
        <v xml:space="preserve">    ref_intext_steenweg_et_al_2018: "Steenweg et al., 2018"</v>
      </c>
      <c r="O332" s="14" t="str">
        <f t="shared" si="39"/>
        <v xml:space="preserve">    ref_bib_steenweg_et_al_2018: "Steenweg, R., Hebblewhite, M., Whittington, J., Lukacs, P., &amp; McKelvey, K. (2018). Sampling scales define occupancy and underlying occupancy–abundance relationships in animals. *Ecology*, *99*(1), 172–183. &lt;https://doi.org/10.1002/ecy.2054&gt;"</v>
      </c>
    </row>
    <row r="333" spans="1:15">
      <c r="A333" s="14" t="s">
        <v>2266</v>
      </c>
      <c r="B333" s="14" t="b">
        <v>1</v>
      </c>
      <c r="C333" s="14" t="b">
        <v>0</v>
      </c>
      <c r="D333" s="14" t="b">
        <v>0</v>
      </c>
      <c r="E333" s="14"/>
      <c r="F333" s="14" t="s">
        <v>1632</v>
      </c>
      <c r="G333" s="14" t="str">
        <f t="shared" si="36"/>
        <v>{{ ref_intext_steenweg_et_al_2019 }}</v>
      </c>
      <c r="H333" s="14" t="str">
        <f t="shared" si="37"/>
        <v>{{ ref_bib_steenweg_et_al_2019 }}</v>
      </c>
      <c r="I333" s="14" t="s">
        <v>85</v>
      </c>
      <c r="J333" s="14" t="s">
        <v>85</v>
      </c>
      <c r="K333" s="14" t="s">
        <v>1851</v>
      </c>
      <c r="L333" s="14" t="s">
        <v>624</v>
      </c>
      <c r="M333" s="14" t="str">
        <f t="shared" si="40"/>
        <v>Steenweg, R., Hebblewhite, M., Whittington, J., &amp; Mckelvey, K. (2019). Species‐specific Differences in Detection and Occupancy Probabilities  &lt;br&gt; &amp;nbsp;&amp;nbsp;&amp;nbsp;&amp;nbsp;&amp;nbsp;&amp;nbsp;&amp;nbsp;&amp;nbsp;teenweg, R., Hebblewhite, M., Whittington, J., &amp; Mckelvey, K. (2019). Species‐specific Differences in Detection and Occupancy Probabilities HeHelp Drive Ability to Detect Trends in Occupancy. *Ecosphere, 10*(4), Article e02639. &lt;https://doi.org/10.1002/ecs2.2639&gt;&lt;br&gt;&lt;br&gt;</v>
      </c>
      <c r="N333" s="14" t="str">
        <f t="shared" si="38"/>
        <v xml:space="preserve">    ref_intext_steenweg_et_al_2019: "Steenweg et al., 2019"</v>
      </c>
      <c r="O333" s="14" t="str">
        <f t="shared" si="39"/>
        <v xml:space="preserve">    ref_bib_steenweg_et_al_2019: "Steenweg, R., Hebblewhite, M., Whittington, J., &amp; Mckelvey, K. (2019). Species‐specific Differences in Detection and Occupancy Probabilities Help Drive Ability to Detect Trends in Occupancy. *Ecosphere, 10*(4), Article e02639. &lt;https://doi.org/10.1002/ecs2.2639&gt;"</v>
      </c>
    </row>
    <row r="334" spans="1:15">
      <c r="A334" s="14" t="s">
        <v>2266</v>
      </c>
      <c r="B334" s="14" t="b">
        <v>1</v>
      </c>
      <c r="C334" s="14" t="b">
        <v>0</v>
      </c>
      <c r="D334" s="14" t="b">
        <v>0</v>
      </c>
      <c r="E334" s="14"/>
      <c r="F334" s="14" t="s">
        <v>1633</v>
      </c>
      <c r="G334" s="14" t="str">
        <f t="shared" si="36"/>
        <v>{{ ref_intext_steinbeiser_et_al_2019 }}</v>
      </c>
      <c r="H334" s="14" t="str">
        <f t="shared" si="37"/>
        <v>{{ ref_bib_steinbeiser_et_al_2019 }}</v>
      </c>
      <c r="I334" s="14" t="s">
        <v>82</v>
      </c>
      <c r="J334" s="14" t="s">
        <v>82</v>
      </c>
      <c r="K334" s="14" t="s">
        <v>1853</v>
      </c>
      <c r="L334" s="14" t="s">
        <v>624</v>
      </c>
      <c r="M334" s="14" t="str">
        <f t="shared" si="40"/>
        <v>Steinbeiser, C. M., Kioko, J., Maresi, A., Kaitilia, R., &amp; Kiffner, C. (2019). Relative Abundance and Activity Patterns Explain Method-Relate &lt;br&gt; &amp;nbsp;&amp;nbsp;&amp;nbsp;&amp;nbsp;&amp;nbsp;&amp;nbsp;&amp;nbsp;&amp;nbsp;teinbeiser, C. M., Kioko, J., Maresi, A., Kaitilia, R., &amp; Kiffner, C. (2019). Relative Abundance and Activity Patterns Explain Method-Related d Differences in Mammalian Species Richness Estimates. *Journal of Mammalogy, 100*(1), 192–201. &lt;https://doi.org/10.1093/jmammal/gyy175&gt;&lt;br&gt;&lt;br&gt;</v>
      </c>
      <c r="N334" s="14" t="str">
        <f t="shared" si="38"/>
        <v xml:space="preserve">    ref_intext_steinbeiser_et_al_2019: "Steinbeiser et al., 2019"</v>
      </c>
      <c r="O334" s="14" t="str">
        <f t="shared" si="39"/>
        <v xml:space="preserve">    ref_bib_steinbeiser_et_al_2019: "Steinbeiser, C. M., Kioko, J., Maresi, A., Kaitilia, R., &amp; Kiffner, C. (2019). Relative Abundance and Activity Patterns Explain Method-Related Differences in Mammalian Species Richness Estimates. *Journal of Mammalogy, 100*(1), 192–201. &lt;https://doi.org/10.1093/jmammal/gyy175&gt;"</v>
      </c>
    </row>
    <row r="335" spans="1:15">
      <c r="A335" s="14"/>
      <c r="B335" s="14"/>
      <c r="C335" s="14"/>
      <c r="D335" s="14"/>
      <c r="E335" s="14"/>
      <c r="F335" s="14" t="s">
        <v>3170</v>
      </c>
      <c r="G335" s="14" t="str">
        <f t="shared" si="36"/>
        <v>{{ ref_intext_stewart_et_al_2018 }}</v>
      </c>
      <c r="H335" s="14" t="str">
        <f t="shared" si="37"/>
        <v>{{ ref_bib_stewart_et_al_2018 }}</v>
      </c>
      <c r="I335" s="14" t="s">
        <v>3171</v>
      </c>
      <c r="J335" s="14" t="s">
        <v>3171</v>
      </c>
      <c r="K335" s="14" t="s">
        <v>3161</v>
      </c>
      <c r="L335" s="14"/>
      <c r="M335" s="14" t="str">
        <f t="shared" si="40"/>
        <v>Stewart, F. E. C., Fisher, J. T., Burton, A. C., &amp; Volpe, J. P. (2018). Species occurrence data reflect the magnitude of animal movements bet &lt;br&gt; &amp;nbsp;&amp;nbsp;&amp;nbsp;&amp;nbsp;&amp;nbsp;&amp;nbsp;&amp;nbsp;&amp;nbsp;tewart, F. E. C., Fisher, J. T., Burton, A. C., &amp; Volpe, J. P. (2018). Species occurrence data reflect the magnitude of animal movements betteter than the proximity of animal space use. *Ecosphere, 9*(2), e02112. &lt;https://doi.org/10.1002/ecs2.2112&gt;&lt;br&gt;&lt;br&gt;</v>
      </c>
      <c r="N335" s="14" t="str">
        <f t="shared" si="38"/>
        <v xml:space="preserve">    ref_intext_stewart_et_al_2018: "Stewart et al., 2018"</v>
      </c>
      <c r="O335" s="14" t="str">
        <f t="shared" si="39"/>
        <v xml:space="preserve">    ref_bib_stewart_et_al_2018: "Stewart, F. E. C., Fisher, J. T., Burton, A. C., &amp; Volpe, J. P. (2018). Species occurrence data reflect the magnitude of animal movements better than the proximity of animal space use. *Ecosphere, 9*(2), e02112. &lt;https://doi.org/10.1002/ecs2.2112&gt;"</v>
      </c>
    </row>
    <row r="336" spans="1:15">
      <c r="A336" s="14"/>
      <c r="B336" s="14"/>
      <c r="C336" s="14"/>
      <c r="D336" s="14"/>
      <c r="E336" s="14"/>
      <c r="F336" s="14" t="s">
        <v>3165</v>
      </c>
      <c r="G336" s="14" t="str">
        <f t="shared" si="36"/>
        <v>{{ ref_intext_stewart_et_al_2019a }}</v>
      </c>
      <c r="H336" s="14" t="str">
        <f t="shared" si="37"/>
        <v>{{ ref_bib_stewart_et_al_2019a }}</v>
      </c>
      <c r="I336" s="14" t="s">
        <v>3163</v>
      </c>
      <c r="J336" s="14" t="s">
        <v>3163</v>
      </c>
      <c r="K336" s="14" t="s">
        <v>3169</v>
      </c>
      <c r="L336" s="14"/>
      <c r="M336" s="14" t="str">
        <f t="shared" si="40"/>
        <v>Stewart, F. E. C., Volpe, J. P., Eaton, B. R., Hood, G. A., Vujnovic, D., &amp; Fisher, J. T. (2019b). Protected areas alone rarely predict mamma &lt;br&gt; &amp;nbsp;&amp;nbsp;&amp;nbsp;&amp;nbsp;&amp;nbsp;&amp;nbsp;&amp;nbsp;&amp;nbsp;tewart, F. E. C., Volpe, J. P., Eaton, B. R., Hood, G. A., Vujnovic, D., &amp; Fisher, J. T. (2019b). Protected areas alone rarely predict mammalilian biodiversity across spatial scales in an Albertan working landscape. *Biological Conservation, 240*, 108252. &lt;https://doi.org/10.1016/j.biocon.2019.108252&gt;&lt;br&gt;&lt;br&gt;</v>
      </c>
      <c r="N336" s="14" t="str">
        <f t="shared" si="38"/>
        <v xml:space="preserve">    ref_intext_stewart_et_al_2019a: "Stewart et al., 2019a"</v>
      </c>
      <c r="O336" s="14" t="str">
        <f t="shared" si="39"/>
        <v xml:space="preserve">    ref_bib_stewart_et_al_2019a: "Stewart, F. E. C., Volpe, J. P., Eaton, B. R., Hood, G. A., Vujnovic, D., &amp; Fisher, J. T. (2019b). Protected areas alone rarely predict mammalian biodiversity across spatial scales in an Albertan working landscape. *Biological Conservation, 240*, 108252. &lt;https://doi.org/10.1016/j.biocon.2019.108252&gt;"</v>
      </c>
    </row>
    <row r="337" spans="1:15">
      <c r="A337" s="14"/>
      <c r="B337" s="14"/>
      <c r="C337" s="14"/>
      <c r="D337" s="14"/>
      <c r="E337" s="14"/>
      <c r="F337" s="14" t="s">
        <v>3164</v>
      </c>
      <c r="G337" s="14" t="str">
        <f t="shared" si="36"/>
        <v>{{ ref_intext_stewart_et_al_2019b }}</v>
      </c>
      <c r="H337" s="14" t="str">
        <f t="shared" si="37"/>
        <v>{{ ref_bib_stewart_et_al_2019b }}</v>
      </c>
      <c r="I337" s="14" t="s">
        <v>3162</v>
      </c>
      <c r="J337" s="14" t="s">
        <v>3162</v>
      </c>
      <c r="K337" s="14" t="s">
        <v>3172</v>
      </c>
      <c r="L337" s="14"/>
      <c r="M337" s="14" t="str">
        <f t="shared" si="40"/>
        <v>Stewart, F. E. C., Volpe, J. P., &amp; Fisher, J. T. (2019b). The Debate About Bait: A Red Herring in Wildlife Research. *The Journal of Wildlife &lt;br&gt; &amp;nbsp;&amp;nbsp;&amp;nbsp;&amp;nbsp;&amp;nbsp;&amp;nbsp;&amp;nbsp;&amp;nbsp;tewart, F. E. C., Volpe, J. P., &amp; Fisher, J. T. (2019b). The Debate About Bait: A Red Herring in Wildlife Research. *The Journal of Wildlife M Management, 83*(4), 985–992. &lt;https://doi.org/10.1002/jwmg.21657&gt;&lt;br&gt;&lt;br&gt;</v>
      </c>
      <c r="N337" s="14" t="str">
        <f t="shared" si="38"/>
        <v xml:space="preserve">    ref_intext_stewart_et_al_2019b: "Stewart et al., 2019b"</v>
      </c>
      <c r="O337" s="14" t="str">
        <f t="shared" si="39"/>
        <v xml:space="preserve">    ref_bib_stewart_et_al_2019b: "Stewart, F. E. C., Volpe, J. P., &amp; Fisher, J. T. (2019b). The Debate About Bait: A Red Herring in Wildlife Research. *The Journal of Wildlife Management, 83*(4), 985–992. &lt;https://doi.org/10.1002/jwmg.21657&gt;"</v>
      </c>
    </row>
    <row r="338" spans="1:15">
      <c r="A338" s="14" t="s">
        <v>2266</v>
      </c>
      <c r="B338" s="14" t="b">
        <v>1</v>
      </c>
      <c r="C338" s="14" t="b">
        <v>0</v>
      </c>
      <c r="D338" s="14" t="b">
        <v>0</v>
      </c>
      <c r="E338" s="14"/>
      <c r="F338" s="14" t="s">
        <v>1634</v>
      </c>
      <c r="G338" s="14" t="str">
        <f t="shared" si="36"/>
        <v>{{ ref_intext_stokeld_et_al_2016 }}</v>
      </c>
      <c r="H338" s="14" t="str">
        <f t="shared" si="37"/>
        <v>{{ ref_bib_stokeld_et_al_2016 }}</v>
      </c>
      <c r="I338" s="14" t="s">
        <v>81</v>
      </c>
      <c r="J338" s="14" t="s">
        <v>81</v>
      </c>
      <c r="K338" s="14" t="s">
        <v>1854</v>
      </c>
      <c r="L338" s="14" t="s">
        <v>624</v>
      </c>
      <c r="M338" s="14" t="str">
        <f t="shared" si="40"/>
        <v>Stokeld, D., Frank, A. S., Hill, B., Choy, J. L., Mahney, T., Stevens, A., &amp; Gillespie, G. R. (2016). Multiple Cameras Required to Reliably D &lt;br&gt; &amp;nbsp;&amp;nbsp;&amp;nbsp;&amp;nbsp;&amp;nbsp;&amp;nbsp;&amp;nbsp;&amp;nbsp;tokeld, D., Frank, A. S., Hill, B., Choy, J. L., Mahney, T., Stevens, A., &amp; Gillespie, G. R. (2016). Multiple Cameras Required to Reliably Detetect Feral Cats in Northern Australian Tropical Savannah: An Evaluation of Sampling Design When Using Camera Traps. *Wildlife Research, 42*(8), 642–649. &lt;https://doi.org/10.1071/WR15083&gt;&lt;br&gt;&lt;br&gt;</v>
      </c>
      <c r="N338" s="14" t="str">
        <f t="shared" si="38"/>
        <v xml:space="preserve">    ref_intext_stokeld_et_al_2016: "Stokeld et al., 2016"</v>
      </c>
      <c r="O338" s="14" t="str">
        <f t="shared" si="39"/>
        <v xml:space="preserve">    ref_bib_stokeld_et_al_2016: "Stokeld, D., Frank, A. S., Hill, B., Choy, J. L., Mahney, T., Stevens, A., &amp; Gillespie, G. R. (2016). Multiple Cameras Required to Reliably Detect Feral Cats in Northern Australian Tropical Savannah: An Evaluation of Sampling Design When Using Camera Traps. *Wildlife Research, 42*(8), 642–649. &lt;https://doi.org/10.1071/WR15083&gt;"</v>
      </c>
    </row>
    <row r="339" spans="1:15">
      <c r="A339" s="14" t="s">
        <v>2266</v>
      </c>
      <c r="B339" s="14" t="b">
        <v>0</v>
      </c>
      <c r="C339" s="14" t="b">
        <v>0</v>
      </c>
      <c r="D339" s="14"/>
      <c r="E339" s="14"/>
      <c r="F339" s="14" t="s">
        <v>2172</v>
      </c>
      <c r="G339" s="14" t="str">
        <f t="shared" si="36"/>
        <v>{{ ref_intext_styring_2020a }}</v>
      </c>
      <c r="H339" s="14" t="str">
        <f t="shared" si="37"/>
        <v>{{ ref_bib_styring_2020a }}</v>
      </c>
      <c r="I339" s="14" t="s">
        <v>2171</v>
      </c>
      <c r="J339" s="14" t="s">
        <v>2171</v>
      </c>
      <c r="K339" s="14" t="s">
        <v>2788</v>
      </c>
      <c r="L339" s="14" t="s">
        <v>1976</v>
      </c>
      <c r="M339" s="14" t="str">
        <f t="shared" si="40"/>
        <v>Styring, A. (2020a, May 4). *Field Ecology - Diversity Metrics in R.* [Video]. YouTube. &lt;https://www.youtube.com/watch?v=KBByV3kR3IA&gt; &lt;br&gt; &amp;nbsp;&amp;nbsp;&amp;nbsp;&amp;nbsp;&amp;nbsp;&amp;nbsp;&amp;nbsp;&amp;nbsp;tyring, A. (2020a, May 4). *Field Ecology - Diversity Metrics in R.* [Video]. YouTube. &lt;https://www.youtube.com/watch?v=KBByV3kR3IA&gt;&lt;br&gt;&lt;br&gt;</v>
      </c>
      <c r="N339" s="14" t="str">
        <f t="shared" si="38"/>
        <v xml:space="preserve">    ref_intext_styring_2020a: "Styring, 2020a"</v>
      </c>
      <c r="O339" s="14" t="str">
        <f t="shared" si="39"/>
        <v xml:space="preserve">    ref_bib_styring_2020a: "Styring, A. (2020a, May 4). *Field Ecology - Diversity Metrics in R.* [Video]. YouTube. &lt;https://www.youtube.com/watch?v=KBByV3kR3IA&gt;"</v>
      </c>
    </row>
    <row r="340" spans="1:15" s="7" customFormat="1">
      <c r="A340" s="14" t="s">
        <v>2266</v>
      </c>
      <c r="B340" s="14" t="b">
        <v>0</v>
      </c>
      <c r="C340" s="14" t="b">
        <v>0</v>
      </c>
      <c r="D340" s="14"/>
      <c r="E340" s="14"/>
      <c r="F340" s="14" t="s">
        <v>2170</v>
      </c>
      <c r="G340" s="14" t="str">
        <f t="shared" si="36"/>
        <v>{{ ref_intext_styring_2020b }}</v>
      </c>
      <c r="H340" s="14" t="str">
        <f t="shared" si="37"/>
        <v>{{ ref_bib_styring_2020b }}</v>
      </c>
      <c r="I340" s="14" t="s">
        <v>2169</v>
      </c>
      <c r="J340" s="14" t="s">
        <v>2169</v>
      </c>
      <c r="K340" s="14" t="s">
        <v>2173</v>
      </c>
      <c r="L340" s="14" t="s">
        <v>2174</v>
      </c>
      <c r="M340" s="14" t="str">
        <f t="shared" si="40"/>
        <v>Styring, A. (2020b, Jun 22). *Generating a species accumulation plot in excel for BBS data.*  [Video]. YouTube. &lt;https://www.youtube.com/watc &lt;br&gt; &amp;nbsp;&amp;nbsp;&amp;nbsp;&amp;nbsp;&amp;nbsp;&amp;nbsp;&amp;nbsp;&amp;nbsp;tyring, A. (2020b, Jun 22). *Generating a species accumulation plot in excel for BBS data.*  [Video]. YouTube. &lt;https://www.youtube.com/watch?h?reload=9&amp;app=desktop&amp;v=OEWdPm3zg9I&gt;&lt;br&gt;&lt;br&gt;</v>
      </c>
      <c r="N340" s="14" t="str">
        <f t="shared" si="38"/>
        <v xml:space="preserve">    ref_intext_styring_2020b: "Styring, 2020b"</v>
      </c>
      <c r="O340" s="14" t="str">
        <f t="shared" si="39"/>
        <v xml:space="preserve">    ref_bib_styring_2020b: "Styring, A. (2020b, Jun 22). *Generating a species accumulation plot in excel for BBS data.*  [Video]. YouTube. &lt;https://www.youtube.com/watch?reload=9&amp;app=desktop&amp;v=OEWdPm3zg9I&gt;"</v>
      </c>
    </row>
    <row r="341" spans="1:15" s="7" customFormat="1">
      <c r="A341" s="14" t="s">
        <v>2266</v>
      </c>
      <c r="B341" s="14" t="b">
        <v>0</v>
      </c>
      <c r="C341" s="14" t="b">
        <v>0</v>
      </c>
      <c r="D341" s="14" t="b">
        <v>1</v>
      </c>
      <c r="E341" s="14"/>
      <c r="F341" s="14" t="s">
        <v>1635</v>
      </c>
      <c r="G341" s="14" t="str">
        <f t="shared" si="36"/>
        <v>{{ ref_intext_suarez_tangil_et_al_2017 }}</v>
      </c>
      <c r="H341" s="14" t="str">
        <f t="shared" si="37"/>
        <v>{{ ref_bib_suarez_tangil_et_al_2017 }}</v>
      </c>
      <c r="I341" s="14" t="s">
        <v>80</v>
      </c>
      <c r="J341" s="14" t="s">
        <v>80</v>
      </c>
      <c r="K341" s="14" t="s">
        <v>2866</v>
      </c>
      <c r="L341" s="14" t="s">
        <v>624</v>
      </c>
      <c r="M341" s="14" t="str">
        <f t="shared" si="40"/>
        <v>Suárez-Tangil, B. D., &amp; Rodríguez, A. (2017). Detection of Iberian terrestrial mammals employing olfactory, visual and auditory attractants.  &lt;br&gt; &amp;nbsp;&amp;nbsp;&amp;nbsp;&amp;nbsp;&amp;nbsp;&amp;nbsp;&amp;nbsp;&amp;nbsp;uárez-Tangil, B. D., &amp; Rodríguez, A. (2017). Detection of Iberian terrestrial mammals employing olfactory, visual and auditory attractants. *E*European Journal of Wildlife Research, 63*(6). &lt;https://doi.org/10.1007/s10344-017-1150-1&gt;&lt;br&gt;&lt;br&gt;</v>
      </c>
      <c r="N341" s="14" t="str">
        <f t="shared" si="38"/>
        <v xml:space="preserve">    ref_intext_suarez_tangil_et_al_2017: "Suárez-Tangil et al., 2017"</v>
      </c>
      <c r="O341" s="14" t="str">
        <f t="shared" si="39"/>
        <v xml:space="preserve">    ref_bib_suarez_tangil_et_al_2017: "Suárez-Tangil, B. D., &amp; Rodríguez, A. (2017). Detection of Iberian terrestrial mammals employing olfactory, visual and auditory attractants. *European Journal of Wildlife Research, 63*(6). &lt;https://doi.org/10.1007/s10344-017-1150-1&gt;"</v>
      </c>
    </row>
    <row r="342" spans="1:15" s="7" customFormat="1">
      <c r="A342" s="14" t="s">
        <v>2266</v>
      </c>
      <c r="B342" s="14" t="b">
        <v>1</v>
      </c>
      <c r="C342" s="14" t="b">
        <v>0</v>
      </c>
      <c r="D342" s="14" t="b">
        <v>0</v>
      </c>
      <c r="E342" s="14"/>
      <c r="F342" s="14" t="s">
        <v>1636</v>
      </c>
      <c r="G342" s="14" t="str">
        <f t="shared" si="36"/>
        <v>{{ ref_intext_sun_et_al_2014 }}</v>
      </c>
      <c r="H342" s="14" t="str">
        <f t="shared" si="37"/>
        <v>{{ ref_bib_sun_et_al_2014 }}</v>
      </c>
      <c r="I342" s="14" t="s">
        <v>79</v>
      </c>
      <c r="J342" s="14" t="s">
        <v>792</v>
      </c>
      <c r="K342" s="14" t="s">
        <v>1857</v>
      </c>
      <c r="L342" s="14" t="s">
        <v>624</v>
      </c>
      <c r="M342" s="14" t="str">
        <f t="shared" si="40"/>
        <v>Sun, C. C., Fuller, A. K., &amp; Royle., J. A. (2014). Trap Configuration and Spacing Influences Parameter Estimates in Spatial Capture-Recapture &lt;br&gt; &amp;nbsp;&amp;nbsp;&amp;nbsp;&amp;nbsp;&amp;nbsp;&amp;nbsp;&amp;nbsp;&amp;nbsp;un, C. C., Fuller, A. K., &amp; Royle., J. A. (2014). Trap Configuration and Spacing Influences Parameter Estimates in Spatial Capture-Recapture M Models. *PLoS One, 9*(2): e88025. &lt;https://doi.org/10.1371/journal.pone.0088025&gt;&lt;br&gt;&lt;br&gt;</v>
      </c>
      <c r="N342" s="14" t="str">
        <f t="shared" si="38"/>
        <v xml:space="preserve">    ref_intext_sun_et_al_2014: "Sun et al., 2014"</v>
      </c>
      <c r="O342" s="14" t="str">
        <f t="shared" si="39"/>
        <v xml:space="preserve">    ref_bib_sun_et_al_2014: "Sun, C. C., Fuller, A. K., &amp; Royle., J. A. (2014). Trap Configuration and Spacing Influences Parameter Estimates in Spatial Capture-Recapture Models. *PLoS One, 9*(2): e88025. &lt;https://doi.org/10.1371/journal.pone.0088025&gt;"</v>
      </c>
    </row>
    <row r="343" spans="1:15" s="7" customFormat="1">
      <c r="A343" s="14" t="s">
        <v>2266</v>
      </c>
      <c r="B343" s="14" t="b">
        <v>1</v>
      </c>
      <c r="C343" s="14" t="b">
        <v>1</v>
      </c>
      <c r="D343" s="14" t="b">
        <v>0</v>
      </c>
      <c r="E343" s="14"/>
      <c r="F343" s="14" t="s">
        <v>1637</v>
      </c>
      <c r="G343" s="14" t="str">
        <f t="shared" si="36"/>
        <v>{{ ref_intext_sun_et_al_2021 }}</v>
      </c>
      <c r="H343" s="14" t="str">
        <f t="shared" si="37"/>
        <v>{{ ref_bib_sun_et_al_2021 }}</v>
      </c>
      <c r="I343" s="14" t="s">
        <v>78</v>
      </c>
      <c r="J343" s="14" t="s">
        <v>78</v>
      </c>
      <c r="K343" s="14" t="s">
        <v>1855</v>
      </c>
      <c r="L343" s="14" t="s">
        <v>624</v>
      </c>
      <c r="M343" s="14" t="str">
        <f t="shared" si="40"/>
        <v>Sun, C., Beirne, C., Burgar, J. M., Howey, T., Fisher, J. T., Burton, A. C., Rowcliffe, M., &amp; Hofmeester, T. (2021). Simultaneous Monitoring  &lt;br&gt; &amp;nbsp;&amp;nbsp;&amp;nbsp;&amp;nbsp;&amp;nbsp;&amp;nbsp;&amp;nbsp;&amp;nbsp;un, C., Beirne, C., Burgar, J. M., Howey, T., Fisher, J. T., Burton, A. C., Rowcliffe, M., &amp; Hofmeester, T. (2021). Simultaneous Monitoring ofof Vegetation Dynamics and Wildlife Activity with Camera Traps to Assess Habitat Change. *Remote Sensing in Ecology and Conservation, 7*(4), 666-684. &lt;https://doi.org/10.1002/rse2.222&gt;&lt;br&gt;&lt;br&gt;</v>
      </c>
      <c r="N343" s="14" t="str">
        <f t="shared" si="38"/>
        <v xml:space="preserve">    ref_intext_sun_et_al_2021: "Sun et al., 2021"</v>
      </c>
      <c r="O343" s="14" t="str">
        <f t="shared" si="39"/>
        <v xml:space="preserve">    ref_bib_sun_et_al_2021: "Sun, C., Beirne, C., Burgar, J. M., Howey, T., Fisher, J. T., Burton, A. C., Rowcliffe, M., &amp; Hofmeester, T. (2021). Simultaneous Monitoring of Vegetation Dynamics and Wildlife Activity with Camera Traps to Assess Habitat Change. *Remote Sensing in Ecology and Conservation, 7*(4), 666-684. &lt;https://doi.org/10.1002/rse2.222&gt;"</v>
      </c>
    </row>
    <row r="344" spans="1:15" s="7" customFormat="1">
      <c r="A344" s="14" t="s">
        <v>2266</v>
      </c>
      <c r="B344" s="14" t="b">
        <v>1</v>
      </c>
      <c r="C344" s="14" t="b">
        <v>0</v>
      </c>
      <c r="D344" s="14" t="b">
        <v>0</v>
      </c>
      <c r="E344" s="14"/>
      <c r="F344" s="14" t="s">
        <v>1638</v>
      </c>
      <c r="G344" s="14" t="str">
        <f t="shared" si="36"/>
        <v>{{ ref_intext_sun_et_al_2022 }}</v>
      </c>
      <c r="H344" s="14" t="str">
        <f t="shared" si="37"/>
        <v>{{ ref_bib_sun_et_al_2022 }}</v>
      </c>
      <c r="I344" s="14" t="s">
        <v>77</v>
      </c>
      <c r="J344" s="14" t="s">
        <v>77</v>
      </c>
      <c r="K344" s="14" t="s">
        <v>1856</v>
      </c>
      <c r="L344" s="14" t="s">
        <v>624</v>
      </c>
      <c r="M344" s="14" t="str">
        <f t="shared" si="40"/>
        <v>Sun, C., Burgar, J. M., Fisher, J. T., &amp; Burton, A. C. (2022). A Cautionary Tale Comparing Spatial Count and Partial Identity Models for Esti &lt;br&gt; &amp;nbsp;&amp;nbsp;&amp;nbsp;&amp;nbsp;&amp;nbsp;&amp;nbsp;&amp;nbsp;&amp;nbsp;un, C., Burgar, J. M., Fisher, J. T., &amp; Burton, A. C. (2022). A Cautionary Tale Comparing Spatial Count and Partial Identity Models for Estimamating Densities of Threatened and Unmarked Populations. *Global Ecology and Conservation, 38*, e02268. &lt;https://doi.org/10.1016/j.gecco.2022.e02268&gt;&lt;br&gt;&lt;br&gt;</v>
      </c>
      <c r="N344" s="14" t="str">
        <f t="shared" si="38"/>
        <v xml:space="preserve">    ref_intext_sun_et_al_2022: "Sun et al., 2022"</v>
      </c>
      <c r="O344" s="14" t="str">
        <f t="shared" si="39"/>
        <v xml:space="preserve">    ref_bib_sun_et_al_2022: "Sun, C., Burgar, J. M., Fisher, J. T., &amp; Burton, A. C. (2022). A Cautionary Tale Comparing Spatial Count and Partial Identity Models for Estimating Densities of Threatened and Unmarked Populations. *Global Ecology and Conservation, 38*, e02268. &lt;https://doi.org/10.1016/j.gecco.2022.e02268&gt;"</v>
      </c>
    </row>
    <row r="345" spans="1:15" s="7" customFormat="1">
      <c r="A345" s="14" t="s">
        <v>2266</v>
      </c>
      <c r="B345" s="14" t="b">
        <v>1</v>
      </c>
      <c r="C345" s="14" t="b">
        <v>1</v>
      </c>
      <c r="D345" s="14" t="b">
        <v>0</v>
      </c>
      <c r="E345" s="14"/>
      <c r="F345" s="14" t="s">
        <v>1639</v>
      </c>
      <c r="G345" s="14" t="str">
        <f t="shared" si="36"/>
        <v>{{ ref_intext_suwanrat_et_al_2015 }}</v>
      </c>
      <c r="H345" s="14" t="str">
        <f t="shared" si="37"/>
        <v>{{ ref_bib_suwanrat_et_al_2015 }}</v>
      </c>
      <c r="I345" s="14" t="s">
        <v>76</v>
      </c>
      <c r="J345" s="14" t="s">
        <v>76</v>
      </c>
      <c r="K345" s="14" t="s">
        <v>2833</v>
      </c>
      <c r="L345" s="14" t="s">
        <v>624</v>
      </c>
      <c r="M345" s="14" t="str">
        <f t="shared" si="40"/>
        <v>Suwanrat, S., Ngoprasert, D., Sutherland, C., Suwanwareea, P., Savini, T. (2015). Estimating Density of secretive terrestrial birds (Siamese  &lt;br&gt; &amp;nbsp;&amp;nbsp;&amp;nbsp;&amp;nbsp;&amp;nbsp;&amp;nbsp;&amp;nbsp;&amp;nbsp;uwanrat, S., Ngoprasert, D., Sutherland, C., Suwanwareea, P., Savini, T. (2015). Estimating Density of secretive terrestrial birds (Siamese FiFireback) in pristine and degraded forest using camera traps and distance sampling. *Global Ecology and Conservation, 3*, 596–606. &lt;https://www.sciencedirect.com/science/article/pii/S2351989415000116&gt;&lt;br&gt;&lt;br&gt;</v>
      </c>
      <c r="N345" s="14" t="str">
        <f t="shared" si="38"/>
        <v xml:space="preserve">    ref_intext_suwanrat_et_al_2015: "Suwanrat et al., 2015"</v>
      </c>
      <c r="O345" s="14" t="str">
        <f t="shared" si="39"/>
        <v xml:space="preserve">    ref_bib_suwanrat_et_al_2015: "Suwanrat, S., Ngoprasert, D., Sutherland, C., Suwanwareea, P., Savini, T. (2015). Estimating Density of secretive terrestrial birds (Siamese Fireback) in pristine and degraded forest using camera traps and distance sampling. *Global Ecology and Conservation, 3*, 596–606. &lt;https://www.sciencedirect.com/science/article/pii/S2351989415000116&gt;"</v>
      </c>
    </row>
    <row r="346" spans="1:15" s="7" customFormat="1">
      <c r="A346" s="14" t="s">
        <v>2267</v>
      </c>
      <c r="B346" s="14" t="b">
        <v>1</v>
      </c>
      <c r="C346" s="14" t="b">
        <v>0</v>
      </c>
      <c r="D346" s="14" t="b">
        <v>0</v>
      </c>
      <c r="E346" s="14"/>
      <c r="F346" s="14" t="s">
        <v>1640</v>
      </c>
      <c r="G346" s="14" t="str">
        <f t="shared" si="36"/>
        <v>{{ ref_intext_tabak_et_al_2018 }}</v>
      </c>
      <c r="H346" s="14" t="str">
        <f t="shared" si="37"/>
        <v>{{ ref_bib_tabak_et_al_2018 }}</v>
      </c>
      <c r="I346" s="14" t="s">
        <v>75</v>
      </c>
      <c r="J346" s="14" t="s">
        <v>75</v>
      </c>
      <c r="K346" s="14" t="s">
        <v>1858</v>
      </c>
      <c r="L346" s="14" t="s">
        <v>624</v>
      </c>
      <c r="M346" s="14" t="str">
        <f t="shared" si="40"/>
        <v>Tabak, M. A., Norouzzadeh, M. S., Wolfson, D. W., Sweeney, S. J., Vercauteren, K. C., Snow, N. P., Halseth, J. M., Di Salvo, P. A., Lewis, J. &lt;br&gt; &amp;nbsp;&amp;nbsp;&amp;nbsp;&amp;nbsp;&amp;nbsp;&amp;nbsp;&amp;nbsp;&amp;nbsp;abak, M. A., Norouzzadeh, M. S., Wolfson, D. W., Sweeney, S. J., Vercauteren, K. C., Snow, N. P., Halseth, J. M., Di Salvo, P. A., Lewis, J. S S., White, M. D., Teton, B., Beasley, J. C., Schlichting, P. E., Boughton, R. K., Wight, B., Newkirk, E. S., Ivan, J. S., Odell, E. A., Brook, R. K., . . . Photopoulou, T. (2018). Machine Learning to Classify Animal Species in Camera Trap Images: Applications in Ecology. *Methods in Ecology and Evolution, 10*(4), 585–590. &lt;https://doi.org/10.1111/2041-210x.13120&gt;&lt;br&gt;&lt;br&gt;</v>
      </c>
      <c r="N346" s="14" t="str">
        <f t="shared" si="38"/>
        <v xml:space="preserve">    ref_intext_tabak_et_al_2018: "Tabak et al., 2018"</v>
      </c>
      <c r="O346" s="14" t="str">
        <f t="shared" si="39"/>
        <v xml:space="preserve">    ref_bib_tabak_et_al_2018: "Tabak, M. A., Norouzzadeh, M. S., Wolfson, D. W., Sweeney, S. J., Vercauteren, K. C., Snow, N. P., Halseth, J. M., Di Salvo, P. A., Lewis, J. S., White, M. D., Teton, B., Beasley, J. C., Schlichting, P. E., Boughton, R. K., Wight, B., Newkirk, E. S., Ivan, J. S., Odell, E. A., Brook, R. K., . . . Photopoulou, T. (2018). Machine Learning to Classify Animal Species in Camera Trap Images: Applications in Ecology. *Methods in Ecology and Evolution, 10*(4), 585–590. &lt;https://doi.org/10.1111/2041-210x.13120&gt;"</v>
      </c>
    </row>
    <row r="347" spans="1:15" s="7" customFormat="1">
      <c r="A347" s="14" t="s">
        <v>2267</v>
      </c>
      <c r="B347" s="14"/>
      <c r="C347" s="14"/>
      <c r="D347" s="14" t="s">
        <v>789</v>
      </c>
      <c r="E347" s="14"/>
      <c r="F347" s="14" t="s">
        <v>1641</v>
      </c>
      <c r="G347" s="14" t="str">
        <f t="shared" si="36"/>
        <v>{{ ref_intext_tanwar_et_al_2021 }}</v>
      </c>
      <c r="H347" s="14" t="str">
        <f t="shared" si="37"/>
        <v>{{ ref_bib_tanwar_et_al_2021 }}</v>
      </c>
      <c r="I347" s="14" t="s">
        <v>74</v>
      </c>
      <c r="J347" s="14" t="s">
        <v>791</v>
      </c>
      <c r="K347" s="14" t="s">
        <v>1859</v>
      </c>
      <c r="L347" s="14" t="s">
        <v>624</v>
      </c>
      <c r="M347" s="14" t="str">
        <f t="shared" si="40"/>
        <v>Tanwar, K. S., Sadhu, A., &amp; Jhala, Y. V. (2021). Camera trap placement for evaluating species richness, abundance, and activity. *Scientific  &lt;br&gt; &amp;nbsp;&amp;nbsp;&amp;nbsp;&amp;nbsp;&amp;nbsp;&amp;nbsp;&amp;nbsp;&amp;nbsp;anwar, K. S., Sadhu, A., &amp; Jhala, Y. V. (2021). Camera trap placement for evaluating species richness, abundance, and activity. *Scientific ReReports, 11*(1), 23050. &lt;https://doi.org/10.1038/s41598-021-02459-w&gt;&lt;br&gt;&lt;br&gt;</v>
      </c>
      <c r="N347" s="14" t="str">
        <f t="shared" si="38"/>
        <v xml:space="preserve">    ref_intext_tanwar_et_al_2021: "Tanwar et al., 2021"</v>
      </c>
      <c r="O347" s="14" t="str">
        <f t="shared" si="39"/>
        <v xml:space="preserve">    ref_bib_tanwar_et_al_2021: "Tanwar, K. S., Sadhu, A., &amp; Jhala, Y. V. (2021). Camera trap placement for evaluating species richness, abundance, and activity. *Scientific Reports, 11*(1), 23050. &lt;https://doi.org/10.1038/s41598-021-02459-w&gt;"</v>
      </c>
    </row>
    <row r="348" spans="1:15" s="7" customFormat="1">
      <c r="A348" s="14" t="s">
        <v>2267</v>
      </c>
      <c r="B348" s="14" t="b">
        <v>1</v>
      </c>
      <c r="C348" s="14" t="b">
        <v>0</v>
      </c>
      <c r="D348" s="14" t="b">
        <v>0</v>
      </c>
      <c r="E348" s="14"/>
      <c r="F348" s="14" t="s">
        <v>1642</v>
      </c>
      <c r="G348" s="14" t="str">
        <f t="shared" si="36"/>
        <v>{{ ref_intext_thorn_et_al_2009 }}</v>
      </c>
      <c r="H348" s="14" t="str">
        <f t="shared" si="37"/>
        <v>{{ ref_bib_thorn_et_al_2009 }}</v>
      </c>
      <c r="I348" s="14" t="s">
        <v>73</v>
      </c>
      <c r="J348" s="14" t="s">
        <v>73</v>
      </c>
      <c r="K348" s="14" t="s">
        <v>879</v>
      </c>
      <c r="L348" s="14" t="s">
        <v>624</v>
      </c>
      <c r="M348" s="14" t="str">
        <f t="shared" si="40"/>
        <v>Thorn, M., Scott, D. M., Green, M., Bateman, P. W., &amp; Cameron, E. Z. (2009). Estimating Brown Hyaena Occupancy using Baited Camera Traps. *So &lt;br&gt; &amp;nbsp;&amp;nbsp;&amp;nbsp;&amp;nbsp;&amp;nbsp;&amp;nbsp;&amp;nbsp;&amp;nbsp;horn, M., Scott, D. M., Green, M., Bateman, P. W., &amp; Cameron, E. Z. (2009). Estimating Brown Hyaena Occupancy using Baited Camera Traps. *Soututh African Journal of Wildlife Research, 39*(1), 1–10. &lt;https://doi.org/10.3957/056.039.0101&gt;&lt;br&gt;&lt;br&gt;</v>
      </c>
      <c r="N348" s="14" t="str">
        <f t="shared" si="38"/>
        <v xml:space="preserve">    ref_intext_thorn_et_al_2009: "Thorn et al., 2009"</v>
      </c>
      <c r="O348" s="14" t="str">
        <f t="shared" si="39"/>
        <v xml:space="preserve">    ref_bib_thorn_et_al_2009: "Thorn, M., Scott, D. M., Green, M., Bateman, P. W., &amp; Cameron, E. Z. (2009). Estimating Brown Hyaena Occupancy using Baited Camera Traps. *South African Journal of Wildlife Research, 39*(1), 1–10. &lt;https://doi.org/10.3957/056.039.0101&gt;"</v>
      </c>
    </row>
    <row r="349" spans="1:15" s="7" customFormat="1">
      <c r="A349" s="14" t="s">
        <v>2267</v>
      </c>
      <c r="B349" s="14" t="b">
        <v>0</v>
      </c>
      <c r="C349" s="14" t="b">
        <v>1</v>
      </c>
      <c r="D349" s="14" t="b">
        <v>0</v>
      </c>
      <c r="E349" s="14"/>
      <c r="F349" s="14" t="s">
        <v>1643</v>
      </c>
      <c r="G349" s="14" t="str">
        <f t="shared" si="36"/>
        <v>{{ ref_intext_tigner_et_al_2014 }}</v>
      </c>
      <c r="H349" s="14" t="str">
        <f t="shared" si="37"/>
        <v>{{ ref_bib_tigner_et_al_2014 }}</v>
      </c>
      <c r="I349" s="14" t="s">
        <v>72</v>
      </c>
      <c r="J349" s="14" t="s">
        <v>790</v>
      </c>
      <c r="K349" s="14" t="s">
        <v>1861</v>
      </c>
      <c r="L349" s="14" t="s">
        <v>624</v>
      </c>
      <c r="M349" s="14" t="str">
        <f t="shared" si="40"/>
        <v>Tigner, J., Bayne, E. M., &amp; Boutin, S. (2014). Black bear use of seismic lines in Northern Canada. *Journal of Wildlife Management, 78* (2),  &lt;br&gt; &amp;nbsp;&amp;nbsp;&amp;nbsp;&amp;nbsp;&amp;nbsp;&amp;nbsp;&amp;nbsp;&amp;nbsp;igner, J., Bayne, E. M., &amp; Boutin, S. (2014). Black bear use of seismic lines in Northern Canada. *Journal of Wildlife Management, 78* (2), 28282–292. &lt;https://doi.org/10.1002/jwmg.664&gt;&lt;br&gt;&lt;br&gt;</v>
      </c>
      <c r="N349" s="14" t="str">
        <f t="shared" si="38"/>
        <v xml:space="preserve">    ref_intext_tigner_et_al_2014: "Tigner et al., 2014"</v>
      </c>
      <c r="O349" s="14" t="str">
        <f t="shared" si="39"/>
        <v xml:space="preserve">    ref_bib_tigner_et_al_2014: "Tigner, J., Bayne, E. M., &amp; Boutin, S. (2014). Black bear use of seismic lines in Northern Canada. *Journal of Wildlife Management, 78* (2), 282–292. &lt;https://doi.org/10.1002/jwmg.664&gt;"</v>
      </c>
    </row>
    <row r="350" spans="1:15">
      <c r="A350" s="14" t="s">
        <v>2267</v>
      </c>
      <c r="B350" s="14" t="b">
        <v>1</v>
      </c>
      <c r="C350" s="14" t="b">
        <v>1</v>
      </c>
      <c r="D350" s="14" t="b">
        <v>1</v>
      </c>
      <c r="E350" s="14"/>
      <c r="F350" s="14" t="s">
        <v>1644</v>
      </c>
      <c r="G350" s="14" t="str">
        <f t="shared" si="36"/>
        <v>{{ ref_intext_tobler_et_al_2008 }}</v>
      </c>
      <c r="H350" s="14" t="str">
        <f t="shared" si="37"/>
        <v>{{ ref_bib_tobler_et_al_2008 }}</v>
      </c>
      <c r="I350" s="14" t="s">
        <v>70</v>
      </c>
      <c r="J350" s="14" t="s">
        <v>70</v>
      </c>
      <c r="K350" s="14" t="s">
        <v>1863</v>
      </c>
      <c r="L350" s="14" t="s">
        <v>624</v>
      </c>
      <c r="M350" s="14" t="str">
        <f t="shared" si="40"/>
        <v>Tobler, M. W., Pitman, R. L., Mares, R. &amp; Powell, G. (2008). An Evaluation of Camera Traps for Inventorying Large- and Medium-Sized Terrestri &lt;br&gt; &amp;nbsp;&amp;nbsp;&amp;nbsp;&amp;nbsp;&amp;nbsp;&amp;nbsp;&amp;nbsp;&amp;nbsp;obler, M. W., Pitman, R. L., Mares, R. &amp; Powell, G. (2008). An Evaluation of Camera Traps for Inventorying Large- and Medium-Sized Terrestrialal Rainforest Mammals. *Animal Conservation, 11*, 169–178. &lt;https://doi.org/10.1111/j.1469-1795.2008.00169.x&gt;&lt;br&gt;&lt;br&gt;</v>
      </c>
      <c r="N350" s="14" t="str">
        <f t="shared" si="38"/>
        <v xml:space="preserve">    ref_intext_tobler_et_al_2008: "Tobler et al., 2008"</v>
      </c>
      <c r="O350" s="14" t="str">
        <f t="shared" si="39"/>
        <v xml:space="preserve">    ref_bib_tobler_et_al_2008: "Tobler, M. W., Pitman, R. L., Mares, R. &amp; Powell, G. (2008). An Evaluation of Camera Traps for Inventorying Large- and Medium-Sized Terrestrial Rainforest Mammals. *Animal Conservation, 11*, 169–178. &lt;https://doi.org/10.1111/j.1469-1795.2008.00169.x&gt;"</v>
      </c>
    </row>
    <row r="351" spans="1:15">
      <c r="A351" s="14" t="s">
        <v>2267</v>
      </c>
      <c r="B351" s="14" t="b">
        <v>1</v>
      </c>
      <c r="C351" s="14" t="b">
        <v>0</v>
      </c>
      <c r="D351" s="14" t="b">
        <v>1</v>
      </c>
      <c r="E351" s="14"/>
      <c r="F351" s="14" t="s">
        <v>1645</v>
      </c>
      <c r="G351" s="14" t="str">
        <f t="shared" si="36"/>
        <v>{{ ref_intext_tobler_powell_2013 }}</v>
      </c>
      <c r="H351" s="14" t="str">
        <f t="shared" si="37"/>
        <v>{{ ref_bib_tobler_powell_2013 }}</v>
      </c>
      <c r="I351" s="14" t="s">
        <v>71</v>
      </c>
      <c r="J351" s="14" t="s">
        <v>71</v>
      </c>
      <c r="K351" s="14" t="s">
        <v>1862</v>
      </c>
      <c r="L351" s="14" t="s">
        <v>624</v>
      </c>
      <c r="M351" s="14" t="str">
        <f t="shared" si="40"/>
        <v>Tobler, M. W. &amp; Powell, G. V. N. (2013). Estimating jaguar densities with camera traps: problems with current designs and recommendations for &lt;br&gt; &amp;nbsp;&amp;nbsp;&amp;nbsp;&amp;nbsp;&amp;nbsp;&amp;nbsp;&amp;nbsp;&amp;nbsp;obler, M. W. &amp; Powell, G. V. N. (2013). Estimating jaguar densities with camera traps: problems with current designs and recommendations for f future studies. *Biological Conservation, 159*, 109–118. &lt;https://doi.org/10.1016/j.biocon.2012.12.009&gt;&lt;br&gt;&lt;br&gt;</v>
      </c>
      <c r="N351" s="14" t="str">
        <f t="shared" si="38"/>
        <v xml:space="preserve">    ref_intext_tobler_powell_2013: "Tobler &amp; Powell, 2013"</v>
      </c>
      <c r="O351" s="14" t="str">
        <f t="shared" si="39"/>
        <v xml:space="preserve">    ref_bib_tobler_powell_2013: "Tobler, M. W. &amp; Powell, G. V. N. (2013). Estimating jaguar densities with camera traps: problems with current designs and recommendations for future studies. *Biological Conservation, 159*, 109–118. &lt;https://doi.org/10.1016/j.biocon.2012.12.009&gt;"</v>
      </c>
    </row>
    <row r="352" spans="1:15">
      <c r="A352" s="14" t="s">
        <v>2267</v>
      </c>
      <c r="B352" s="14" t="b">
        <v>0</v>
      </c>
      <c r="C352" s="14" t="b">
        <v>0</v>
      </c>
      <c r="D352" s="14" t="s">
        <v>789</v>
      </c>
      <c r="E352" s="14"/>
      <c r="F352" s="14" t="s">
        <v>4</v>
      </c>
      <c r="G352" s="14" t="str">
        <f t="shared" si="36"/>
        <v>{{ ref_intext_tourani_2022 }}</v>
      </c>
      <c r="H352" s="14" t="str">
        <f t="shared" si="37"/>
        <v>{{ ref_bib_tourani_2022 }}</v>
      </c>
      <c r="I352" s="14" t="s">
        <v>69</v>
      </c>
      <c r="J352" s="14" t="s">
        <v>69</v>
      </c>
      <c r="K352" s="14" t="s">
        <v>1864</v>
      </c>
      <c r="L352" s="14" t="s">
        <v>624</v>
      </c>
      <c r="M352" s="14" t="str">
        <f t="shared" si="40"/>
        <v>Tourani, M. (2022). A review of spatial capture-recapture: Ecological insights, limitations, and prospects. *Ecology and Evolution, 12*, e846 &lt;br&gt; &amp;nbsp;&amp;nbsp;&amp;nbsp;&amp;nbsp;&amp;nbsp;&amp;nbsp;&amp;nbsp;&amp;nbsp;ourani, M. (2022). A review of spatial capture-recapture: Ecological insights, limitations, and prospects. *Ecology and Evolution, 12*, e8468.8. &lt;https://doi.org/10.1002/ece3.8468&gt;&lt;br&gt;&lt;br&gt;</v>
      </c>
      <c r="N352" s="14" t="str">
        <f t="shared" si="38"/>
        <v xml:space="preserve">    ref_intext_tourani_2022: "Tourani, 2022"</v>
      </c>
      <c r="O352" s="14" t="str">
        <f t="shared" si="39"/>
        <v xml:space="preserve">    ref_bib_tourani_2022: "Tourani, M. (2022). A review of spatial capture-recapture: Ecological insights, limitations, and prospects. *Ecology and Evolution, 12*, e8468. &lt;https://doi.org/10.1002/ece3.8468&gt;"</v>
      </c>
    </row>
    <row r="353" spans="1:15">
      <c r="A353" s="14" t="s">
        <v>2267</v>
      </c>
      <c r="B353" s="14" t="b">
        <v>0</v>
      </c>
      <c r="C353" s="14" t="b">
        <v>0</v>
      </c>
      <c r="D353" s="14"/>
      <c r="E353" s="14"/>
      <c r="F353" s="14" t="s">
        <v>1985</v>
      </c>
      <c r="G353" s="14" t="str">
        <f t="shared" si="36"/>
        <v>{{ ref_intext_tourani_et_al_2020 }}</v>
      </c>
      <c r="H353" s="14" t="str">
        <f t="shared" si="37"/>
        <v>{{ ref_bib_tourani_et_al_2020 }}</v>
      </c>
      <c r="I353" s="14" t="s">
        <v>1984</v>
      </c>
      <c r="J353" s="14" t="s">
        <v>1984</v>
      </c>
      <c r="K353" s="14" t="s">
        <v>1983</v>
      </c>
      <c r="L353" s="14" t="s">
        <v>624</v>
      </c>
      <c r="M353" s="14" t="str">
        <f t="shared" si="40"/>
        <v>Tourani, M., Brøste, E. N., Bakken, S., Odden, J., Bischof, R., &amp; Hayward, M. (2020). Sooner, closer, or longer: Detectability of mesocarnivo &lt;br&gt; &amp;nbsp;&amp;nbsp;&amp;nbsp;&amp;nbsp;&amp;nbsp;&amp;nbsp;&amp;nbsp;&amp;nbsp;ourani, M., Brøste, E. N., Bakken, S., Odden, J., Bischof, R., &amp; Hayward, M. (2020). Sooner, closer, or longer: Detectability of mesocarnivoreres at camera traps. *Journal of Zoology, 312*(4), 259–270. &lt;https://doi.org/10.1111/jzo.12828&gt;&lt;br&gt;&lt;br&gt;</v>
      </c>
      <c r="N353" s="14" t="str">
        <f t="shared" si="38"/>
        <v xml:space="preserve">    ref_intext_tourani_et_al_2020: "Tourani et al., 2020"</v>
      </c>
      <c r="O353" s="14" t="str">
        <f t="shared" si="39"/>
        <v xml:space="preserve">    ref_bib_tourani_et_al_2020: "Tourani, M., Brøste, E. N., Bakken, S., Odden, J., Bischof, R., &amp; Hayward, M. (2020). Sooner, closer, or longer: Detectability of mesocarnivores at camera traps. *Journal of Zoology, 312*(4), 259–270. &lt;https://doi.org/10.1111/jzo.12828&gt;"</v>
      </c>
    </row>
    <row r="354" spans="1:15">
      <c r="A354" s="14" t="s">
        <v>2267</v>
      </c>
      <c r="B354" s="14" t="b">
        <v>0</v>
      </c>
      <c r="C354" s="14" t="b">
        <v>0</v>
      </c>
      <c r="D354" s="14" t="s">
        <v>789</v>
      </c>
      <c r="E354" s="14"/>
      <c r="F354" s="14" t="s">
        <v>1646</v>
      </c>
      <c r="G354" s="14" t="str">
        <f t="shared" si="36"/>
        <v>{{ ref_intext_trolliet_et_al_2014 }}</v>
      </c>
      <c r="H354" s="14" t="str">
        <f t="shared" si="37"/>
        <v>{{ ref_bib_trolliet_et_al_2014 }}</v>
      </c>
      <c r="I354" s="14" t="s">
        <v>68</v>
      </c>
      <c r="J354" s="14" t="s">
        <v>68</v>
      </c>
      <c r="K354" s="14" t="s">
        <v>1865</v>
      </c>
      <c r="L354" s="14" t="s">
        <v>624</v>
      </c>
      <c r="M354" s="14" t="str">
        <f t="shared" si="40"/>
        <v>Trolliet, F., Huynen, M., Vermeulen, C., &amp; Hambuckers, A. (2014). Use of Camera Traps for Wildlife Studies. A Review. *Biotechnology, Agronom &lt;br&gt; &amp;nbsp;&amp;nbsp;&amp;nbsp;&amp;nbsp;&amp;nbsp;&amp;nbsp;&amp;nbsp;&amp;nbsp;rolliet, F., Huynen, M., Vermeulen, C., &amp; Hambuckers, A. (2014). Use of Camera Traps for Wildlife Studies. A Review. *Biotechnology, Agronomy y and Society and Environment 18*(3), 446–54. &lt;https://www.researchgate.net/publication/266381944_Use_of_camera_traps_for_wildlife_studies_A_review&gt;&lt;br&gt;&lt;br&gt;</v>
      </c>
      <c r="N354" s="14" t="str">
        <f t="shared" si="38"/>
        <v xml:space="preserve">    ref_intext_trolliet_et_al_2014: "Trolliet et al., 2014"</v>
      </c>
      <c r="O354" s="14" t="str">
        <f t="shared" si="39"/>
        <v xml:space="preserve">    ref_bib_trolliet_et_al_2014: "Trolliet, F., Huynen, M., Vermeulen, C., &amp; Hambuckers, A. (2014). Use of Camera Traps for Wildlife Studies. A Review. *Biotechnology, Agronomy and Society and Environment 18*(3), 446–54. &lt;https://www.researchgate.net/publication/266381944_Use_of_camera_traps_for_wildlife_studies_A_review&gt;"</v>
      </c>
    </row>
    <row r="355" spans="1:15">
      <c r="A355" s="14" t="s">
        <v>2267</v>
      </c>
      <c r="B355" s="14" t="b">
        <v>0</v>
      </c>
      <c r="C355" s="14" t="b">
        <v>1</v>
      </c>
      <c r="D355" s="14" t="b">
        <v>0</v>
      </c>
      <c r="E355" s="14"/>
      <c r="F355" s="14" t="s">
        <v>1647</v>
      </c>
      <c r="G355" s="14" t="str">
        <f t="shared" si="36"/>
        <v>{{ ref_intext_tschumi_et_al_2018 }}</v>
      </c>
      <c r="H355" s="14" t="str">
        <f t="shared" si="37"/>
        <v>{{ ref_bib_tschumi_et_al_2018 }}</v>
      </c>
      <c r="I355" s="14" t="s">
        <v>67</v>
      </c>
      <c r="J355" s="14" t="s">
        <v>67</v>
      </c>
      <c r="K355" s="14" t="s">
        <v>1866</v>
      </c>
      <c r="L355" s="14" t="s">
        <v>624</v>
      </c>
      <c r="M355" s="14" t="str">
        <f t="shared" si="40"/>
        <v>Tschumi, M., Ekroos, J., Hjort, C., Smith, H. G., &amp; Birkhofer, K. (2018). Rodents, not birds, dominate predation-related ecosystem services a &lt;br&gt; &amp;nbsp;&amp;nbsp;&amp;nbsp;&amp;nbsp;&amp;nbsp;&amp;nbsp;&amp;nbsp;&amp;nbsp;schumi, M., Ekroos, J., Hjort, C., Smith, H. G., &amp; Birkhofer, K. (2018). Rodents, not birds, dominate predation-related ecosystem services andnd disservices in vertebrate communities of agricultural landscapes. *Oecologia, 188* (3), 863–873. &lt;https://doi.org/10.1007/s00442-018-4242-z&gt;&lt;br&gt;&lt;br&gt;</v>
      </c>
      <c r="N355" s="14" t="str">
        <f t="shared" si="38"/>
        <v xml:space="preserve">    ref_intext_tschumi_et_al_2018: "Tschumi et al., 2018"</v>
      </c>
      <c r="O355" s="14" t="str">
        <f t="shared" si="39"/>
        <v xml:space="preserve">    ref_bib_tschumi_et_al_2018: "Tschumi, M., Ekroos, J., Hjort, C., Smith, H. G., &amp; Birkhofer, K. (2018). Rodents, not birds, dominate predation-related ecosystem services and disservices in vertebrate communities of agricultural landscapes. *Oecologia, 188* (3), 863–873. &lt;https://doi.org/10.1007/s00442-018-4242-z&gt;"</v>
      </c>
    </row>
    <row r="356" spans="1:15">
      <c r="A356" s="14" t="s">
        <v>2267</v>
      </c>
      <c r="B356" s="14"/>
      <c r="C356" s="14"/>
      <c r="D356" s="14"/>
      <c r="E356" s="14"/>
      <c r="F356" s="14" t="s">
        <v>2792</v>
      </c>
      <c r="G356" s="14" t="str">
        <f t="shared" si="36"/>
        <v>{{ ref_intext_turlapaty_2014 }}</v>
      </c>
      <c r="H356" s="14" t="str">
        <f t="shared" si="37"/>
        <v>{{ ref_bib_turlapaty_2014 }}</v>
      </c>
      <c r="I356" s="14" t="s">
        <v>2791</v>
      </c>
      <c r="J356" s="14" t="s">
        <v>2791</v>
      </c>
      <c r="K356" s="14" t="s">
        <v>2789</v>
      </c>
      <c r="L356" s="14" t="s">
        <v>2790</v>
      </c>
      <c r="M356" s="14" t="str">
        <f t="shared" si="40"/>
        <v>Turlapaty, A. (2014, Jun 15). *Probability of Detection: Eg 01.* [Video]. YouTube. &lt;https://www.youtube.com/watch?v=WBgWOQBlNoI&gt; &lt;br&gt; &amp;nbsp;&amp;nbsp;&amp;nbsp;&amp;nbsp;&amp;nbsp;&amp;nbsp;&amp;nbsp;&amp;nbsp;urlapaty, A. (2014, Jun 15). *Probability of Detection: Eg 01.* [Video]. YouTube. &lt;https://www.youtube.com/watch?v=WBgWOQBlNoI&gt;&lt;br&gt;&lt;br&gt;</v>
      </c>
      <c r="N356" s="14" t="str">
        <f t="shared" si="38"/>
        <v xml:space="preserve">    ref_intext_turlapaty_2014: "Turlapaty, 2014"</v>
      </c>
      <c r="O356" s="14" t="str">
        <f t="shared" si="39"/>
        <v xml:space="preserve">    ref_bib_turlapaty_2014: "Turlapaty, A. (2014, Jun 15). *Probability of Detection: Eg 01.* [Video]. YouTube. &lt;https://www.youtube.com/watch?v=WBgWOQBlNoI&gt;"</v>
      </c>
    </row>
    <row r="357" spans="1:15">
      <c r="A357" s="14" t="s">
        <v>2267</v>
      </c>
      <c r="B357" s="14" t="b">
        <v>1</v>
      </c>
      <c r="C357" s="14" t="b">
        <v>0</v>
      </c>
      <c r="D357" s="14" t="b">
        <v>0</v>
      </c>
      <c r="E357" s="14"/>
      <c r="F357" s="14" t="s">
        <v>1648</v>
      </c>
      <c r="G357" s="14" t="str">
        <f t="shared" si="36"/>
        <v>{{ ref_intext_twining_et_al_2022 }}</v>
      </c>
      <c r="H357" s="14" t="str">
        <f t="shared" si="37"/>
        <v>{{ ref_bib_twining_et_al_2022 }}</v>
      </c>
      <c r="I357" s="14" t="s">
        <v>66</v>
      </c>
      <c r="J357" s="14" t="s">
        <v>66</v>
      </c>
      <c r="K357" s="14" t="s">
        <v>2891</v>
      </c>
      <c r="L357" s="14" t="s">
        <v>624</v>
      </c>
      <c r="M357" s="14" t="str">
        <f t="shared" si="40"/>
        <v>Twining, J. P., McFarlane, C., O'Meara, D., O'Reilly, C., Reyne, M., Montgomery, W. I., Helyar, S., Tosh, D. G., &amp; Augustine, B. C. (2022) A  &lt;br&gt; &amp;nbsp;&amp;nbsp;&amp;nbsp;&amp;nbsp;&amp;nbsp;&amp;nbsp;&amp;nbsp;&amp;nbsp;wining, J. P., McFarlane, C., O'Meara, D., O'Reilly, C., Reyne, M., Montgomery, W. I., Helyar, S., Tosh, D. G., &amp; Augustine, B. C. (2022) A CoComparison of Density Estimation Methods for Monitoring Marked and Unmarked Animal Populations. *Ecosphere, 13*(10), e4165. &lt;https://doi.org/10.1002/ecs2.4165&gt;&lt;br&gt;&lt;br&gt;</v>
      </c>
      <c r="N357" s="14" t="str">
        <f t="shared" si="38"/>
        <v xml:space="preserve">    ref_intext_twining_et_al_2022: "Twining et al., 2022"</v>
      </c>
      <c r="O357" s="14" t="str">
        <f t="shared" si="39"/>
        <v xml:space="preserve">    ref_bib_twining_et_al_2022: "Twining, J. P., McFarlane, C., O'Meara, D., O'Reilly, C., Reyne, M., Montgomery, W. I., Helyar, S., Tosh, D. G., &amp; Augustine, B. C. (2022) A Comparison of Density Estimation Methods for Monitoring Marked and Unmarked Animal Populations. *Ecosphere, 13*(10), e4165. &lt;https://doi.org/10.1002/ecs2.4165&gt;"</v>
      </c>
    </row>
    <row r="358" spans="1:15" s="7" customFormat="1">
      <c r="A358" s="14" t="s">
        <v>2269</v>
      </c>
      <c r="B358" s="14" t="b">
        <v>0</v>
      </c>
      <c r="C358" s="14" t="b">
        <v>0</v>
      </c>
      <c r="D358" s="14" t="s">
        <v>789</v>
      </c>
      <c r="E358" s="14"/>
      <c r="F358" s="14" t="s">
        <v>1649</v>
      </c>
      <c r="G358" s="14" t="str">
        <f t="shared" si="36"/>
        <v>{{ ref_intext_van_berkel_2014 }}</v>
      </c>
      <c r="H358" s="14" t="str">
        <f t="shared" si="37"/>
        <v>{{ ref_bib_van_berkel_2014 }}</v>
      </c>
      <c r="I358" s="14" t="s">
        <v>65</v>
      </c>
      <c r="J358" s="14" t="s">
        <v>65</v>
      </c>
      <c r="K358" s="14" t="s">
        <v>1867</v>
      </c>
      <c r="L358" s="14" t="s">
        <v>624</v>
      </c>
      <c r="M358" s="14" t="str">
        <f t="shared" ref="M358:M384" si="41">LEFT(K358,141)&amp;" &lt;br&gt; &amp;nbsp;&amp;nbsp;&amp;nbsp;&amp;nbsp;&amp;nbsp;&amp;nbsp;&amp;nbsp;&amp;nbsp;"&amp;MID(K358,2,142)&amp;MID(K358,142,500)&amp;"&lt;br&gt;&lt;br&gt;"</f>
        <v>Van Berkel, T. (2014). *Camera trapping for wildlife conservation: Expedition field techniques*. Geography Outdoors. &lt;https://www.researchgat &lt;br&gt; &amp;nbsp;&amp;nbsp;&amp;nbsp;&amp;nbsp;&amp;nbsp;&amp;nbsp;&amp;nbsp;&amp;nbsp;an Berkel, T. (2014). *Camera trapping for wildlife conservation: Expedition field techniques*. Geography Outdoors. &lt;https://www.researchgate.e.net/publication/339271024_Expedition_Field_Techniques_Camera_Trapping&gt;&lt;br&gt;&lt;br&gt;</v>
      </c>
      <c r="N358" s="14" t="str">
        <f t="shared" si="38"/>
        <v xml:space="preserve">    ref_intext_van_berkel_2014: "Van Berkel, 2014"</v>
      </c>
      <c r="O358" s="14" t="str">
        <f t="shared" si="39"/>
        <v xml:space="preserve">    ref_bib_van_berkel_2014: "Van Berkel, T. (2014). *Camera trapping for wildlife conservation: Expedition field techniques*. Geography Outdoors. &lt;https://www.researchgate.net/publication/339271024_Expedition_Field_Techniques_Camera_Trapping&gt;"</v>
      </c>
    </row>
    <row r="359" spans="1:15">
      <c r="A359" s="14" t="s">
        <v>2269</v>
      </c>
      <c r="B359" s="14" t="b">
        <v>1</v>
      </c>
      <c r="C359" s="14" t="b">
        <v>0</v>
      </c>
      <c r="D359" s="14" t="b">
        <v>0</v>
      </c>
      <c r="E359" s="14"/>
      <c r="F359" s="14" t="s">
        <v>1650</v>
      </c>
      <c r="G359" s="14" t="str">
        <f t="shared" si="36"/>
        <v>{{ ref_intext_van_wilgenburg_et_al_2020 }}</v>
      </c>
      <c r="H359" s="14" t="str">
        <f t="shared" si="37"/>
        <v>{{ ref_bib_van_wilgenburg_et_al_2020 }}</v>
      </c>
      <c r="I359" s="14" t="s">
        <v>63</v>
      </c>
      <c r="J359" s="14" t="s">
        <v>63</v>
      </c>
      <c r="K359" s="14" t="s">
        <v>3599</v>
      </c>
      <c r="L359" s="14" t="s">
        <v>624</v>
      </c>
      <c r="M359" s="14" t="str">
        <f t="shared" si="41"/>
        <v>Van Wilgenburg, S. L., Mahon, C. L., Campbell, G., McLeod, L., Campbell, M., Evans, D., Easton, W., Francis, C. M., Hache, S., Machtans, C. S &lt;br&gt; &amp;nbsp;&amp;nbsp;&amp;nbsp;&amp;nbsp;&amp;nbsp;&amp;nbsp;&amp;nbsp;&amp;nbsp;an Wilgenburg, S. L., Mahon, C. L., Campbell, G., McLeod, L., Campbell, M., Evans, D., Easton, W., Francis, C. M., Hache, S., Machtans, C. S.,., Mader, C., Pankratz, R. F., Russell, R., Smith, A. C., Thomas, P., Toms, J. D., &amp; Tremblay, J. A. (2020). A Cost Efficient Spatially Balanced Hierarchical Sampling Design for Monitoring Boreal Birds Incorporating Access Costs and Habitat Stratification. *PLoS ONE, 15*(6). &lt;https://journals.plos.org/plosone/article?id=10.1371/journal.pone.0234494&gt;&lt;br&gt;&lt;br&gt;</v>
      </c>
      <c r="N359" s="14" t="str">
        <f t="shared" si="38"/>
        <v xml:space="preserve">    ref_intext_van_wilgenburg_et_al_2020: "Van Wilgenburg et al., 2020"</v>
      </c>
      <c r="O359" s="14" t="str">
        <f t="shared" si="39"/>
        <v xml:space="preserve">    ref_bib_van_wilgenburg_et_al_2020: "Van Wilgenburg, S. L., Mahon, C. L., Campbell, G., McLeod, L., Campbell, M., Evans, D., Easton, W., Francis, C. M., Hache, S., Machtans, C. S., Mader, C., Pankratz, R. F., Russell, R., Smith, A. C., Thomas, P., Toms, J. D., &amp; Tremblay, J. A. (2020). A Cost Efficient Spatially Balanced Hierarchical Sampling Design for Monitoring Boreal Birds Incorporating Access Costs and Habitat Stratification. *PLoS ONE, 15*(6). &lt;https://journals.plos.org/plosone/article?id=10.1371/journal.pone.0234494&gt;"</v>
      </c>
    </row>
    <row r="360" spans="1:15">
      <c r="A360" s="14" t="s">
        <v>2269</v>
      </c>
      <c r="B360" s="14" t="b">
        <v>0</v>
      </c>
      <c r="C360" s="14" t="b">
        <v>0</v>
      </c>
      <c r="D360" s="14" t="b">
        <v>1</v>
      </c>
      <c r="E360" s="14"/>
      <c r="F360" s="14" t="s">
        <v>1986</v>
      </c>
      <c r="G360" s="14" t="str">
        <f t="shared" si="36"/>
        <v>{{ ref_intext_vandooren_2016 }}</v>
      </c>
      <c r="H360" s="14" t="str">
        <f t="shared" si="37"/>
        <v>{{ ref_bib_vandooren_2016 }}</v>
      </c>
      <c r="I360" s="14" t="s">
        <v>64</v>
      </c>
      <c r="J360" s="14" t="s">
        <v>64</v>
      </c>
      <c r="K360" s="14" t="s">
        <v>1868</v>
      </c>
      <c r="L360" s="14" t="s">
        <v>624</v>
      </c>
      <c r="M360" s="14" t="str">
        <f t="shared" si="41"/>
        <v>Van Dooren, T. J. M. (2016). Pollinator species richness: Are the declines slowing down? *Nature Conservation*, *15*, 11–22. &lt;https://doi.org &lt;br&gt; &amp;nbsp;&amp;nbsp;&amp;nbsp;&amp;nbsp;&amp;nbsp;&amp;nbsp;&amp;nbsp;&amp;nbsp;an Dooren, T. J. M. (2016). Pollinator species richness: Are the declines slowing down? *Nature Conservation*, *15*, 11–22. &lt;https://doi.org/1/10.3897/natureconservation.15.9616&gt;&lt;br&gt;&lt;br&gt;</v>
      </c>
      <c r="N360" s="14" t="str">
        <f t="shared" si="38"/>
        <v xml:space="preserve">    ref_intext_vandooren_2016: "Van Dooren, 2016"</v>
      </c>
      <c r="O360" s="14" t="str">
        <f t="shared" si="39"/>
        <v xml:space="preserve">    ref_bib_vandooren_2016: "Van Dooren, T. J. M. (2016). Pollinator species richness: Are the declines slowing down? *Nature Conservation*, *15*, 11–22. &lt;https://doi.org/10.3897/natureconservation.15.9616&gt;"</v>
      </c>
    </row>
    <row r="361" spans="1:15">
      <c r="A361" s="14"/>
      <c r="B361" s="14"/>
      <c r="C361" s="14"/>
      <c r="D361" s="14"/>
      <c r="E361" s="14"/>
      <c r="F361" s="76" t="s">
        <v>3679</v>
      </c>
      <c r="G361" s="14" t="str">
        <f t="shared" si="36"/>
        <v>{{ ref_intext_vanwilgenburg_et_al_2020 }}</v>
      </c>
      <c r="H361" s="14" t="str">
        <f t="shared" si="37"/>
        <v>{{ ref_bib_vanwilgenburg_et_al_2020 }}</v>
      </c>
      <c r="I361" s="14" t="s">
        <v>63</v>
      </c>
      <c r="J361" s="14" t="s">
        <v>63</v>
      </c>
      <c r="K361" s="14" t="s">
        <v>3591</v>
      </c>
      <c r="L361" s="14"/>
      <c r="M361" s="14" t="str">
        <f t="shared" si="41"/>
        <v>Van Wilgenburg, S. L., Mahon, C. L., Campbell, G., McLeod, L., Campbell, M., Evans, D., Easton, W., Francis, C. M., Haché, S., Machtans, C. S &lt;br&gt; &amp;nbsp;&amp;nbsp;&amp;nbsp;&amp;nbsp;&amp;nbsp;&amp;nbsp;&amp;nbsp;&amp;nbsp;an Wilgenburg, S. L., Mahon, C. L., Campbell, G., McLeod, L., Campbell, M., Evans, D., Easton, W., Francis, C. M., Haché, S., Machtans, C. S.,., Mader, C., Pankratz, R. F., Russell, R., Smith, A. C., Thomas, P., Toms, J. D., &amp; Tremblay, J. A. (2020). A cost efficient spatially balanced hierarchical sampling design for monitoring boreal birds incorporating access costs and habitat stratification. *PLOS One, 15* (6), e0234494. &lt;https://doi.org/10.1371/journal.pone.0234494&gt;&lt;br&gt;&lt;br&gt;</v>
      </c>
      <c r="N361" s="14" t="str">
        <f t="shared" si="38"/>
        <v xml:space="preserve">    ref_intext_vanwilgenburg_et_al_2020: "Van Wilgenburg et al., 2020"</v>
      </c>
      <c r="O361" s="14" t="str">
        <f t="shared" si="39"/>
        <v xml:space="preserve">    ref_bib_vanwilgenburg_et_al_2020: "Van Wilgenburg, S. L., Mahon, C. L., Campbell, G., McLeod, L., Campbell, M., Evans, D., Easton, W., Francis, C. M., Haché, S., Machtans, C. S., Mader, C., Pankratz, R. F., Russell, R., Smith, A. C., Thomas, P., Toms, J. D., &amp; Tremblay, J. A. (2020). A cost efficient spatially balanced hierarchical sampling design for monitoring boreal birds incorporating access costs and habitat stratification. *PLOS One, 15* (6), e0234494. &lt;https://doi.org/10.1371/journal.pone.0234494&gt;"</v>
      </c>
    </row>
    <row r="362" spans="1:15">
      <c r="A362" s="14" t="s">
        <v>2269</v>
      </c>
      <c r="B362" s="14" t="b">
        <v>1</v>
      </c>
      <c r="C362" s="14" t="b">
        <v>0</v>
      </c>
      <c r="D362" s="14" t="b">
        <v>0</v>
      </c>
      <c r="E362" s="14"/>
      <c r="F362" s="14" t="s">
        <v>1651</v>
      </c>
      <c r="G362" s="14" t="str">
        <f t="shared" si="36"/>
        <v>{{ ref_intext_velez_et_al_2023 }}</v>
      </c>
      <c r="H362" s="14" t="str">
        <f t="shared" si="37"/>
        <v>{{ ref_bib_velez_et_al_2023 }}</v>
      </c>
      <c r="I362" s="14" t="s">
        <v>62</v>
      </c>
      <c r="J362" s="14" t="s">
        <v>62</v>
      </c>
      <c r="K362" s="14" t="s">
        <v>1869</v>
      </c>
      <c r="L362" s="14" t="s">
        <v>624</v>
      </c>
      <c r="M362" s="14" t="str">
        <f t="shared" si="41"/>
        <v>Velez, J., McShea, W., Shamon, H., Castiblanco-Camacho, P. J., Tabak, M. A., Chalmers, C., Fergus, P., &amp; Fieberg, J. (2023). An Evaluation of &lt;br&gt; &amp;nbsp;&amp;nbsp;&amp;nbsp;&amp;nbsp;&amp;nbsp;&amp;nbsp;&amp;nbsp;&amp;nbsp;elez, J., McShea, W., Shamon, H., Castiblanco-Camacho, P. J., Tabak, M. A., Chalmers, C., Fergus, P., &amp; Fieberg, J. (2023). An Evaluation of P Platforms for Processing Camera-Trap Data using Artificial Intelligence. *Methods in Ecology and Evolution, 145*, 459-477. &lt;https://doi.org/10.1111/2041-210X.14044&gt;&lt;br&gt;&lt;br&gt;</v>
      </c>
      <c r="N362" s="14" t="str">
        <f t="shared" si="38"/>
        <v xml:space="preserve">    ref_intext_velez_et_al_2023: "Velez et al., 2023"</v>
      </c>
      <c r="O362" s="14" t="str">
        <f t="shared" si="39"/>
        <v xml:space="preserve">    ref_bib_velez_et_al_2023: "Velez, J., McShea, W., Shamon, H., Castiblanco-Camacho, P. J., Tabak, M. A., Chalmers, C., Fergus, P., &amp; Fieberg, J. (2023). An Evaluation of Platforms for Processing Camera-Trap Data using Artificial Intelligence. *Methods in Ecology and Evolution, 145*, 459-477. &lt;https://doi.org/10.1111/2041-210X.14044&gt;"</v>
      </c>
    </row>
    <row r="363" spans="1:15">
      <c r="A363" s="14" t="s">
        <v>2269</v>
      </c>
      <c r="B363" s="14" t="b">
        <v>1</v>
      </c>
      <c r="C363" s="14" t="b">
        <v>0</v>
      </c>
      <c r="D363" s="14" t="b">
        <v>0</v>
      </c>
      <c r="E363" s="14"/>
      <c r="F363" s="14" t="s">
        <v>1652</v>
      </c>
      <c r="G363" s="14" t="str">
        <f t="shared" si="36"/>
        <v>{{ ref_intext_vidal_et_al_2021 }}</v>
      </c>
      <c r="H363" s="14" t="str">
        <f t="shared" si="37"/>
        <v>{{ ref_bib_vidal_et_al_2021 }}</v>
      </c>
      <c r="I363" s="14" t="s">
        <v>61</v>
      </c>
      <c r="J363" s="14" t="s">
        <v>61</v>
      </c>
      <c r="K363" s="14" t="s">
        <v>1870</v>
      </c>
      <c r="L363" s="14" t="s">
        <v>624</v>
      </c>
      <c r="M363" s="14" t="str">
        <f t="shared" si="41"/>
        <v>Vidal, M., Wolf, N., Rosenberg, B., Harris, B. P., &amp; Mathis, A. (2021). Perspectives on Individual Animal Identification from Biology and Com &lt;br&gt; &amp;nbsp;&amp;nbsp;&amp;nbsp;&amp;nbsp;&amp;nbsp;&amp;nbsp;&amp;nbsp;&amp;nbsp;idal, M., Wolf, N., Rosenberg, B., Harris, B. P., &amp; Mathis, A. (2021). Perspectives on Individual Animal Identification from Biology and Compuputer Vision. *Integrative and Comparative Biology, 61*(3), 900-916. &lt;https://academic.oup.com/icb/article/61/3/900/6288456&gt;&lt;br&gt;&lt;br&gt;</v>
      </c>
      <c r="N363" s="14" t="str">
        <f t="shared" si="38"/>
        <v xml:space="preserve">    ref_intext_vidal_et_al_2021: "Vidal et al., 2021"</v>
      </c>
      <c r="O363" s="14" t="str">
        <f t="shared" si="39"/>
        <v xml:space="preserve">    ref_bib_vidal_et_al_2021: "Vidal, M., Wolf, N., Rosenberg, B., Harris, B. P., &amp; Mathis, A. (2021). Perspectives on Individual Animal Identification from Biology and Computer Vision. *Integrative and Comparative Biology, 61*(3), 900-916. &lt;https://academic.oup.com/icb/article/61/3/900/6288456&gt;"</v>
      </c>
    </row>
    <row r="364" spans="1:15">
      <c r="A364" s="14" t="s">
        <v>2269</v>
      </c>
      <c r="B364" s="14" t="b">
        <v>0</v>
      </c>
      <c r="C364" s="14" t="b">
        <v>0</v>
      </c>
      <c r="D364" s="14"/>
      <c r="E364" s="14"/>
      <c r="F364" s="14" t="s">
        <v>1899</v>
      </c>
      <c r="G364" s="14" t="str">
        <f t="shared" si="36"/>
        <v>{{ ref_intext_vsn_international_2022 }}</v>
      </c>
      <c r="H364" s="14" t="str">
        <f t="shared" si="37"/>
        <v>{{ ref_bib_vsn_international_2022 }}</v>
      </c>
      <c r="I364" s="14" t="s">
        <v>1898</v>
      </c>
      <c r="J364" s="14" t="s">
        <v>1898</v>
      </c>
      <c r="K364" s="14" t="s">
        <v>1897</v>
      </c>
      <c r="L364" s="14" t="s">
        <v>624</v>
      </c>
      <c r="M364" s="14" t="str">
        <f t="shared" si="41"/>
        <v>VSN International (2022, Jul 13). *Species abundance tools in Genstat* [Video]. YouTube. &lt;https://www.youtube.com/watch?v=wBx7f4PP8RE&gt; &lt;br&gt; &amp;nbsp;&amp;nbsp;&amp;nbsp;&amp;nbsp;&amp;nbsp;&amp;nbsp;&amp;nbsp;&amp;nbsp;SN International (2022, Jul 13). *Species abundance tools in Genstat* [Video]. YouTube. &lt;https://www.youtube.com/watch?v=wBx7f4PP8RE&gt;&lt;br&gt;&lt;br&gt;</v>
      </c>
      <c r="N364" s="14" t="str">
        <f t="shared" si="38"/>
        <v xml:space="preserve">    ref_intext_vsn_international_2022: "VSN International, 2022"</v>
      </c>
      <c r="O364" s="14" t="str">
        <f t="shared" si="39"/>
        <v xml:space="preserve">    ref_bib_vsn_international_2022: "VSN International (2022, Jul 13). *Species abundance tools in Genstat* [Video]. YouTube. &lt;https://www.youtube.com/watch?v=wBx7f4PP8RE&gt;"</v>
      </c>
    </row>
    <row r="365" spans="1:15">
      <c r="A365" s="38"/>
      <c r="B365" s="38"/>
      <c r="C365" s="38"/>
      <c r="D365" s="38"/>
      <c r="E365" s="38"/>
      <c r="F365" s="77" t="s">
        <v>3667</v>
      </c>
      <c r="G365" s="14" t="str">
        <f t="shared" si="36"/>
        <v>{{ ref_intext_walther_moore_2005 }}</v>
      </c>
      <c r="H365" s="14" t="str">
        <f t="shared" si="37"/>
        <v>{{ ref_bib_walther_moore_2005 }}</v>
      </c>
      <c r="I365" s="19" t="s">
        <v>3627</v>
      </c>
      <c r="J365" s="19" t="s">
        <v>3627</v>
      </c>
      <c r="K365" s="38" t="s">
        <v>3628</v>
      </c>
      <c r="L365" s="38"/>
      <c r="M365" s="38" t="str">
        <f t="shared" si="41"/>
        <v>Walther, B. A., &amp; Moore, J. L. (2005). The Concepts of Bias, Precision and Accuracy, and Their Use in Testing the Performance of Species Rich &lt;br&gt; &amp;nbsp;&amp;nbsp;&amp;nbsp;&amp;nbsp;&amp;nbsp;&amp;nbsp;&amp;nbsp;&amp;nbsp;alther, B. A., &amp; Moore, J. L. (2005). The Concepts of Bias, Precision and Accuracy, and Their Use in Testing the Performance of Species Richneness Estimators, with a Literature Review of Estimator Performance. *Ecography, 28*, 815-829.
&lt;https://doi.org/10.1111/j.2005.0906-7590.04112.x&gt;&lt;br&gt;&lt;br&gt;</v>
      </c>
      <c r="N365" s="14" t="str">
        <f t="shared" si="38"/>
        <v xml:space="preserve">    ref_intext_walther_moore_2005: "Walther &amp; Moore, 2005"</v>
      </c>
      <c r="O365" s="14" t="str">
        <f t="shared" si="39"/>
        <v xml:space="preserve">    ref_bib_walther_moore_2005: "Walther, B. A., &amp; Moore, J. L. (2005). The Concepts of Bias, Precision and Accuracy, and Their Use in Testing the Performance of Species Richness Estimators, with a Literature Review of Estimator Performance. *Ecography, 28*, 815-829.
&lt;https://doi.org/10.1111/j.2005.0906-7590.04112.x&gt;"</v>
      </c>
    </row>
    <row r="366" spans="1:15">
      <c r="A366" s="14" t="s">
        <v>2268</v>
      </c>
      <c r="B366" s="14" t="b">
        <v>1</v>
      </c>
      <c r="C366" s="14" t="b">
        <v>0</v>
      </c>
      <c r="D366" s="14" t="b">
        <v>0</v>
      </c>
      <c r="E366" s="14"/>
      <c r="F366" s="14" t="s">
        <v>1653</v>
      </c>
      <c r="G366" s="14" t="str">
        <f t="shared" si="36"/>
        <v>{{ ref_intext_warbington_boyce_2020 }}</v>
      </c>
      <c r="H366" s="14" t="str">
        <f t="shared" si="37"/>
        <v>{{ ref_bib_warbington_boyce_2020 }}</v>
      </c>
      <c r="I366" s="14" t="s">
        <v>59</v>
      </c>
      <c r="J366" s="14" t="s">
        <v>59</v>
      </c>
      <c r="K366" s="14" t="s">
        <v>2860</v>
      </c>
      <c r="L366" s="14" t="s">
        <v>624</v>
      </c>
      <c r="M366" s="14" t="str">
        <f t="shared" si="41"/>
        <v>Warbington, C. H., &amp; Boyce, M. S. (2020). Population Density of sitatunga in riverine wetland habitats. *Global Ecology and Conservation, 24* &lt;br&gt; &amp;nbsp;&amp;nbsp;&amp;nbsp;&amp;nbsp;&amp;nbsp;&amp;nbsp;&amp;nbsp;&amp;nbsp;arbington, C. H., &amp; Boyce, M. S. (2020). Population Density of sitatunga in riverine wetland habitats. *Global Ecology and Conservation, 24*. . &lt;https://doi.org/10.1016/j.gecco.2020.e01212&gt;&lt;br&gt;&lt;br&gt;</v>
      </c>
      <c r="N366" s="14" t="str">
        <f t="shared" si="38"/>
        <v xml:space="preserve">    ref_intext_warbington_boyce_2020: "Warbington &amp; Boyce, 2020"</v>
      </c>
      <c r="O366" s="14" t="str">
        <f t="shared" si="39"/>
        <v xml:space="preserve">    ref_bib_warbington_boyce_2020: "Warbington, C. H., &amp; Boyce, M. S. (2020). Population Density of sitatunga in riverine wetland habitats. *Global Ecology and Conservation, 24*. &lt;https://doi.org/10.1016/j.gecco.2020.e01212&gt;"</v>
      </c>
    </row>
    <row r="367" spans="1:15">
      <c r="A367" s="14" t="s">
        <v>2268</v>
      </c>
      <c r="B367" s="14" t="b">
        <v>1</v>
      </c>
      <c r="C367" s="14" t="b">
        <v>1</v>
      </c>
      <c r="D367" s="14" t="b">
        <v>0</v>
      </c>
      <c r="E367" s="14"/>
      <c r="F367" s="14" t="s">
        <v>1654</v>
      </c>
      <c r="G367" s="14" t="str">
        <f t="shared" si="36"/>
        <v>{{ ref_intext_wearn_et_al_2013 }}</v>
      </c>
      <c r="H367" s="14" t="str">
        <f t="shared" si="37"/>
        <v>{{ ref_bib_wearn_et_al_2013 }}</v>
      </c>
      <c r="I367" s="14" t="s">
        <v>55</v>
      </c>
      <c r="J367" s="14" t="s">
        <v>55</v>
      </c>
      <c r="K367" s="14" t="s">
        <v>2858</v>
      </c>
      <c r="L367" s="14" t="s">
        <v>624</v>
      </c>
      <c r="M367" s="14" t="str">
        <f t="shared" si="41"/>
        <v>Wearn, O. R., Rowcliffe, J. M., Carbone, C., Bernard, H., &amp; Ewers, R. M. (2013). Assessing the status of wild felids in a highly-disturbed co &lt;br&gt; &amp;nbsp;&amp;nbsp;&amp;nbsp;&amp;nbsp;&amp;nbsp;&amp;nbsp;&amp;nbsp;&amp;nbsp;earn, O. R., Rowcliffe, J. M., Carbone, C., Bernard, H., &amp; Ewers, R. M. (2013). Assessing the status of wild felids in a highly-disturbed commmmercial forest reserve in Borneo and the implications for camera trap Survey design. *PLoS One, 8*(11), e77598. &lt;https://doi.org/10.1371/journal.pone.0077598&gt;&lt;br&gt;&lt;br&gt;</v>
      </c>
      <c r="N367" s="14" t="str">
        <f t="shared" si="38"/>
        <v xml:space="preserve">    ref_intext_wearn_et_al_2013: "Wearn et al., 2013"</v>
      </c>
      <c r="O367" s="14" t="str">
        <f t="shared" si="39"/>
        <v xml:space="preserve">    ref_bib_wearn_et_al_2013: "Wearn, O. R., Rowcliffe, J. M., Carbone, C., Bernard, H., &amp; Ewers, R. M. (2013). Assessing the status of wild felids in a highly-disturbed commercial forest reserve in Borneo and the implications for camera trap Survey design. *PLoS One, 8*(11), e77598. &lt;https://doi.org/10.1371/journal.pone.0077598&gt;"</v>
      </c>
    </row>
    <row r="368" spans="1:15" s="7" customFormat="1">
      <c r="A368" s="14" t="s">
        <v>2268</v>
      </c>
      <c r="B368" s="14" t="b">
        <v>1</v>
      </c>
      <c r="C368" s="14" t="b">
        <v>0</v>
      </c>
      <c r="D368" s="14" t="b">
        <v>1</v>
      </c>
      <c r="E368" s="14"/>
      <c r="F368" s="14" t="s">
        <v>1655</v>
      </c>
      <c r="G368" s="14" t="str">
        <f t="shared" si="36"/>
        <v>{{ ref_intext_wearn_et_al_2016 }}</v>
      </c>
      <c r="H368" s="14" t="str">
        <f t="shared" si="37"/>
        <v>{{ ref_bib_wearn_et_al_2016 }}</v>
      </c>
      <c r="I368" s="14" t="s">
        <v>56</v>
      </c>
      <c r="J368" s="14" t="s">
        <v>56</v>
      </c>
      <c r="K368" s="14" t="s">
        <v>1872</v>
      </c>
      <c r="L368" s="14" t="s">
        <v>624</v>
      </c>
      <c r="M368" s="14" t="str">
        <f t="shared" si="41"/>
        <v>Wearn, O. R., Carbone, C., Rowcliffe, J. M., Bernard, H. &amp; Ewers, R. M. (2016). Grain-dependent responses of mammalian diversity to land-use  &lt;br&gt; &amp;nbsp;&amp;nbsp;&amp;nbsp;&amp;nbsp;&amp;nbsp;&amp;nbsp;&amp;nbsp;&amp;nbsp;earn, O. R., Carbone, C., Rowcliffe, J. M., Bernard, H. &amp; Ewers, R. M. (2016). Grain-dependent responses of mammalian diversity to land-use anand the implications for conservation set-aside. *Ecological Applications, 26*(5), 1409–1420. &lt;https://doi.org/10.1890/15-1363&gt;&lt;br&gt;&lt;br&gt;</v>
      </c>
      <c r="N368" s="14" t="str">
        <f t="shared" si="38"/>
        <v xml:space="preserve">    ref_intext_wearn_et_al_2016: "Wearn et al., 2016"</v>
      </c>
      <c r="O368" s="14" t="str">
        <f t="shared" si="39"/>
        <v xml:space="preserve">    ref_bib_wearn_et_al_2016: "Wearn, O. R., Carbone, C., Rowcliffe, J. M., Bernard, H. &amp; Ewers, R. M. (2016). Grain-dependent responses of mammalian diversity to land-use and the implications for conservation set-aside. *Ecological Applications, 26*(5), 1409–1420. &lt;https://doi.org/10.1890/15-1363&gt;"</v>
      </c>
    </row>
    <row r="369" spans="1:15">
      <c r="A369" s="14" t="s">
        <v>2268</v>
      </c>
      <c r="B369" s="14" t="b">
        <v>1</v>
      </c>
      <c r="C369" s="14" t="b">
        <v>0</v>
      </c>
      <c r="D369" s="14" t="s">
        <v>789</v>
      </c>
      <c r="E369" s="14"/>
      <c r="F369" s="14" t="s">
        <v>1890</v>
      </c>
      <c r="G369" s="14" t="str">
        <f t="shared" si="36"/>
        <v>{{ ref_intext_wearn_gloverkapfer_2017 }}</v>
      </c>
      <c r="H369" s="14" t="str">
        <f t="shared" si="37"/>
        <v>{{ ref_bib_wearn_gloverkapfer_2017 }}</v>
      </c>
      <c r="I369" s="14" t="s">
        <v>58</v>
      </c>
      <c r="J369" s="14" t="s">
        <v>58</v>
      </c>
      <c r="K369" s="14" t="s">
        <v>2861</v>
      </c>
      <c r="L369" s="14" t="s">
        <v>624</v>
      </c>
      <c r="M369" s="14" t="str">
        <f t="shared" si="41"/>
        <v>Wearn, O. R., &amp; Glover-Kapfer, P. (2017). Camera-Trapping for Conservation: A Guide to Best-ractices. *WWF conservation technology series, 1* &lt;br&gt; &amp;nbsp;&amp;nbsp;&amp;nbsp;&amp;nbsp;&amp;nbsp;&amp;nbsp;&amp;nbsp;&amp;nbsp;earn, O. R., &amp; Glover-Kapfer, P. (2017). Camera-Trapping for Conservation: A Guide to Best-ractices. *WWF conservation technology series, 1*, , 1–181. &lt;http://dx.doi.org/10.13140/RG.2.2.23409.17767&gt;&lt;br&gt;&lt;br&gt;</v>
      </c>
      <c r="N369" s="14" t="str">
        <f t="shared" si="38"/>
        <v xml:space="preserve">    ref_intext_wearn_gloverkapfer_2017: "Wearn &amp; Glover-Kapfer, 2017"</v>
      </c>
      <c r="O369" s="14" t="str">
        <f t="shared" si="39"/>
        <v xml:space="preserve">    ref_bib_wearn_gloverkapfer_2017: "Wearn, O. R., &amp; Glover-Kapfer, P. (2017). Camera-Trapping for Conservation: A Guide to Best-ractices. *WWF conservation technology series, 1*, 1–181. &lt;http://dx.doi.org/10.13140/RG.2.2.23409.17767&gt;"</v>
      </c>
    </row>
    <row r="370" spans="1:15">
      <c r="A370" s="14" t="s">
        <v>2268</v>
      </c>
      <c r="B370" s="14" t="b">
        <v>0</v>
      </c>
      <c r="C370" s="14" t="b">
        <v>0</v>
      </c>
      <c r="D370" s="14" t="s">
        <v>789</v>
      </c>
      <c r="E370" s="14"/>
      <c r="F370" s="14" t="s">
        <v>1656</v>
      </c>
      <c r="G370" s="14" t="str">
        <f t="shared" si="36"/>
        <v>{{ ref_intext_wearn_gloverkapfer_2019 }}</v>
      </c>
      <c r="H370" s="14" t="str">
        <f t="shared" si="37"/>
        <v>{{ ref_bib_wearn_gloverkapfer_2019 }}</v>
      </c>
      <c r="I370" s="14" t="s">
        <v>57</v>
      </c>
      <c r="J370" s="14" t="s">
        <v>57</v>
      </c>
      <c r="K370" s="14" t="s">
        <v>1871</v>
      </c>
      <c r="L370" s="14" t="s">
        <v>624</v>
      </c>
      <c r="M370" s="14" t="str">
        <f t="shared" si="41"/>
        <v>Wearn, O. R., &amp; Glover-Kapfer, P. (2019). Snap happy: Camera traps are an effective sampling tool when compared with alternative methods. *Ro &lt;br&gt; &amp;nbsp;&amp;nbsp;&amp;nbsp;&amp;nbsp;&amp;nbsp;&amp;nbsp;&amp;nbsp;&amp;nbsp;earn, O. R., &amp; Glover-Kapfer, P. (2019). Snap happy: Camera traps are an effective sampling tool when compared with alternative methods. *Royayal Society Open Science*, *6*(3), 181748. &lt;https://doi.org/10.1098/rsos.181748&gt;&lt;br&gt;&lt;br&gt;</v>
      </c>
      <c r="N370" s="14" t="str">
        <f t="shared" si="38"/>
        <v xml:space="preserve">    ref_intext_wearn_gloverkapfer_2019: "Wearn &amp; Glover-Kapfer, 2019"</v>
      </c>
      <c r="O370" s="14" t="str">
        <f t="shared" si="39"/>
        <v xml:space="preserve">    ref_bib_wearn_gloverkapfer_2019: "Wearn, O. R., &amp; Glover-Kapfer, P. (2019). Snap happy: Camera traps are an effective sampling tool when compared with alternative methods. *Royal Society Open Science*, *6*(3), 181748. &lt;https://doi.org/10.1098/rsos.181748&gt;"</v>
      </c>
    </row>
    <row r="371" spans="1:15">
      <c r="A371" s="14" t="s">
        <v>2268</v>
      </c>
      <c r="B371" s="14" t="b">
        <v>0</v>
      </c>
      <c r="C371" s="14" t="b">
        <v>0</v>
      </c>
      <c r="D371" s="14" t="b">
        <v>1</v>
      </c>
      <c r="E371" s="14"/>
      <c r="F371" s="14" t="s">
        <v>1657</v>
      </c>
      <c r="G371" s="14" t="str">
        <f t="shared" si="36"/>
        <v>{{ ref_intext_webster_et_al_2019 }}</v>
      </c>
      <c r="H371" s="14" t="str">
        <f t="shared" si="37"/>
        <v>{{ ref_bib_webster_et_al_2019 }}</v>
      </c>
      <c r="I371" s="14" t="s">
        <v>54</v>
      </c>
      <c r="J371" s="14" t="s">
        <v>54</v>
      </c>
      <c r="K371" s="14" t="s">
        <v>2859</v>
      </c>
      <c r="L371" s="14" t="s">
        <v>624</v>
      </c>
      <c r="M371" s="14" t="str">
        <f t="shared" si="41"/>
        <v>Webster, S. C., &amp; Beasley, J. C. (2019). Influence of lure choice and Survey duration on scent stations for carnivore Surveys. *Wildlife Soci &lt;br&gt; &amp;nbsp;&amp;nbsp;&amp;nbsp;&amp;nbsp;&amp;nbsp;&amp;nbsp;&amp;nbsp;&amp;nbsp;ebster, S. C., &amp; Beasley, J. C. (2019). Influence of lure choice and Survey duration on scent stations for carnivore Surveys. *Wildlife Societety Bulletin, 43*(4), 661–668. &lt;https://doi.org/10.1002/wsb.1011&gt;&lt;br&gt;&lt;br&gt;</v>
      </c>
      <c r="N371" s="14" t="str">
        <f t="shared" si="38"/>
        <v xml:space="preserve">    ref_intext_webster_et_al_2019: "Webster et al., 2019"</v>
      </c>
      <c r="O371" s="14" t="str">
        <f t="shared" si="39"/>
        <v xml:space="preserve">    ref_bib_webster_et_al_2019: "Webster, S. C., &amp; Beasley, J. C. (2019). Influence of lure choice and Survey duration on scent stations for carnivore Surveys. *Wildlife Society Bulletin, 43*(4), 661–668. &lt;https://doi.org/10.1002/wsb.1011&gt;"</v>
      </c>
    </row>
    <row r="372" spans="1:15">
      <c r="A372" s="14" t="s">
        <v>2268</v>
      </c>
      <c r="B372" s="14" t="b">
        <v>1</v>
      </c>
      <c r="C372" s="14" t="b">
        <v>0</v>
      </c>
      <c r="D372" s="14" t="b">
        <v>1</v>
      </c>
      <c r="E372" s="14"/>
      <c r="F372" s="14" t="s">
        <v>1658</v>
      </c>
      <c r="G372" s="14" t="str">
        <f t="shared" si="36"/>
        <v>{{ ref_intext_wegge_et_al_2004 }}</v>
      </c>
      <c r="H372" s="14" t="str">
        <f t="shared" si="37"/>
        <v>{{ ref_bib_wegge_et_al_2004 }}</v>
      </c>
      <c r="I372" s="14" t="s">
        <v>53</v>
      </c>
      <c r="J372" s="14" t="s">
        <v>53</v>
      </c>
      <c r="K372" s="14" t="s">
        <v>2870</v>
      </c>
      <c r="L372" s="14" t="s">
        <v>624</v>
      </c>
      <c r="M372" s="14" t="str">
        <f t="shared" si="41"/>
        <v>Wegge, P., C. P. Pokheral, &amp; Jnawali, S. R. (2004). Effects of trapping effort and trap shyness on estimates of tiger abundance from camera t &lt;br&gt; &amp;nbsp;&amp;nbsp;&amp;nbsp;&amp;nbsp;&amp;nbsp;&amp;nbsp;&amp;nbsp;&amp;nbsp;egge, P., C. P. Pokheral, &amp; Jnawali, S. R. (2004). Effects of trapping effort and trap shyness on estimates of tiger abundance from camera trarap studies. *Animal Conservation, 7*, 251–256. &lt;https://doi.org/10.1017/S1367943004001441&gt;&lt;br&gt;&lt;br&gt;</v>
      </c>
      <c r="N372" s="14" t="str">
        <f t="shared" si="38"/>
        <v xml:space="preserve">    ref_intext_wegge_et_al_2004: "Wegge et al., 2004"</v>
      </c>
      <c r="O372" s="14" t="str">
        <f t="shared" si="39"/>
        <v xml:space="preserve">    ref_bib_wegge_et_al_2004: "Wegge, P., C. P. Pokheral, &amp; Jnawali, S. R. (2004). Effects of trapping effort and trap shyness on estimates of tiger abundance from camera trap studies. *Animal Conservation, 7*, 251–256. &lt;https://doi.org/10.1017/S1367943004001441&gt;"</v>
      </c>
    </row>
    <row r="373" spans="1:15">
      <c r="A373" s="14" t="s">
        <v>2268</v>
      </c>
      <c r="B373" s="14" t="b">
        <v>1</v>
      </c>
      <c r="C373" s="14" t="b">
        <v>0</v>
      </c>
      <c r="D373" s="14" t="b">
        <v>0</v>
      </c>
      <c r="E373" s="14"/>
      <c r="F373" s="14" t="s">
        <v>1659</v>
      </c>
      <c r="G373" s="14" t="str">
        <f t="shared" si="36"/>
        <v>{{ ref_intext_welbourne_et_al_2016 }}</v>
      </c>
      <c r="H373" s="14" t="str">
        <f t="shared" si="37"/>
        <v>{{ ref_bib_welbourne_et_al_2016 }}</v>
      </c>
      <c r="I373" s="14" t="s">
        <v>52</v>
      </c>
      <c r="J373" s="14" t="s">
        <v>52</v>
      </c>
      <c r="K373" s="14" t="s">
        <v>1873</v>
      </c>
      <c r="L373" s="14" t="s">
        <v>624</v>
      </c>
      <c r="M373" s="14" t="str">
        <f t="shared" si="41"/>
        <v>Welbourne, D. J., Claridge, A. W., Paul, D. J., &amp; Lambert, A. (2016). How do passive infrared triggered camera traps operate and why does it  &lt;br&gt; &amp;nbsp;&amp;nbsp;&amp;nbsp;&amp;nbsp;&amp;nbsp;&amp;nbsp;&amp;nbsp;&amp;nbsp;elbourne, D. J., Claridge, A. W., Paul, D. J., &amp; Lambert, A. (2016). How do passive infrared triggered camera traps operate and why does it mamatter? Breaking down common misconceptions. *Remote Sensing in Ecology and Conservation*, 77-83. &lt;https://doi.or/10.1002/rse2.20&gt;&lt;br&gt;&lt;br&gt;</v>
      </c>
      <c r="N373" s="14" t="str">
        <f t="shared" si="38"/>
        <v xml:space="preserve">    ref_intext_welbourne_et_al_2016: "Welbourne et al., 2016"</v>
      </c>
      <c r="O373" s="14" t="str">
        <f t="shared" si="39"/>
        <v xml:space="preserve">    ref_bib_welbourne_et_al_2016: "Welbourne, D. J., Claridge, A. W., Paul, D. J., &amp; Lambert, A. (2016). How do passive infrared triggered camera traps operate and why does it matter? Breaking down common misconceptions. *Remote Sensing in Ecology and Conservation*, 77-83. &lt;https://doi.or/10.1002/rse2.20&gt;"</v>
      </c>
    </row>
    <row r="374" spans="1:15">
      <c r="A374" s="14" t="s">
        <v>2268</v>
      </c>
      <c r="B374" s="14" t="b">
        <v>1</v>
      </c>
      <c r="C374" s="14" t="b">
        <v>0</v>
      </c>
      <c r="D374" s="14" t="s">
        <v>789</v>
      </c>
      <c r="E374" s="14"/>
      <c r="F374" s="14" t="s">
        <v>1660</v>
      </c>
      <c r="G374" s="14" t="str">
        <f t="shared" si="36"/>
        <v>{{ ref_intext_wellington_et_al_2014 }}</v>
      </c>
      <c r="H374" s="14" t="str">
        <f t="shared" si="37"/>
        <v>{{ ref_bib_wellington_et_al_2014 }}</v>
      </c>
      <c r="I374" s="14" t="s">
        <v>51</v>
      </c>
      <c r="J374" s="14" t="s">
        <v>51</v>
      </c>
      <c r="K374" s="14" t="s">
        <v>1874</v>
      </c>
      <c r="L374" s="14" t="s">
        <v>624</v>
      </c>
      <c r="M374" s="14" t="str">
        <f t="shared" si="41"/>
        <v>Wellington, K., Bottom, C., Merrill, C., &amp; Litvaitis, J. A. (2014). Identifying performance differences among trail cameras used to monitor f &lt;br&gt; &amp;nbsp;&amp;nbsp;&amp;nbsp;&amp;nbsp;&amp;nbsp;&amp;nbsp;&amp;nbsp;&amp;nbsp;ellington, K., Bottom, C., Merrill, C., &amp; Litvaitis, J. A. (2014). Identifying performance differences among trail cameras used to monitor fororest mammals. *Wildlife Society Bulletin, 38*(3), 634–638. &lt;https://doi.org/10.1002/wsb.425&gt;&lt;br&gt;&lt;br&gt;</v>
      </c>
      <c r="N374" s="14" t="str">
        <f t="shared" si="38"/>
        <v xml:space="preserve">    ref_intext_wellington_et_al_2014: "Wellington et al., 2014"</v>
      </c>
      <c r="O374" s="14" t="str">
        <f t="shared" si="39"/>
        <v xml:space="preserve">    ref_bib_wellington_et_al_2014: "Wellington, K., Bottom, C., Merrill, C., &amp; Litvaitis, J. A. (2014). Identifying performance differences among trail cameras used to monitor forest mammals. *Wildlife Society Bulletin, 38*(3), 634–638. &lt;https://doi.org/10.1002/wsb.425&gt;"</v>
      </c>
    </row>
    <row r="375" spans="1:15">
      <c r="A375" s="14" t="s">
        <v>2268</v>
      </c>
      <c r="B375" s="14" t="b">
        <v>0</v>
      </c>
      <c r="C375" s="14" t="b">
        <v>0</v>
      </c>
      <c r="D375" s="14" t="b">
        <v>1</v>
      </c>
      <c r="E375" s="14"/>
      <c r="F375" s="14" t="s">
        <v>1661</v>
      </c>
      <c r="G375" s="14" t="str">
        <f t="shared" si="36"/>
        <v>{{ ref_intext_welsh_et_al_2000 }}</v>
      </c>
      <c r="H375" s="14" t="str">
        <f t="shared" si="37"/>
        <v>{{ ref_bib_welsh_et_al_2000 }}</v>
      </c>
      <c r="I375" s="14" t="s">
        <v>50</v>
      </c>
      <c r="J375" s="14" t="s">
        <v>50</v>
      </c>
      <c r="K375" s="14" t="s">
        <v>1875</v>
      </c>
      <c r="L375" s="14" t="s">
        <v>624</v>
      </c>
      <c r="M375" s="14" t="str">
        <f t="shared" si="41"/>
        <v>Welsh, A. H., Cunningham, R. B., &amp; Chambers, R. L. (2000). Methodology for estimating the abundance of rare animals: Seabird nesting on North &lt;br&gt; &amp;nbsp;&amp;nbsp;&amp;nbsp;&amp;nbsp;&amp;nbsp;&amp;nbsp;&amp;nbsp;&amp;nbsp;elsh, A. H., Cunningham, R. B., &amp; Chambers, R. L. (2000). Methodology for estimating the abundance of rare animals: Seabird nesting on North E East Herald Cay. *Biometrics, 56*(1), 22–30. &lt;https://doi.org/10.1111/j.0006-341X.2000.00022.x&gt;&lt;br&gt;&lt;br&gt;</v>
      </c>
      <c r="N375" s="14" t="str">
        <f t="shared" si="38"/>
        <v xml:space="preserve">    ref_intext_welsh_et_al_2000: "Welsh et al., 2000"</v>
      </c>
      <c r="O375" s="14" t="str">
        <f t="shared" si="39"/>
        <v xml:space="preserve">    ref_bib_welsh_et_al_2000: "Welsh, A. H., Cunningham, R. B., &amp; Chambers, R. L. (2000). Methodology for estimating the abundance of rare animals: Seabird nesting on North East Herald Cay. *Biometrics, 56*(1), 22–30. &lt;https://doi.org/10.1111/j.0006-341X.2000.00022.x&gt;"</v>
      </c>
    </row>
    <row r="376" spans="1:15">
      <c r="A376" s="14" t="s">
        <v>2268</v>
      </c>
      <c r="B376" s="14" t="b">
        <v>1</v>
      </c>
      <c r="C376" s="14" t="b">
        <v>0</v>
      </c>
      <c r="D376" s="14" t="b">
        <v>0</v>
      </c>
      <c r="E376" s="14"/>
      <c r="F376" s="14" t="s">
        <v>1662</v>
      </c>
      <c r="G376" s="14" t="str">
        <f t="shared" si="36"/>
        <v>{{ ref_intext_whittington_et_al_2018 }}</v>
      </c>
      <c r="H376" s="14" t="str">
        <f t="shared" si="37"/>
        <v>{{ ref_bib_whittington_et_al_2018 }}</v>
      </c>
      <c r="I376" s="14" t="s">
        <v>49</v>
      </c>
      <c r="J376" s="14" t="s">
        <v>49</v>
      </c>
      <c r="K376" s="14" t="s">
        <v>1876</v>
      </c>
      <c r="L376" s="14" t="s">
        <v>624</v>
      </c>
      <c r="M376" s="14" t="str">
        <f t="shared" si="41"/>
        <v>Whittington, J., Hebblewhite, M., Chandler, R. B., &amp; Lentini, P. (2018). Generalized spatial mark-resight models with an application to grizz &lt;br&gt; &amp;nbsp;&amp;nbsp;&amp;nbsp;&amp;nbsp;&amp;nbsp;&amp;nbsp;&amp;nbsp;&amp;nbsp;hittington, J., Hebblewhite, M., Chandler, R. B., &amp; Lentini, P. (2018). Generalized spatial mark-resight models with an application to grizzlyly bears. *Journal of Applied Ecology, 55*(1), 157–168. &lt;https://doi.org/10.1111/1365-2664.12954&gt;&lt;br&gt;&lt;br&gt;</v>
      </c>
      <c r="N376" s="14" t="str">
        <f t="shared" si="38"/>
        <v xml:space="preserve">    ref_intext_whittington_et_al_2018: "Whittington et al., 2018"</v>
      </c>
      <c r="O376" s="14" t="str">
        <f t="shared" si="39"/>
        <v xml:space="preserve">    ref_bib_whittington_et_al_2018: "Whittington, J., Hebblewhite, M., Chandler, R. B., &amp; Lentini, P. (2018). Generalized spatial mark-resight models with an application to grizzly bears. *Journal of Applied Ecology, 55*(1), 157–168. &lt;https://doi.org/10.1111/1365-2664.12954&gt;"</v>
      </c>
    </row>
    <row r="377" spans="1:15">
      <c r="A377" s="14" t="s">
        <v>2268</v>
      </c>
      <c r="B377" s="14" t="b">
        <v>0</v>
      </c>
      <c r="C377" s="14" t="b">
        <v>1</v>
      </c>
      <c r="D377" s="14" t="b">
        <v>0</v>
      </c>
      <c r="E377" s="14"/>
      <c r="F377" s="14" t="s">
        <v>1663</v>
      </c>
      <c r="G377" s="14" t="str">
        <f t="shared" si="36"/>
        <v>{{ ref_intext_whittington_et_al_2019 }}</v>
      </c>
      <c r="H377" s="14" t="str">
        <f t="shared" si="37"/>
        <v>{{ ref_bib_whittington_et_al_2019 }}</v>
      </c>
      <c r="I377" s="14" t="s">
        <v>48</v>
      </c>
      <c r="J377" s="14" t="s">
        <v>788</v>
      </c>
      <c r="K377" s="14" t="s">
        <v>1877</v>
      </c>
      <c r="L377" s="14" t="s">
        <v>624</v>
      </c>
      <c r="M377" s="14" t="str">
        <f t="shared" si="41"/>
        <v>Whittington, J., Low, P., &amp; Hunt, B. (2019). Temporal road closures improve habitat quality for wildlife. *Scientific Reports, 9* (1), 3772.  &lt;br&gt; &amp;nbsp;&amp;nbsp;&amp;nbsp;&amp;nbsp;&amp;nbsp;&amp;nbsp;&amp;nbsp;&amp;nbsp;hittington, J., Low, P., &amp; Hunt, B. (2019). Temporal road closures improve habitat quality for wildlife. *Scientific Reports, 9* (1), 3772. &lt;h&lt;https://www.nature.com/articles/s41598-019-40581-y&gt;&lt;br&gt;&lt;br&gt;</v>
      </c>
      <c r="N377" s="14" t="str">
        <f t="shared" si="38"/>
        <v xml:space="preserve">    ref_intext_whittington_et_al_2019: "Whittington et al., 2019"</v>
      </c>
      <c r="O377" s="14" t="str">
        <f t="shared" si="39"/>
        <v xml:space="preserve">    ref_bib_whittington_et_al_2019: "Whittington, J., Low, P., &amp; Hunt, B. (2019). Temporal road closures improve habitat quality for wildlife. *Scientific Reports, 9* (1), 3772. &lt;https://www.nature.com/articles/s41598-019-40581-y&gt;"</v>
      </c>
    </row>
    <row r="378" spans="1:15">
      <c r="A378" s="14" t="s">
        <v>2268</v>
      </c>
      <c r="B378" s="14" t="b">
        <v>1</v>
      </c>
      <c r="C378" s="14" t="b">
        <v>0</v>
      </c>
      <c r="D378" s="14" t="b">
        <v>0</v>
      </c>
      <c r="E378" s="14"/>
      <c r="F378" s="14" t="s">
        <v>1664</v>
      </c>
      <c r="G378" s="14" t="str">
        <f t="shared" si="36"/>
        <v>{{ ref_intext_wildcam_network_2019 }}</v>
      </c>
      <c r="H378" s="14" t="str">
        <f t="shared" si="37"/>
        <v>{{ ref_bib_wildcam_network_2019 }}</v>
      </c>
      <c r="I378" s="14" t="s">
        <v>47</v>
      </c>
      <c r="J378" s="14" t="s">
        <v>47</v>
      </c>
      <c r="K378" s="14" t="s">
        <v>1878</v>
      </c>
      <c r="L378" s="14" t="s">
        <v>624</v>
      </c>
      <c r="M378" s="14" t="str">
        <f t="shared" si="41"/>
        <v>WildCAM Network (2019). *WildCAM Network Camera Trapping Best Practices Literature Synthesis.* &lt;https://wildcams.ca/site/assets/files/1390/wi &lt;br&gt; &amp;nbsp;&amp;nbsp;&amp;nbsp;&amp;nbsp;&amp;nbsp;&amp;nbsp;&amp;nbsp;&amp;nbsp;ildCAM Network (2019). *WildCAM Network Camera Trapping Best Practices Literature Synthesis.* &lt;https://wildcams.ca/site/assets/files/1390/wildldcam_network_camera_trapping_best_practices_literature_synthesis.pdf&gt;&lt;br&gt;&lt;br&gt;</v>
      </c>
      <c r="N378" s="14" t="str">
        <f t="shared" si="38"/>
        <v xml:space="preserve">    ref_intext_wildcam_network_2019: "WildCAM Network, 2019"</v>
      </c>
      <c r="O378" s="14" t="str">
        <f t="shared" si="39"/>
        <v xml:space="preserve">    ref_bib_wildcam_network_2019: "WildCAM Network (2019). *WildCAM Network Camera Trapping Best Practices Literature Synthesis.* &lt;https://wildcams.ca/site/assets/files/1390/wildcam_network_camera_trapping_best_practices_literature_synthesis.pdf&gt;"</v>
      </c>
    </row>
    <row r="379" spans="1:15">
      <c r="A379" s="14" t="s">
        <v>2268</v>
      </c>
      <c r="B379" s="14" t="b">
        <v>1</v>
      </c>
      <c r="C379" s="14" t="b">
        <v>0</v>
      </c>
      <c r="D379" s="14" t="b">
        <v>0</v>
      </c>
      <c r="E379" s="14"/>
      <c r="F379" s="14" t="s">
        <v>2</v>
      </c>
      <c r="G379" s="14" t="str">
        <f t="shared" si="36"/>
        <v>{{ ref_intext_wildco_2020 }}</v>
      </c>
      <c r="H379" s="14" t="str">
        <f t="shared" si="37"/>
        <v>{{ ref_bib_wildco_2020 }}</v>
      </c>
      <c r="I379" s="14" t="s">
        <v>46</v>
      </c>
      <c r="J379" s="14" t="s">
        <v>46</v>
      </c>
      <c r="K379" s="14" t="s">
        <v>1879</v>
      </c>
      <c r="L379" s="14" t="s">
        <v>624</v>
      </c>
      <c r="M379" s="14" t="str">
        <f t="shared" si="41"/>
        <v>WildCo Lab (2020). *WildCo_Image_Renamer.* &lt;https://github.com/WildCoLab/WildCo_Image_Renamer&gt; &lt;br&gt; &amp;nbsp;&amp;nbsp;&amp;nbsp;&amp;nbsp;&amp;nbsp;&amp;nbsp;&amp;nbsp;&amp;nbsp;ildCo Lab (2020). *WildCo_Image_Renamer.* &lt;https://github.com/WildCoLab/WildCo_Image_Renamer&gt;&lt;br&gt;&lt;br&gt;</v>
      </c>
      <c r="N379" s="14" t="str">
        <f t="shared" si="38"/>
        <v xml:space="preserve">    ref_intext_wildco_2020: "WildCo Lab, 2020"</v>
      </c>
      <c r="O379" s="14" t="str">
        <f t="shared" si="39"/>
        <v xml:space="preserve">    ref_bib_wildco_2020: "WildCo Lab (2020). *WildCo_Image_Renamer.* &lt;https://github.com/WildCoLab/WildCo_Image_Renamer&gt;"</v>
      </c>
    </row>
    <row r="380" spans="1:15">
      <c r="A380" s="14" t="s">
        <v>2268</v>
      </c>
      <c r="B380" s="14" t="b">
        <v>1</v>
      </c>
      <c r="C380" s="14" t="b">
        <v>0</v>
      </c>
      <c r="D380" s="14" t="b">
        <v>0</v>
      </c>
      <c r="E380" s="14"/>
      <c r="F380" s="14" t="s">
        <v>1665</v>
      </c>
      <c r="G380" s="14" t="str">
        <f t="shared" si="36"/>
        <v>{{ ref_intext_wildco_lab_2021a }}</v>
      </c>
      <c r="H380" s="14" t="str">
        <f t="shared" si="37"/>
        <v>{{ ref_bib_wildco_lab_2021a }}</v>
      </c>
      <c r="I380" s="14" t="s">
        <v>45</v>
      </c>
      <c r="J380" s="14" t="s">
        <v>45</v>
      </c>
      <c r="K380" s="14" t="s">
        <v>1880</v>
      </c>
      <c r="L380" s="14" t="s">
        <v>624</v>
      </c>
      <c r="M380" s="14" t="str">
        <f t="shared" si="41"/>
        <v>WildCo Lab (2021a). *WildCo-FaceBlur.* &lt;https://github.com/WildCoLab/WildCo_Face_Blur&gt; &lt;br&gt; &amp;nbsp;&amp;nbsp;&amp;nbsp;&amp;nbsp;&amp;nbsp;&amp;nbsp;&amp;nbsp;&amp;nbsp;ildCo Lab (2021a). *WildCo-FaceBlur.* &lt;https://github.com/WildCoLab/WildCo_Face_Blur&gt;&lt;br&gt;&lt;br&gt;</v>
      </c>
      <c r="N380" s="14" t="str">
        <f t="shared" si="38"/>
        <v xml:space="preserve">    ref_intext_wildco_lab_2021a: "WildCo Lab, 2021a"</v>
      </c>
      <c r="O380" s="14" t="str">
        <f t="shared" si="39"/>
        <v xml:space="preserve">    ref_bib_wildco_lab_2021a: "WildCo Lab (2021a). *WildCo-FaceBlur.* &lt;https://github.com/WildCoLab/WildCo_Face_Blur&gt;"</v>
      </c>
    </row>
    <row r="381" spans="1:15">
      <c r="A381" s="14" t="s">
        <v>2268</v>
      </c>
      <c r="B381" s="14" t="b">
        <v>1</v>
      </c>
      <c r="C381" s="14" t="b">
        <v>0</v>
      </c>
      <c r="D381" s="14" t="b">
        <v>0</v>
      </c>
      <c r="E381" s="14"/>
      <c r="F381" s="14" t="s">
        <v>1666</v>
      </c>
      <c r="G381" s="14" t="str">
        <f t="shared" si="36"/>
        <v>{{ ref_intext_wildco_lab_2021b }}</v>
      </c>
      <c r="H381" s="14" t="str">
        <f t="shared" si="37"/>
        <v>{{ ref_bib_wildco_lab_2021b }}</v>
      </c>
      <c r="I381" s="14" t="s">
        <v>44</v>
      </c>
      <c r="J381" s="14" t="s">
        <v>44</v>
      </c>
      <c r="K381" s="14" t="s">
        <v>1881</v>
      </c>
      <c r="L381" s="14" t="s">
        <v>624</v>
      </c>
      <c r="M381" s="14" t="str">
        <f t="shared" si="41"/>
        <v>WildCo Lab (2021b). *WildCo: Reproducible camera trap data exploration and analysis examples in R*. University of British Columbia. &lt;https:// &lt;br&gt; &amp;nbsp;&amp;nbsp;&amp;nbsp;&amp;nbsp;&amp;nbsp;&amp;nbsp;&amp;nbsp;&amp;nbsp;ildCo Lab (2021b). *WildCo: Reproducible camera trap data exploration and analysis examples in R*. University of British Columbia. &lt;https://bobookdown.org/c_w_beirne/wildCo-Data-Analysis/#what-this-guide-is&gt;&lt;br&gt;&lt;br&gt;</v>
      </c>
      <c r="N381" s="14" t="str">
        <f t="shared" si="38"/>
        <v xml:space="preserve">    ref_intext_wildco_lab_2021b: "WildCo Lab, 2021b"</v>
      </c>
      <c r="O381" s="14" t="str">
        <f t="shared" si="39"/>
        <v xml:space="preserve">    ref_bib_wildco_lab_2021b: "WildCo Lab (2021b). *WildCo: Reproducible camera trap data exploration and analysis examples in R*. University of British Columbia. &lt;https://bookdown.org/c_w_beirne/wildCo-Data-Analysis/#what-this-guide-is&gt;"</v>
      </c>
    </row>
    <row r="382" spans="1:15">
      <c r="A382" s="14" t="s">
        <v>2268</v>
      </c>
      <c r="B382" s="14" t="b">
        <v>1</v>
      </c>
      <c r="C382" s="14" t="b">
        <v>0</v>
      </c>
      <c r="D382" s="14" t="b">
        <v>0</v>
      </c>
      <c r="E382" s="14"/>
      <c r="F382" s="14" t="s">
        <v>3584</v>
      </c>
      <c r="G382" s="14" t="str">
        <f t="shared" si="36"/>
        <v>{{ ref_intext_wildco_lab_2021c }}</v>
      </c>
      <c r="H382" s="14" t="str">
        <f t="shared" si="37"/>
        <v>{{ ref_bib_wildco_lab_2021c }}</v>
      </c>
      <c r="I382" s="14" t="s">
        <v>3585</v>
      </c>
      <c r="J382" s="14" t="s">
        <v>3585</v>
      </c>
      <c r="K382" s="14" t="s">
        <v>3586</v>
      </c>
      <c r="L382" s="14" t="s">
        <v>624</v>
      </c>
      <c r="M382" s="14" t="str">
        <f t="shared" si="41"/>
        <v>WildCo Lab (2021c). *Chapter 11 Occupancy*. &lt;https://bookdown.org/c_w_beirne/wildCo-Data-Analysis/occupancy.html&gt; &lt;br&gt; &amp;nbsp;&amp;nbsp;&amp;nbsp;&amp;nbsp;&amp;nbsp;&amp;nbsp;&amp;nbsp;&amp;nbsp;ildCo Lab (2021c). *Chapter 11 Occupancy*. &lt;https://bookdown.org/c_w_beirne/wildCo-Data-Analysis/occupancy.html&gt;&lt;br&gt;&lt;br&gt;</v>
      </c>
      <c r="N382" s="14" t="str">
        <f t="shared" si="38"/>
        <v xml:space="preserve">    ref_intext_wildco_lab_2021c: "WildCo Lab, 2021c"</v>
      </c>
      <c r="O382" s="14" t="str">
        <f t="shared" si="39"/>
        <v xml:space="preserve">    ref_bib_wildco_lab_2021c: "WildCo Lab (2021c). *Chapter 11 Occupancy*. &lt;https://bookdown.org/c_w_beirne/wildCo-Data-Analysis/occupancy.html&gt;"</v>
      </c>
    </row>
    <row r="383" spans="1:15">
      <c r="A383" s="14" t="s">
        <v>2268</v>
      </c>
      <c r="B383" s="14"/>
      <c r="C383" s="14"/>
      <c r="D383" s="14"/>
      <c r="E383" s="14"/>
      <c r="F383" s="14" t="s">
        <v>3588</v>
      </c>
      <c r="G383" s="14" t="str">
        <f t="shared" si="36"/>
        <v>{{ ref_intext_wildco_lab_2021d }}</v>
      </c>
      <c r="H383" s="14" t="str">
        <f t="shared" si="37"/>
        <v>{{ ref_bib_wildco_lab_2021d }}</v>
      </c>
      <c r="I383" s="14" t="s">
        <v>3587</v>
      </c>
      <c r="J383" s="14" t="s">
        <v>3587</v>
      </c>
      <c r="K383" s="14" t="s">
        <v>3589</v>
      </c>
      <c r="L383" s="14"/>
      <c r="M383" s="14" t="str">
        <f t="shared" si="41"/>
        <v>WildCo Lab (2021c). *Chapter 14 Behavior*. &lt;https://bookdown.org/c_w_beirne/wildCo-Data-Analysis/behavior.html&gt; &lt;br&gt; &amp;nbsp;&amp;nbsp;&amp;nbsp;&amp;nbsp;&amp;nbsp;&amp;nbsp;&amp;nbsp;&amp;nbsp;ildCo Lab (2021c). *Chapter 14 Behavior*. &lt;https://bookdown.org/c_w_beirne/wildCo-Data-Analysis/behavior.html&gt;&lt;br&gt;&lt;br&gt;</v>
      </c>
      <c r="N383" s="14" t="str">
        <f t="shared" si="38"/>
        <v xml:space="preserve">    ref_intext_wildco_lab_2021d: "WildCo Lab, 2021d"</v>
      </c>
      <c r="O383" s="14" t="str">
        <f t="shared" si="39"/>
        <v xml:space="preserve">    ref_bib_wildco_lab_2021d: "WildCo Lab (2021c). *Chapter 14 Behavior*. &lt;https://bookdown.org/c_w_beirne/wildCo-Data-Analysis/behavior.html&gt;"</v>
      </c>
    </row>
    <row r="384" spans="1:15">
      <c r="A384" s="14" t="s">
        <v>2268</v>
      </c>
      <c r="B384" s="14" t="b">
        <v>1</v>
      </c>
      <c r="C384" s="14" t="b">
        <v>0</v>
      </c>
      <c r="D384" s="14" t="b">
        <v>0</v>
      </c>
      <c r="E384" s="14"/>
      <c r="F384" s="14" t="s">
        <v>3</v>
      </c>
      <c r="G384" s="14" t="str">
        <f t="shared" si="36"/>
        <v>{{ ref_intext_wildlabs_2021 }}</v>
      </c>
      <c r="H384" s="14" t="str">
        <f t="shared" si="37"/>
        <v>{{ ref_bib_wildlabs_2021 }}</v>
      </c>
      <c r="I384" s="14" t="s">
        <v>60</v>
      </c>
      <c r="J384" s="14" t="s">
        <v>60</v>
      </c>
      <c r="K384" s="14" t="s">
        <v>1860</v>
      </c>
      <c r="L384" s="14" t="s">
        <v>624</v>
      </c>
      <c r="M384" s="14" t="str">
        <f t="shared" si="41"/>
        <v>The WILDLABS Partnership (2021). *How do I get started with Megadetector?* Siyu Y. &lt;https://www.wildlabs.net/event/how-do-i-get-started-megad &lt;br&gt; &amp;nbsp;&amp;nbsp;&amp;nbsp;&amp;nbsp;&amp;nbsp;&amp;nbsp;&amp;nbsp;&amp;nbsp;he WILDLABS Partnership (2021). *How do I get started with Megadetector?* Siyu Y. &lt;https://www.wildlabs.net/event/how-do-i-get-started-megadetetector&gt;&lt;br&gt;&lt;br&gt;</v>
      </c>
      <c r="N384" s="14" t="str">
        <f t="shared" si="38"/>
        <v xml:space="preserve">    ref_intext_wildlabs_2021: "The WILDLABS Partnership, 2021"</v>
      </c>
      <c r="O384" s="14" t="str">
        <f t="shared" si="39"/>
        <v xml:space="preserve">    ref_bib_wildlabs_2021: "The WILDLABS Partnership (2021). *How do I get started with Megadetector?* Siyu Y. &lt;https://www.wildlabs.net/event/how-do-i-get-started-megadetector&gt;"</v>
      </c>
    </row>
    <row r="385" spans="1:15">
      <c r="A385" s="14" t="s">
        <v>2268</v>
      </c>
      <c r="B385" s="14"/>
      <c r="C385" s="14"/>
      <c r="D385" s="14"/>
      <c r="E385" s="14"/>
      <c r="F385" s="14" t="s">
        <v>3073</v>
      </c>
      <c r="G385" s="14" t="str">
        <f t="shared" si="36"/>
        <v>{{ ref_intext_wildlifedegree_2022 }}</v>
      </c>
      <c r="H385" s="14" t="str">
        <f t="shared" si="37"/>
        <v>{{ ref_bib_wildlifedegree_2022 }}</v>
      </c>
      <c r="I385" s="14" t="s">
        <v>3075</v>
      </c>
      <c r="J385" s="14" t="s">
        <v>3075</v>
      </c>
      <c r="K385" s="14" t="s">
        <v>3074</v>
      </c>
      <c r="L385" s="14" t="s">
        <v>3072</v>
      </c>
      <c r="M385" s="14"/>
      <c r="N385" s="14" t="str">
        <f t="shared" si="38"/>
        <v xml:space="preserve">    ref_intext_wildlifedegree_2022: "The Wildlife Degree (2022)"</v>
      </c>
      <c r="O385" s="14" t="str">
        <f t="shared" si="39"/>
        <v xml:space="preserve">    ref_bib_wildlifedegree_2022: "The Wildlife Degree (2022, Feb 3). *Rarefied Species Accumulation Curves (the simple way) tutorial.* [Video]. YouTube. &lt;https://www.youtube.com/watch?v=h3MLWK9IJ4A&gt;"</v>
      </c>
    </row>
    <row r="386" spans="1:15">
      <c r="A386" s="14" t="s">
        <v>2270</v>
      </c>
      <c r="B386" s="14" t="b">
        <v>1</v>
      </c>
      <c r="C386" s="14" t="b">
        <v>0</v>
      </c>
      <c r="D386" s="14" t="b">
        <v>0</v>
      </c>
      <c r="E386" s="14"/>
      <c r="F386" s="14" t="s">
        <v>1667</v>
      </c>
      <c r="G386" s="14" t="str">
        <f t="shared" ref="G386:G391" si="42">"{{ ref_intext_"&amp;F386&amp;" }}"</f>
        <v>{{ ref_intext_young_et_al_2018 }}</v>
      </c>
      <c r="H386" s="14" t="str">
        <f t="shared" ref="H386:H391" si="43">"{{ ref_bib_"&amp;F386&amp;" }}"</f>
        <v>{{ ref_bib_young_et_al_2018 }}</v>
      </c>
      <c r="I386" s="14" t="s">
        <v>42</v>
      </c>
      <c r="J386" s="14" t="s">
        <v>787</v>
      </c>
      <c r="K386" s="14" t="s">
        <v>2869</v>
      </c>
      <c r="L386" s="14" t="s">
        <v>624</v>
      </c>
      <c r="M386" s="14" t="str">
        <f t="shared" ref="M386:M391" si="44">LEFT(K386,141)&amp;" &lt;br&gt; &amp;nbsp;&amp;nbsp;&amp;nbsp;&amp;nbsp;&amp;nbsp;&amp;nbsp;&amp;nbsp;&amp;nbsp;"&amp;MID(K386,2,142)&amp;MID(K386,142,500)&amp;"&lt;br&gt;&lt;br&gt;"</f>
        <v>Young, S., Rode-Margono, J., &amp; Amin, R. (2018). Software to facilitate and streamline camera trap data management: A review. *Ecology and Evo &lt;br&gt; &amp;nbsp;&amp;nbsp;&amp;nbsp;&amp;nbsp;&amp;nbsp;&amp;nbsp;&amp;nbsp;&amp;nbsp;oung, S., Rode-Margono, J., &amp; Amin, R. (2018). Software to facilitate and streamline camera trap data management: A review. *Ecology and Evolulution, 8*(19), 9947–9957. &lt;https://doi.org/10.1002/ece3.4464&gt;&lt;br&gt;&lt;br&gt;</v>
      </c>
      <c r="N386" s="14" t="str">
        <f t="shared" ref="N386:N391" si="45">"    ref_intext_"&amp;F386&amp;": "&amp;""""&amp;I386&amp;""""</f>
        <v xml:space="preserve">    ref_intext_young_et_al_2018: "Young et al., 2018"</v>
      </c>
      <c r="O386" s="14" t="str">
        <f t="shared" ref="O386:O391" si="46">"    ref_bib_"&amp;F386&amp;": "&amp;""""&amp;K386&amp;""""</f>
        <v xml:space="preserve">    ref_bib_young_et_al_2018: "Young, S., Rode-Margono, J., &amp; Amin, R. (2018). Software to facilitate and streamline camera trap data management: A review. *Ecology and Evolution, 8*(19), 9947–9957. &lt;https://doi.org/10.1002/ece3.4464&gt;"</v>
      </c>
    </row>
    <row r="387" spans="1:15">
      <c r="A387" s="14" t="s">
        <v>2270</v>
      </c>
      <c r="B387" s="14" t="b">
        <v>0</v>
      </c>
      <c r="C387" s="14" t="b">
        <v>0</v>
      </c>
      <c r="D387" s="14" t="b">
        <v>1</v>
      </c>
      <c r="E387" s="14"/>
      <c r="F387" s="14" t="s">
        <v>1668</v>
      </c>
      <c r="G387" s="14" t="str">
        <f t="shared" si="42"/>
        <v>{{ ref_intext_yue_et_al_2015 }}</v>
      </c>
      <c r="H387" s="14" t="str">
        <f t="shared" si="43"/>
        <v>{{ ref_bib_yue_et_al_2015 }}</v>
      </c>
      <c r="I387" s="14" t="s">
        <v>43</v>
      </c>
      <c r="J387" s="14" t="s">
        <v>43</v>
      </c>
      <c r="K387" s="14" t="s">
        <v>1683</v>
      </c>
      <c r="L387" s="14" t="s">
        <v>624</v>
      </c>
      <c r="M387" s="14" t="str">
        <f t="shared" si="44"/>
        <v>Yue, S., Brodie, J. F., Zipkin, E. F., &amp; Bernard, H. (2015). Oil palm plantations fail to support mammal diversity. *Ecological Applications, &lt;br&gt; &amp;nbsp;&amp;nbsp;&amp;nbsp;&amp;nbsp;&amp;nbsp;&amp;nbsp;&amp;nbsp;&amp;nbsp;ue, S., Brodie, J. F., Zipkin, E. F., &amp; Bernard, H. (2015). Oil palm plantations fail to support mammal diversity. *Ecological Applications, 2 25*(8), 2285–2292. &lt;https://doi.org/10.1890/14-1928.1&gt;&lt;br&gt;&lt;br&gt;</v>
      </c>
      <c r="N387" s="14" t="str">
        <f t="shared" si="45"/>
        <v xml:space="preserve">    ref_intext_yue_et_al_2015: "Yue et al., 2015"</v>
      </c>
      <c r="O387" s="14" t="str">
        <f t="shared" si="46"/>
        <v xml:space="preserve">    ref_bib_yue_et_al_2015: "Yue, S., Brodie, J. F., Zipkin, E. F., &amp; Bernard, H. (2015). Oil palm plantations fail to support mammal diversity. *Ecological Applications, 25*(8), 2285–2292. &lt;https://doi.org/10.1890/14-1928.1&gt;"</v>
      </c>
    </row>
    <row r="388" spans="1:15">
      <c r="A388" s="14" t="s">
        <v>2271</v>
      </c>
      <c r="B388" s="14" t="b">
        <v>0</v>
      </c>
      <c r="C388" s="14" t="b">
        <v>0</v>
      </c>
      <c r="D388" s="14" t="b">
        <v>1</v>
      </c>
      <c r="E388" s="14"/>
      <c r="F388" s="14" t="s">
        <v>1669</v>
      </c>
      <c r="G388" s="14" t="str">
        <f t="shared" si="42"/>
        <v>{{ ref_intext_zeileis_et_al_2008 }}</v>
      </c>
      <c r="H388" s="14" t="str">
        <f t="shared" si="43"/>
        <v>{{ ref_bib_zeileis_et_al_2008 }}</v>
      </c>
      <c r="I388" s="14" t="s">
        <v>41</v>
      </c>
      <c r="J388" s="14" t="s">
        <v>41</v>
      </c>
      <c r="K388" s="14" t="s">
        <v>1882</v>
      </c>
      <c r="L388" s="14" t="s">
        <v>624</v>
      </c>
      <c r="M388" s="14" t="str">
        <f t="shared" si="44"/>
        <v>Zeileis, A., Kleiber, C., &amp; Jackman, S. (2008). Regression Models for Count Data in R. *Journal of Statistical Software, 27*(8). &lt;https://doi &lt;br&gt; &amp;nbsp;&amp;nbsp;&amp;nbsp;&amp;nbsp;&amp;nbsp;&amp;nbsp;&amp;nbsp;&amp;nbsp;eileis, A., Kleiber, C., &amp; Jackman, S. (2008). Regression Models for Count Data in R. *Journal of Statistical Software, 27*(8). &lt;https://doi.o.org/10.18637/jss.v027.i08&gt;&lt;br&gt;&lt;br&gt;</v>
      </c>
      <c r="N388" s="14" t="str">
        <f t="shared" si="45"/>
        <v xml:space="preserve">    ref_intext_zeileis_et_al_2008: "Zeileis et al., 2008"</v>
      </c>
      <c r="O388" s="14" t="str">
        <f t="shared" si="46"/>
        <v xml:space="preserve">    ref_bib_zeileis_et_al_2008: "Zeileis, A., Kleiber, C., &amp; Jackman, S. (2008). Regression Models for Count Data in R. *Journal of Statistical Software, 27*(8). &lt;https://doi.org/10.18637/jss.v027.i08&gt;"</v>
      </c>
    </row>
    <row r="389" spans="1:15">
      <c r="A389" s="14" t="s">
        <v>2271</v>
      </c>
      <c r="B389" s="14" t="b">
        <v>1</v>
      </c>
      <c r="C389" s="14" t="b">
        <v>0</v>
      </c>
      <c r="D389" s="14" t="b">
        <v>0</v>
      </c>
      <c r="E389" s="14"/>
      <c r="F389" s="14" t="s">
        <v>1</v>
      </c>
      <c r="G389" s="14" t="str">
        <f t="shared" si="42"/>
        <v>{{ ref_intext_zorn_1998 }}</v>
      </c>
      <c r="H389" s="14" t="str">
        <f t="shared" si="43"/>
        <v>{{ ref_bib_zorn_1998 }}</v>
      </c>
      <c r="I389" s="14" t="s">
        <v>40</v>
      </c>
      <c r="J389" s="14" t="s">
        <v>40</v>
      </c>
      <c r="K389" s="14" t="s">
        <v>1883</v>
      </c>
      <c r="L389" s="14" t="s">
        <v>624</v>
      </c>
      <c r="M389" s="14" t="str">
        <f t="shared" si="44"/>
        <v>Zorn, C. J. W. (1998). An Analytic and Empirical Examination of Zero-inflated and Hurdle Poisson Specifications. *Sociological Methods and Re &lt;br&gt; &amp;nbsp;&amp;nbsp;&amp;nbsp;&amp;nbsp;&amp;nbsp;&amp;nbsp;&amp;nbsp;&amp;nbsp;orn, C. J. W. (1998). An Analytic and Empirical Examination of Zero-inflated and Hurdle Poisson Specifications. *Sociological Methods and Resesearch 26*(3), 368-400. &lt;https://doi.org/10.1177/0049124198026003004&gt;&lt;br&gt;&lt;br&gt;</v>
      </c>
      <c r="N389" s="14" t="str">
        <f t="shared" si="45"/>
        <v xml:space="preserve">    ref_intext_zorn_1998: "Zorn, 1998"</v>
      </c>
      <c r="O389" s="14" t="str">
        <f t="shared" si="46"/>
        <v xml:space="preserve">    ref_bib_zorn_1998: "Zorn, C. J. W. (1998). An Analytic and Empirical Examination of Zero-inflated and Hurdle Poisson Specifications. *Sociological Methods and Research 26*(3), 368-400. &lt;https://doi.org/10.1177/0049124198026003004&gt;"</v>
      </c>
    </row>
    <row r="390" spans="1:15">
      <c r="A390" s="14" t="s">
        <v>2271</v>
      </c>
      <c r="B390" s="14" t="b">
        <v>0</v>
      </c>
      <c r="C390" s="14" t="b">
        <v>0</v>
      </c>
      <c r="D390" s="14" t="b">
        <v>1</v>
      </c>
      <c r="E390" s="14"/>
      <c r="F390" s="14" t="s">
        <v>1670</v>
      </c>
      <c r="G390" s="14" t="str">
        <f t="shared" si="42"/>
        <v>{{ ref_intext_zuckerberg_et_al_2020 }}</v>
      </c>
      <c r="H390" s="14" t="str">
        <f t="shared" si="43"/>
        <v>{{ ref_bib_zuckerberg_et_al_2020 }}</v>
      </c>
      <c r="I390" s="14" t="s">
        <v>39</v>
      </c>
      <c r="J390" s="14" t="s">
        <v>39</v>
      </c>
      <c r="K390" s="14" t="s">
        <v>2188</v>
      </c>
      <c r="L390" s="14" t="s">
        <v>624</v>
      </c>
      <c r="M390" s="14" t="str">
        <f t="shared" si="44"/>
        <v>Zuckerberg, B., Cohen, J. M., Nunes, L. A., Bernath-Plaisted, J., Clare, J. D. J., Gilbert, N. A., Kozidis, S. S., Maresh Nelson, S. B., Ship &lt;br&gt; &amp;nbsp;&amp;nbsp;&amp;nbsp;&amp;nbsp;&amp;nbsp;&amp;nbsp;&amp;nbsp;&amp;nbsp;uckerberg, B., Cohen, J. M., Nunes, L. A., Bernath-Plaisted, J., Clare, J. D. J., Gilbert, N. A., Kozidis, S. S., Maresh Nelson, S. B., Shipleley, A. A., Thompson, K. L., &amp; Desrochers, A. (2020). A Review of Overlapping Landscapes: Pseudoreplication or a Red Herring in Landscape Ecology? *Current Landscape Ecology Reports, 5*(4), 140–148. &lt;https://doi.org/10.1007/s40823-020-00059-4&gt;&lt;br&gt;&lt;br&gt;</v>
      </c>
      <c r="N390" s="14" t="str">
        <f t="shared" si="45"/>
        <v xml:space="preserve">    ref_intext_zuckerberg_et_al_2020: "Zuckerberg et al., 2020"</v>
      </c>
      <c r="O390" s="14" t="str">
        <f t="shared" si="46"/>
        <v xml:space="preserve">    ref_bib_zuckerberg_et_al_2020: "Zuckerberg, B., Cohen, J. M., Nunes, L. A., Bernath-Plaisted, J., Clare, J. D. J., Gilbert, N. A., Kozidis, S. S., Maresh Nelson, S. B., Shipley, A. A., Thompson, K. L., &amp; Desrochers, A. (2020). A Review of Overlapping Landscapes: Pseudoreplication or a Red Herring in Landscape Ecology? *Current Landscape Ecology Reports, 5*(4), 140–148. &lt;https://doi.org/10.1007/s40823-020-00059-4&gt;"</v>
      </c>
    </row>
    <row r="391" spans="1:15">
      <c r="A391" s="14" t="s">
        <v>2271</v>
      </c>
      <c r="B391" s="14" t="b">
        <v>1</v>
      </c>
      <c r="C391" s="14" t="b">
        <v>0</v>
      </c>
      <c r="D391" s="14" t="b">
        <v>0</v>
      </c>
      <c r="E391" s="14"/>
      <c r="F391" s="14" t="s">
        <v>1671</v>
      </c>
      <c r="G391" s="14" t="str">
        <f t="shared" si="42"/>
        <v>{{ ref_intext_zuur_et_al_2007 }}</v>
      </c>
      <c r="H391" s="14" t="str">
        <f t="shared" si="43"/>
        <v>{{ ref_bib_zuur_et_al_2007 }}</v>
      </c>
      <c r="I391" s="14" t="s">
        <v>38</v>
      </c>
      <c r="J391" s="14" t="s">
        <v>786</v>
      </c>
      <c r="K391" s="14" t="s">
        <v>1884</v>
      </c>
      <c r="L391" s="14" t="s">
        <v>624</v>
      </c>
      <c r="M391" s="14" t="str">
        <f t="shared" si="44"/>
        <v>Zuur, A. K., Ieno, E. N., &amp; Smith, G. M. (2007). Generalised linear modelling. In, M. Gail, K. Krickeberg, J. Samet, A. Tsiatis, &amp; W. Wong (E &lt;br&gt; &amp;nbsp;&amp;nbsp;&amp;nbsp;&amp;nbsp;&amp;nbsp;&amp;nbsp;&amp;nbsp;&amp;nbsp;uur, A. K., Ieno, E. N., &amp; Smith, G. M. (2007). Generalised linear modelling. In, M. Gail, K. Krickeberg, J. Samet, A. Tsiatis, &amp; W. Wong (Edsds.), *Analysing Ecological Data* (pp 79-96). Springer. &lt;https://doi.org/10.1111/j.1751-5823.2007.00030_17.x&gt;&lt;br&gt;&lt;br&gt;</v>
      </c>
      <c r="N391" s="14" t="str">
        <f t="shared" si="45"/>
        <v xml:space="preserve">    ref_intext_zuur_et_al_2007: "Zuur et al., 2007"</v>
      </c>
      <c r="O391" s="14" t="str">
        <f t="shared" si="46"/>
        <v xml:space="preserve">    ref_bib_zuur_et_al_2007: "Zuur, A. K., Ieno, E. N., &amp; Smith, G. M. (2007). Generalised linear modelling. In, M. Gail, K. Krickeberg, J. Samet, A. Tsiatis, &amp; W. Wong (Eds.), *Analysing Ecological Data* (pp 79-96). Springer. &lt;https://doi.org/10.1111/j.1751-5823.2007.00030_17.x&gt;"</v>
      </c>
    </row>
    <row r="392" spans="1:15" ht="15">
      <c r="E392" t="s">
        <v>2377</v>
      </c>
      <c r="F392" s="81" t="s">
        <v>3722</v>
      </c>
      <c r="I392" t="s">
        <v>3740</v>
      </c>
      <c r="J392" s="82" t="s">
        <v>3724</v>
      </c>
      <c r="K392" t="s">
        <v>3723</v>
      </c>
      <c r="N392" s="14" t="str">
        <f t="shared" ref="N392:N395" si="47">"    ref_intext_"&amp;F392&amp;": "&amp;""""&amp;I392&amp;""""</f>
        <v xml:space="preserve">    ref_intext_marinstats_2020a: "MarinStatsLectures-R Programming &amp; Statistics, 2020a"</v>
      </c>
      <c r="O392" s="14" t="str">
        <f t="shared" ref="O392:O395" si="48">"    ref_bib_"&amp;F392&amp;": "&amp;""""&amp;K392&amp;""""</f>
        <v xml:space="preserve">    ref_bib_marinstats_2020a: "MarinStatsLectures-R Programming &amp; Statistics (2020a, Mar 17). *Poisson Regression Review.* [Video]. YouTube. &lt;https://www.youtube.com/watch?v=A8H6gc9Eq0w&gt;"</v>
      </c>
    </row>
    <row r="393" spans="1:15" ht="15">
      <c r="E393" t="s">
        <v>2377</v>
      </c>
      <c r="F393" s="81" t="s">
        <v>3725</v>
      </c>
      <c r="I393" t="s">
        <v>3739</v>
      </c>
      <c r="J393" s="28" t="s">
        <v>3727</v>
      </c>
      <c r="K393" s="81" t="s">
        <v>3726</v>
      </c>
      <c r="N393" s="14" t="str">
        <f t="shared" si="47"/>
        <v xml:space="preserve">    ref_intext_marinstats_2020b: "MarinStatsLectures-R Programming &amp; Statistics, 2020b"</v>
      </c>
      <c r="O393" s="14" t="str">
        <f t="shared" si="48"/>
        <v xml:space="preserve">    ref_bib_marinstats_2020b: "MarinStatsLectures-R Programming &amp; Statistics (2020b, Mar 17). *Poisson Regression: Zero Inflation (Excessive Zeros).* [Video]. YouTube. &lt;https://www.youtube.com/watch?v=eIY--zc5f24&gt;"</v>
      </c>
    </row>
    <row r="394" spans="1:15" ht="15">
      <c r="E394" t="s">
        <v>2377</v>
      </c>
      <c r="F394" t="s">
        <v>3734</v>
      </c>
      <c r="I394" t="s">
        <v>3733</v>
      </c>
      <c r="J394" s="81" t="s">
        <v>3728</v>
      </c>
      <c r="K394" t="s">
        <v>3729</v>
      </c>
      <c r="N394" s="14" t="str">
        <f t="shared" si="47"/>
        <v xml:space="preserve">    ref_intext_russel_2020: "Russell, 2020"</v>
      </c>
      <c r="O394" s="14" t="str">
        <f t="shared" si="48"/>
        <v xml:space="preserve">    ref_bib_russel_2020: "Russell, M. (2020, Nov 29). *Fitting Poisson and zero-inflated Poisson models.* [Video]. YouTube. &lt;https://www.youtube.com/watch?v=cD9V1ApYqCk&gt;"</v>
      </c>
    </row>
    <row r="395" spans="1:15">
      <c r="E395" t="s">
        <v>2377</v>
      </c>
      <c r="F395" t="s">
        <v>3732</v>
      </c>
      <c r="G395" s="75"/>
      <c r="I395" t="s">
        <v>3738</v>
      </c>
      <c r="J395" s="61" t="s">
        <v>3731</v>
      </c>
      <c r="K395" t="s">
        <v>3730</v>
      </c>
      <c r="N395" s="14" t="str">
        <f t="shared" si="47"/>
        <v xml:space="preserve">    ref_intext_tilestats_2021: "TileStats, 2021"</v>
      </c>
      <c r="O395" s="14" t="str">
        <f t="shared" si="48"/>
        <v xml:space="preserve">    ref_bib_tilestats_2021: "TileStats (2021, Apr 18). *Zero-inflated Poisson (ZIP) regression.* [Video]. YouTube. &lt;https://www.youtube.com/watch?v=ztNQvAabgtU&gt;"</v>
      </c>
    </row>
    <row r="396" spans="1:15">
      <c r="N396" s="14" t="s">
        <v>3741</v>
      </c>
    </row>
    <row r="397" spans="1:15">
      <c r="N397" s="14" t="s">
        <v>3742</v>
      </c>
    </row>
    <row r="398" spans="1:15">
      <c r="N398" s="14" t="s">
        <v>3743</v>
      </c>
    </row>
    <row r="399" spans="1:15">
      <c r="N399" s="14" t="s">
        <v>3744</v>
      </c>
    </row>
    <row r="400" spans="1:15">
      <c r="N400" s="14" t="s">
        <v>3745</v>
      </c>
    </row>
  </sheetData>
  <autoFilter ref="A1:O390" xr:uid="{FE3E278D-A7CB-4D1C-B3BC-3C40BC867BE4}">
    <sortState xmlns:xlrd2="http://schemas.microsoft.com/office/spreadsheetml/2017/richdata2" ref="A2:O391">
      <sortCondition ref="G1:G390"/>
    </sortState>
  </autoFilter>
  <conditionalFormatting sqref="F361:F367 F369 F371 F375:F376 F379 F383:F391 F1:F359 F396:F1048576">
    <cfRule type="duplicateValues" dxfId="33" priority="7"/>
  </conditionalFormatting>
  <conditionalFormatting sqref="K166:K338">
    <cfRule type="containsText" dxfId="32" priority="1" operator="containsText" text="](">
      <formula>NOT(ISERROR(SEARCH("](",K166)))</formula>
    </cfRule>
    <cfRule type="containsText" dxfId="31" priority="2" operator="containsText" text="&lt;&gt;">
      <formula>NOT(ISERROR(SEARCH("&lt;&gt;",K166)))</formula>
    </cfRule>
  </conditionalFormatting>
  <conditionalFormatting sqref="K1:L165 L167:L182 L184:L340 K341:L371 L372 K373:L373 L374:L379 K375 K377 K381:L383 L384:L385 K386:L386 L387:L388 K389:L389 L390 K391:L391 L392:L395 K396:L1048576">
    <cfRule type="containsText" dxfId="30" priority="10" operator="containsText" text="&lt;&gt;">
      <formula>NOT(ISERROR(SEARCH("&lt;&gt;",K1)))</formula>
    </cfRule>
  </conditionalFormatting>
  <conditionalFormatting sqref="K1:M165 M166:M359 L167:L182 L184:L340 K341:L359 K360:M371 L372:M372 K373:M373 L374:M379 K375 K377 M380 K381:M383 L384:M385 K386:M386 L387:M388 K389:M389 L390:M390 K391:M391 L392:M395 K396:M1048576">
    <cfRule type="containsText" dxfId="29" priority="8" operator="containsText" text="](">
      <formula>NOT(ISERROR(SEARCH("](",K1)))</formula>
    </cfRule>
  </conditionalFormatting>
  <conditionalFormatting sqref="N1:O1048576">
    <cfRule type="containsText" dxfId="28" priority="9" operator="containsText" text="}(">
      <formula>NOT(ISERROR(SEARCH("}(",N1)))</formula>
    </cfRule>
  </conditionalFormatting>
  <hyperlinks>
    <hyperlink ref="J395" r:id="rId1" xr:uid="{FC62C634-B40A-4A71-B678-8C12750AD9C4}"/>
  </hyperlinks>
  <pageMargins left="0.7" right="0.7" top="0.75" bottom="0.75" header="0.3" footer="0.3"/>
  <pageSetup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12E568-457D-45DB-9AAD-9DF9D93506F9}">
  <dimension ref="A1:E5"/>
  <sheetViews>
    <sheetView workbookViewId="0">
      <selection activeCell="A2" sqref="A2:E5"/>
    </sheetView>
  </sheetViews>
  <sheetFormatPr defaultRowHeight="14.25"/>
  <cols>
    <col min="1" max="1" width="19.25" customWidth="1"/>
    <col min="2" max="2" width="23.375" customWidth="1"/>
    <col min="3" max="3" width="11.625" customWidth="1"/>
    <col min="4" max="4" width="108.375" customWidth="1"/>
  </cols>
  <sheetData>
    <row r="1" spans="1:5" ht="15">
      <c r="A1" s="16" t="s">
        <v>381</v>
      </c>
      <c r="B1" s="16" t="s">
        <v>3604</v>
      </c>
      <c r="C1" s="16" t="s">
        <v>3605</v>
      </c>
      <c r="D1" s="16" t="s">
        <v>3606</v>
      </c>
      <c r="E1" s="16" t="s">
        <v>1972</v>
      </c>
    </row>
    <row r="2" spans="1:5" ht="15">
      <c r="A2" s="81" t="s">
        <v>3722</v>
      </c>
      <c r="C2" t="s">
        <v>3737</v>
      </c>
      <c r="D2" t="s">
        <v>3723</v>
      </c>
      <c r="E2" s="82" t="s">
        <v>3724</v>
      </c>
    </row>
    <row r="3" spans="1:5" ht="15">
      <c r="A3" s="81" t="s">
        <v>3725</v>
      </c>
      <c r="C3" t="s">
        <v>3736</v>
      </c>
      <c r="D3" s="81" t="s">
        <v>3726</v>
      </c>
      <c r="E3" s="28" t="s">
        <v>3727</v>
      </c>
    </row>
    <row r="4" spans="1:5" ht="15">
      <c r="A4" t="s">
        <v>3734</v>
      </c>
      <c r="C4" t="s">
        <v>3733</v>
      </c>
      <c r="D4" t="s">
        <v>3729</v>
      </c>
      <c r="E4" s="81" t="s">
        <v>3728</v>
      </c>
    </row>
    <row r="5" spans="1:5">
      <c r="A5" t="s">
        <v>3732</v>
      </c>
      <c r="B5" s="75"/>
      <c r="C5" t="s">
        <v>3735</v>
      </c>
      <c r="D5" t="s">
        <v>3730</v>
      </c>
      <c r="E5" s="61" t="s">
        <v>3731</v>
      </c>
    </row>
  </sheetData>
  <conditionalFormatting sqref="A1">
    <cfRule type="duplicateValues" dxfId="27" priority="1"/>
  </conditionalFormatting>
  <conditionalFormatting sqref="D1:E1">
    <cfRule type="containsText" dxfId="26" priority="2" operator="containsText" text="](">
      <formula>NOT(ISERROR(SEARCH("](",D1)))</formula>
    </cfRule>
    <cfRule type="containsText" dxfId="25" priority="3" operator="containsText" text="&lt;&gt;">
      <formula>NOT(ISERROR(SEARCH("&lt;&gt;",D1)))</formula>
    </cfRule>
  </conditionalFormatting>
  <hyperlinks>
    <hyperlink ref="E5" r:id="rId1" xr:uid="{AD404B86-3B84-4B40-A1C8-21341B790B42}"/>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CBEA90-2CAE-46C0-B7D1-79D69F6629FD}">
  <dimension ref="A1:E19"/>
  <sheetViews>
    <sheetView workbookViewId="0">
      <selection activeCell="I25" sqref="I25"/>
    </sheetView>
  </sheetViews>
  <sheetFormatPr defaultRowHeight="15"/>
  <cols>
    <col min="1" max="1" width="9" style="34"/>
    <col min="2" max="5" width="9" style="37"/>
  </cols>
  <sheetData>
    <row r="1" spans="1:4">
      <c r="A1" s="34" t="s">
        <v>2897</v>
      </c>
      <c r="B1" s="35" t="s">
        <v>2908</v>
      </c>
      <c r="D1" s="61" t="s">
        <v>2912</v>
      </c>
    </row>
    <row r="2" spans="1:4">
      <c r="A2" s="34" t="s">
        <v>2898</v>
      </c>
      <c r="B2" s="37" t="s">
        <v>2895</v>
      </c>
    </row>
    <row r="3" spans="1:4">
      <c r="A3" s="34" t="s">
        <v>2899</v>
      </c>
      <c r="B3" s="37" t="s">
        <v>2894</v>
      </c>
    </row>
    <row r="4" spans="1:4">
      <c r="A4" s="34" t="s">
        <v>2900</v>
      </c>
      <c r="B4" s="37" t="s">
        <v>2896</v>
      </c>
    </row>
    <row r="5" spans="1:4">
      <c r="A5" s="34" t="s">
        <v>2901</v>
      </c>
    </row>
    <row r="6" spans="1:4">
      <c r="A6" t="s">
        <v>2903</v>
      </c>
      <c r="B6" s="35" t="s">
        <v>2902</v>
      </c>
    </row>
    <row r="7" spans="1:4">
      <c r="A7" t="s">
        <v>2904</v>
      </c>
      <c r="B7" s="37" t="s">
        <v>2905</v>
      </c>
    </row>
    <row r="8" spans="1:4">
      <c r="A8" t="s">
        <v>2906</v>
      </c>
      <c r="B8" s="35" t="s">
        <v>2907</v>
      </c>
    </row>
    <row r="9" spans="1:4">
      <c r="A9" t="s">
        <v>2909</v>
      </c>
      <c r="B9" s="35" t="s">
        <v>2910</v>
      </c>
    </row>
    <row r="10" spans="1:4">
      <c r="A10" s="34" t="s">
        <v>2914</v>
      </c>
      <c r="B10" s="35" t="s">
        <v>2913</v>
      </c>
    </row>
    <row r="11" spans="1:4">
      <c r="A11" s="34" t="s">
        <v>2919</v>
      </c>
      <c r="B11" s="35" t="s">
        <v>2920</v>
      </c>
    </row>
    <row r="12" spans="1:4">
      <c r="A12" s="34" t="s">
        <v>2915</v>
      </c>
      <c r="B12" s="35" t="s">
        <v>2916</v>
      </c>
    </row>
    <row r="13" spans="1:4">
      <c r="A13" s="36" t="s">
        <v>2917</v>
      </c>
      <c r="B13" s="35" t="s">
        <v>2918</v>
      </c>
    </row>
    <row r="14" spans="1:4">
      <c r="A14" t="s">
        <v>2922</v>
      </c>
      <c r="B14" s="35" t="s">
        <v>2921</v>
      </c>
    </row>
    <row r="15" spans="1:4" ht="15.75">
      <c r="A15" t="s">
        <v>3177</v>
      </c>
      <c r="B15" s="62" t="s">
        <v>3178</v>
      </c>
    </row>
    <row r="16" spans="1:4" ht="15.75">
      <c r="A16" t="s">
        <v>3182</v>
      </c>
      <c r="B16" s="62" t="s">
        <v>3180</v>
      </c>
    </row>
    <row r="17" spans="1:2" ht="15.75">
      <c r="A17" t="s">
        <v>3183</v>
      </c>
      <c r="B17" s="62" t="s">
        <v>3181</v>
      </c>
    </row>
    <row r="18" spans="1:2" ht="15.75">
      <c r="A18" t="s">
        <v>3184</v>
      </c>
      <c r="B18" s="62" t="s">
        <v>3185</v>
      </c>
    </row>
    <row r="19" spans="1:2" ht="15.75">
      <c r="A19" t="s">
        <v>3179</v>
      </c>
      <c r="B19" s="62" t="s">
        <v>3186</v>
      </c>
    </row>
  </sheetData>
  <conditionalFormatting sqref="A2:A4">
    <cfRule type="containsText" dxfId="24" priority="1" operator="containsText" text="\">
      <formula>NOT(ISERROR(SEARCH("\",A2)))</formula>
    </cfRule>
    <cfRule type="containsText" dxfId="23" priority="2" operator="containsText" text="/">
      <formula>NOT(ISERROR(SEARCH("/",A2)))</formula>
    </cfRule>
  </conditionalFormatting>
  <conditionalFormatting sqref="B2:B5">
    <cfRule type="containsText" dxfId="22" priority="9" operator="containsText" text="\">
      <formula>NOT(ISERROR(SEARCH("\",B2)))</formula>
    </cfRule>
    <cfRule type="containsText" dxfId="21" priority="10" operator="containsText" text="/">
      <formula>NOT(ISERROR(SEARCH("/",B2)))</formula>
    </cfRule>
  </conditionalFormatting>
  <conditionalFormatting sqref="B7">
    <cfRule type="containsText" dxfId="20" priority="7" operator="containsText" text="\">
      <formula>NOT(ISERROR(SEARCH("\",B7)))</formula>
    </cfRule>
    <cfRule type="containsText" dxfId="19" priority="8" operator="containsText" text="/">
      <formula>NOT(ISERROR(SEARCH("/",B7)))</formula>
    </cfRule>
  </conditionalFormatting>
  <hyperlinks>
    <hyperlink ref="D1" r:id="rId1" xr:uid="{8BF7334D-E314-4CA7-8E19-93C2167D0141}"/>
  </hyperlinks>
  <pageMargins left="0.7" right="0.7" top="0.75" bottom="0.75" header="0.3" footer="0.3"/>
  <pageSetup orientation="portrait"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580B98-A7AD-4E10-84FB-9ABD81B1FFF7}">
  <dimension ref="A1:D94"/>
  <sheetViews>
    <sheetView workbookViewId="0">
      <selection activeCell="C9" sqref="C9"/>
    </sheetView>
  </sheetViews>
  <sheetFormatPr defaultRowHeight="14.25"/>
  <cols>
    <col min="1" max="1" width="11.625" bestFit="1" customWidth="1"/>
    <col min="2" max="2" width="23.75" bestFit="1" customWidth="1"/>
    <col min="3" max="3" width="68.625" bestFit="1" customWidth="1"/>
    <col min="4" max="4" width="50.75" customWidth="1"/>
  </cols>
  <sheetData>
    <row r="1" spans="1:4" ht="15">
      <c r="A1" s="5" t="s">
        <v>854</v>
      </c>
      <c r="B1" s="5" t="s">
        <v>381</v>
      </c>
      <c r="C1" s="5" t="s">
        <v>880</v>
      </c>
      <c r="D1" s="5" t="s">
        <v>380</v>
      </c>
    </row>
    <row r="2" spans="1:4">
      <c r="A2" t="s">
        <v>1160</v>
      </c>
      <c r="B2" t="s">
        <v>894</v>
      </c>
      <c r="C2" t="s">
        <v>892</v>
      </c>
      <c r="D2" t="str">
        <f>"    "&amp;B2&amp;": "&amp;""""&amp;C2&amp;""""</f>
        <v xml:space="preserve">    b1: "    -   "</v>
      </c>
    </row>
    <row r="3" spans="1:4">
      <c r="A3" t="s">
        <v>1160</v>
      </c>
      <c r="B3" t="s">
        <v>893</v>
      </c>
      <c r="C3" t="s">
        <v>891</v>
      </c>
      <c r="D3" t="str">
        <f>"    "&amp;B3&amp;": "&amp;""""&amp;C3&amp;""""</f>
        <v xml:space="preserve">    b2: "-   "</v>
      </c>
    </row>
    <row r="4" spans="1:4">
      <c r="A4" t="s">
        <v>1923</v>
      </c>
      <c r="B4" t="s">
        <v>2941</v>
      </c>
      <c r="C4" t="s">
        <v>2941</v>
      </c>
      <c r="D4" t="str">
        <f>"    "&amp;B4&amp;": "&amp;""""&amp;C4&amp;""""</f>
        <v xml:space="preserve">    name_mod_name: "name_mod_name"</v>
      </c>
    </row>
    <row r="5" spans="1:4">
      <c r="A5" t="s">
        <v>1923</v>
      </c>
      <c r="B5" t="s">
        <v>3227</v>
      </c>
      <c r="C5" t="s">
        <v>3227</v>
      </c>
      <c r="D5" t="str">
        <f t="shared" ref="D5:D68" si="0">"    "&amp;B5&amp;": "&amp;""""&amp;C5&amp;""""</f>
        <v xml:space="preserve">    ref_bib_figure1_ref_id: "ref_bib_figure1_ref_id"</v>
      </c>
    </row>
    <row r="6" spans="1:4">
      <c r="A6" t="s">
        <v>1923</v>
      </c>
      <c r="B6" t="s">
        <v>3236</v>
      </c>
      <c r="C6" t="s">
        <v>3236</v>
      </c>
      <c r="D6" t="str">
        <f t="shared" si="0"/>
        <v xml:space="preserve">    ref_bib_figure10_ref_id: "ref_bib_figure10_ref_id"</v>
      </c>
    </row>
    <row r="7" spans="1:4">
      <c r="A7" t="s">
        <v>1923</v>
      </c>
      <c r="B7" t="s">
        <v>3237</v>
      </c>
      <c r="C7" t="s">
        <v>3237</v>
      </c>
      <c r="D7" t="str">
        <f t="shared" si="0"/>
        <v xml:space="preserve">    ref_bib_figure11_ref_id: "ref_bib_figure11_ref_id"</v>
      </c>
    </row>
    <row r="8" spans="1:4">
      <c r="A8" t="s">
        <v>1923</v>
      </c>
      <c r="B8" t="s">
        <v>3238</v>
      </c>
      <c r="C8" t="s">
        <v>3238</v>
      </c>
      <c r="D8" t="str">
        <f t="shared" si="0"/>
        <v xml:space="preserve">    ref_bib_figure12_ref_id: "ref_bib_figure12_ref_id"</v>
      </c>
    </row>
    <row r="9" spans="1:4">
      <c r="A9" t="s">
        <v>1923</v>
      </c>
      <c r="B9" t="s">
        <v>3239</v>
      </c>
      <c r="C9" t="s">
        <v>3239</v>
      </c>
      <c r="D9" t="str">
        <f t="shared" si="0"/>
        <v xml:space="preserve">    ref_bib_figure13_ref_id: "ref_bib_figure13_ref_id"</v>
      </c>
    </row>
    <row r="10" spans="1:4">
      <c r="A10" t="s">
        <v>1923</v>
      </c>
      <c r="B10" t="s">
        <v>3240</v>
      </c>
      <c r="C10" t="s">
        <v>3240</v>
      </c>
      <c r="D10" t="str">
        <f t="shared" si="0"/>
        <v xml:space="preserve">    ref_bib_figure14_ref_id: "ref_bib_figure14_ref_id"</v>
      </c>
    </row>
    <row r="11" spans="1:4">
      <c r="A11" t="s">
        <v>1923</v>
      </c>
      <c r="B11" t="s">
        <v>3241</v>
      </c>
      <c r="C11" t="s">
        <v>3241</v>
      </c>
      <c r="D11" t="str">
        <f t="shared" si="0"/>
        <v xml:space="preserve">    ref_bib_figure15_ref_id: "ref_bib_figure15_ref_id"</v>
      </c>
    </row>
    <row r="12" spans="1:4">
      <c r="A12" t="s">
        <v>1923</v>
      </c>
      <c r="B12" t="s">
        <v>3242</v>
      </c>
      <c r="C12" t="s">
        <v>3242</v>
      </c>
      <c r="D12" t="str">
        <f t="shared" si="0"/>
        <v xml:space="preserve">    ref_bib_figure16_ref_id: "ref_bib_figure16_ref_id"</v>
      </c>
    </row>
    <row r="13" spans="1:4">
      <c r="A13" t="s">
        <v>1923</v>
      </c>
      <c r="B13" t="s">
        <v>3243</v>
      </c>
      <c r="C13" t="s">
        <v>3243</v>
      </c>
      <c r="D13" t="str">
        <f t="shared" si="0"/>
        <v xml:space="preserve">    ref_bib_figure17_ref_id: "ref_bib_figure17_ref_id"</v>
      </c>
    </row>
    <row r="14" spans="1:4">
      <c r="A14" t="s">
        <v>1923</v>
      </c>
      <c r="B14" t="s">
        <v>3244</v>
      </c>
      <c r="C14" t="s">
        <v>3244</v>
      </c>
      <c r="D14" t="str">
        <f t="shared" si="0"/>
        <v xml:space="preserve">    ref_bib_figure18_ref_id: "ref_bib_figure18_ref_id"</v>
      </c>
    </row>
    <row r="15" spans="1:4">
      <c r="A15" t="s">
        <v>1923</v>
      </c>
      <c r="B15" t="s">
        <v>3245</v>
      </c>
      <c r="C15" t="s">
        <v>3245</v>
      </c>
      <c r="D15" t="str">
        <f t="shared" si="0"/>
        <v xml:space="preserve">    ref_bib_figure19_ref_id: "ref_bib_figure19_ref_id"</v>
      </c>
    </row>
    <row r="16" spans="1:4">
      <c r="A16" t="s">
        <v>1923</v>
      </c>
      <c r="B16" t="s">
        <v>3228</v>
      </c>
      <c r="C16" t="s">
        <v>3228</v>
      </c>
      <c r="D16" t="str">
        <f t="shared" si="0"/>
        <v xml:space="preserve">    ref_bib_figure2_ref_id: "ref_bib_figure2_ref_id"</v>
      </c>
    </row>
    <row r="17" spans="1:4">
      <c r="A17" t="s">
        <v>1923</v>
      </c>
      <c r="B17" t="s">
        <v>3246</v>
      </c>
      <c r="C17" t="s">
        <v>3246</v>
      </c>
      <c r="D17" t="str">
        <f t="shared" si="0"/>
        <v xml:space="preserve">    ref_bib_figure20_ref_id: "ref_bib_figure20_ref_id"</v>
      </c>
    </row>
    <row r="18" spans="1:4">
      <c r="A18" t="s">
        <v>1923</v>
      </c>
      <c r="B18" t="s">
        <v>3229</v>
      </c>
      <c r="C18" t="s">
        <v>3229</v>
      </c>
      <c r="D18" t="str">
        <f t="shared" si="0"/>
        <v xml:space="preserve">    ref_bib_figure3_ref_id: "ref_bib_figure3_ref_id"</v>
      </c>
    </row>
    <row r="19" spans="1:4">
      <c r="A19" t="s">
        <v>1923</v>
      </c>
      <c r="B19" t="s">
        <v>3230</v>
      </c>
      <c r="C19" t="s">
        <v>3230</v>
      </c>
      <c r="D19" t="str">
        <f t="shared" si="0"/>
        <v xml:space="preserve">    ref_bib_figure4_ref_id: "ref_bib_figure4_ref_id"</v>
      </c>
    </row>
    <row r="20" spans="1:4">
      <c r="A20" t="s">
        <v>1923</v>
      </c>
      <c r="B20" t="s">
        <v>3231</v>
      </c>
      <c r="C20" t="s">
        <v>3231</v>
      </c>
      <c r="D20" t="str">
        <f t="shared" si="0"/>
        <v xml:space="preserve">    ref_bib_figure5_ref_id: "ref_bib_figure5_ref_id"</v>
      </c>
    </row>
    <row r="21" spans="1:4">
      <c r="A21" t="s">
        <v>1923</v>
      </c>
      <c r="B21" t="s">
        <v>3232</v>
      </c>
      <c r="C21" t="s">
        <v>3232</v>
      </c>
      <c r="D21" t="str">
        <f t="shared" si="0"/>
        <v xml:space="preserve">    ref_bib_figure6_ref_id: "ref_bib_figure6_ref_id"</v>
      </c>
    </row>
    <row r="22" spans="1:4">
      <c r="A22" t="s">
        <v>1923</v>
      </c>
      <c r="B22" t="s">
        <v>3233</v>
      </c>
      <c r="C22" t="s">
        <v>3233</v>
      </c>
      <c r="D22" t="str">
        <f t="shared" si="0"/>
        <v xml:space="preserve">    ref_bib_figure7_ref_id: "ref_bib_figure7_ref_id"</v>
      </c>
    </row>
    <row r="23" spans="1:4">
      <c r="A23" t="s">
        <v>1923</v>
      </c>
      <c r="B23" t="s">
        <v>3234</v>
      </c>
      <c r="C23" t="s">
        <v>3234</v>
      </c>
      <c r="D23" t="str">
        <f t="shared" si="0"/>
        <v xml:space="preserve">    ref_bib_figure8_ref_id: "ref_bib_figure8_ref_id"</v>
      </c>
    </row>
    <row r="24" spans="1:4">
      <c r="A24" t="s">
        <v>1923</v>
      </c>
      <c r="B24" t="s">
        <v>3235</v>
      </c>
      <c r="C24" t="s">
        <v>3235</v>
      </c>
      <c r="D24" t="str">
        <f t="shared" si="0"/>
        <v xml:space="preserve">    ref_bib_figure9_ref_id: "ref_bib_figure9_ref_id"</v>
      </c>
    </row>
    <row r="25" spans="1:4">
      <c r="A25" t="s">
        <v>1923</v>
      </c>
      <c r="B25" t="s">
        <v>1909</v>
      </c>
      <c r="C25" t="s">
        <v>1909</v>
      </c>
      <c r="D25" t="str">
        <f t="shared" si="0"/>
        <v xml:space="preserve">    ref_bib_resource1_ref_id: "ref_bib_resource1_ref_id"</v>
      </c>
    </row>
    <row r="26" spans="1:4">
      <c r="A26" t="s">
        <v>1923</v>
      </c>
      <c r="B26" t="s">
        <v>1958</v>
      </c>
      <c r="C26" t="s">
        <v>1958</v>
      </c>
      <c r="D26" t="str">
        <f t="shared" si="0"/>
        <v xml:space="preserve">    ref_bib_resource10_ref_id: "ref_bib_resource10_ref_id"</v>
      </c>
    </row>
    <row r="27" spans="1:4">
      <c r="A27" t="s">
        <v>1923</v>
      </c>
      <c r="B27" t="s">
        <v>1959</v>
      </c>
      <c r="C27" t="s">
        <v>1959</v>
      </c>
      <c r="D27" t="str">
        <f t="shared" si="0"/>
        <v xml:space="preserve">    ref_bib_resource11_ref_id: "ref_bib_resource11_ref_id"</v>
      </c>
    </row>
    <row r="28" spans="1:4">
      <c r="A28" t="s">
        <v>1923</v>
      </c>
      <c r="B28" t="s">
        <v>1960</v>
      </c>
      <c r="C28" t="s">
        <v>1960</v>
      </c>
      <c r="D28" t="str">
        <f t="shared" si="0"/>
        <v xml:space="preserve">    ref_bib_resource12_ref_id: "ref_bib_resource12_ref_id"</v>
      </c>
    </row>
    <row r="29" spans="1:4">
      <c r="A29" t="s">
        <v>1923</v>
      </c>
      <c r="B29" t="s">
        <v>1961</v>
      </c>
      <c r="C29" t="s">
        <v>1961</v>
      </c>
      <c r="D29" t="str">
        <f t="shared" si="0"/>
        <v xml:space="preserve">    ref_bib_resource13_ref_id: "ref_bib_resource13_ref_id"</v>
      </c>
    </row>
    <row r="30" spans="1:4">
      <c r="A30" t="s">
        <v>1923</v>
      </c>
      <c r="B30" t="s">
        <v>3187</v>
      </c>
      <c r="C30" t="s">
        <v>3187</v>
      </c>
      <c r="D30" t="str">
        <f t="shared" si="0"/>
        <v xml:space="preserve">    ref_bib_resource14_ref_id: "ref_bib_resource14_ref_id"</v>
      </c>
    </row>
    <row r="31" spans="1:4">
      <c r="A31" t="s">
        <v>1923</v>
      </c>
      <c r="B31" t="s">
        <v>3188</v>
      </c>
      <c r="C31" t="s">
        <v>3188</v>
      </c>
      <c r="D31" t="str">
        <f t="shared" si="0"/>
        <v xml:space="preserve">    ref_bib_resource15_ref_id: "ref_bib_resource15_ref_id"</v>
      </c>
    </row>
    <row r="32" spans="1:4">
      <c r="A32" t="s">
        <v>1923</v>
      </c>
      <c r="B32" t="s">
        <v>3189</v>
      </c>
      <c r="C32" t="s">
        <v>3189</v>
      </c>
      <c r="D32" t="str">
        <f t="shared" si="0"/>
        <v xml:space="preserve">    ref_bib_resource16_ref_id: "ref_bib_resource16_ref_id"</v>
      </c>
    </row>
    <row r="33" spans="1:4">
      <c r="A33" t="s">
        <v>1923</v>
      </c>
      <c r="B33" t="s">
        <v>3190</v>
      </c>
      <c r="C33" t="s">
        <v>3190</v>
      </c>
      <c r="D33" t="str">
        <f t="shared" si="0"/>
        <v xml:space="preserve">    ref_bib_resource17_ref_id: "ref_bib_resource17_ref_id"</v>
      </c>
    </row>
    <row r="34" spans="1:4">
      <c r="A34" t="s">
        <v>1923</v>
      </c>
      <c r="B34" t="s">
        <v>3191</v>
      </c>
      <c r="C34" t="s">
        <v>3191</v>
      </c>
      <c r="D34" t="str">
        <f t="shared" si="0"/>
        <v xml:space="preserve">    ref_bib_resource18_ref_id: "ref_bib_resource18_ref_id"</v>
      </c>
    </row>
    <row r="35" spans="1:4">
      <c r="A35" t="s">
        <v>1923</v>
      </c>
      <c r="B35" t="s">
        <v>3192</v>
      </c>
      <c r="C35" t="s">
        <v>3192</v>
      </c>
      <c r="D35" t="str">
        <f t="shared" si="0"/>
        <v xml:space="preserve">    ref_bib_resource19_ref_id: "ref_bib_resource19_ref_id"</v>
      </c>
    </row>
    <row r="36" spans="1:4">
      <c r="A36" t="s">
        <v>1923</v>
      </c>
      <c r="B36" t="s">
        <v>1917</v>
      </c>
      <c r="C36" t="s">
        <v>1917</v>
      </c>
      <c r="D36" t="str">
        <f t="shared" si="0"/>
        <v xml:space="preserve">    ref_bib_resource2_ref_id: "ref_bib_resource2_ref_id"</v>
      </c>
    </row>
    <row r="37" spans="1:4">
      <c r="A37" t="s">
        <v>1923</v>
      </c>
      <c r="B37" t="s">
        <v>3193</v>
      </c>
      <c r="C37" t="s">
        <v>3193</v>
      </c>
      <c r="D37" t="str">
        <f t="shared" si="0"/>
        <v xml:space="preserve">    ref_bib_resource20_ref_id: "ref_bib_resource20_ref_id"</v>
      </c>
    </row>
    <row r="38" spans="1:4">
      <c r="A38" t="s">
        <v>1923</v>
      </c>
      <c r="B38" t="s">
        <v>1918</v>
      </c>
      <c r="C38" t="s">
        <v>1918</v>
      </c>
      <c r="D38" t="str">
        <f t="shared" si="0"/>
        <v xml:space="preserve">    ref_bib_resource3_ref_id: "ref_bib_resource3_ref_id"</v>
      </c>
    </row>
    <row r="39" spans="1:4">
      <c r="A39" t="s">
        <v>1923</v>
      </c>
      <c r="B39" t="s">
        <v>1919</v>
      </c>
      <c r="C39" t="s">
        <v>1919</v>
      </c>
      <c r="D39" t="str">
        <f t="shared" si="0"/>
        <v xml:space="preserve">    ref_bib_resource4_ref_id: "ref_bib_resource4_ref_id"</v>
      </c>
    </row>
    <row r="40" spans="1:4">
      <c r="A40" t="s">
        <v>1923</v>
      </c>
      <c r="B40" t="s">
        <v>1908</v>
      </c>
      <c r="C40" t="s">
        <v>1908</v>
      </c>
      <c r="D40" t="str">
        <f t="shared" si="0"/>
        <v xml:space="preserve">    ref_bib_resource5_ref_id: "ref_bib_resource5_ref_id"</v>
      </c>
    </row>
    <row r="41" spans="1:4">
      <c r="A41" t="s">
        <v>1923</v>
      </c>
      <c r="B41" t="s">
        <v>1920</v>
      </c>
      <c r="C41" t="s">
        <v>1920</v>
      </c>
      <c r="D41" t="str">
        <f t="shared" si="0"/>
        <v xml:space="preserve">    ref_bib_resource6_ref_id: "ref_bib_resource6_ref_id"</v>
      </c>
    </row>
    <row r="42" spans="1:4">
      <c r="A42" t="s">
        <v>1923</v>
      </c>
      <c r="B42" t="s">
        <v>1921</v>
      </c>
      <c r="C42" t="s">
        <v>1921</v>
      </c>
      <c r="D42" t="str">
        <f t="shared" si="0"/>
        <v xml:space="preserve">    ref_bib_resource7_ref_id: "ref_bib_resource7_ref_id"</v>
      </c>
    </row>
    <row r="43" spans="1:4">
      <c r="A43" t="s">
        <v>1923</v>
      </c>
      <c r="B43" t="s">
        <v>1922</v>
      </c>
      <c r="C43" t="s">
        <v>1922</v>
      </c>
      <c r="D43" t="str">
        <f t="shared" si="0"/>
        <v xml:space="preserve">    ref_bib_resource8_ref_id: "ref_bib_resource8_ref_id"</v>
      </c>
    </row>
    <row r="44" spans="1:4">
      <c r="A44" t="s">
        <v>1923</v>
      </c>
      <c r="B44" t="s">
        <v>1957</v>
      </c>
      <c r="C44" t="s">
        <v>1957</v>
      </c>
      <c r="D44" t="str">
        <f t="shared" si="0"/>
        <v xml:space="preserve">    ref_bib_resource9_ref_id: "ref_bib_resource9_ref_id"</v>
      </c>
    </row>
    <row r="45" spans="1:4">
      <c r="A45" t="s">
        <v>1923</v>
      </c>
      <c r="B45" t="s">
        <v>1902</v>
      </c>
      <c r="C45" t="s">
        <v>1902</v>
      </c>
      <c r="D45" t="str">
        <f t="shared" si="0"/>
        <v xml:space="preserve">    ref_intext_figure1_ref_id: "ref_intext_figure1_ref_id"</v>
      </c>
    </row>
    <row r="46" spans="1:4">
      <c r="A46" t="s">
        <v>1923</v>
      </c>
      <c r="B46" t="s">
        <v>3216</v>
      </c>
      <c r="C46" t="s">
        <v>3216</v>
      </c>
      <c r="D46" t="str">
        <f t="shared" si="0"/>
        <v xml:space="preserve">    ref_intext_figure10_ref_id: "ref_intext_figure10_ref_id"</v>
      </c>
    </row>
    <row r="47" spans="1:4">
      <c r="A47" t="s">
        <v>1923</v>
      </c>
      <c r="B47" t="s">
        <v>3217</v>
      </c>
      <c r="C47" t="s">
        <v>3217</v>
      </c>
      <c r="D47" t="str">
        <f t="shared" si="0"/>
        <v xml:space="preserve">    ref_intext_figure11_ref_id: "ref_intext_figure11_ref_id"</v>
      </c>
    </row>
    <row r="48" spans="1:4">
      <c r="A48" t="s">
        <v>1923</v>
      </c>
      <c r="B48" t="s">
        <v>3218</v>
      </c>
      <c r="C48" t="s">
        <v>3218</v>
      </c>
      <c r="D48" t="str">
        <f t="shared" si="0"/>
        <v xml:space="preserve">    ref_intext_figure12_ref_id: "ref_intext_figure12_ref_id"</v>
      </c>
    </row>
    <row r="49" spans="1:4">
      <c r="A49" t="s">
        <v>1923</v>
      </c>
      <c r="B49" t="s">
        <v>3219</v>
      </c>
      <c r="C49" t="s">
        <v>3219</v>
      </c>
      <c r="D49" t="str">
        <f t="shared" si="0"/>
        <v xml:space="preserve">    ref_intext_figure13_ref_id: "ref_intext_figure13_ref_id"</v>
      </c>
    </row>
    <row r="50" spans="1:4">
      <c r="A50" t="s">
        <v>1923</v>
      </c>
      <c r="B50" t="s">
        <v>3220</v>
      </c>
      <c r="C50" t="s">
        <v>3220</v>
      </c>
      <c r="D50" t="str">
        <f t="shared" si="0"/>
        <v xml:space="preserve">    ref_intext_figure14_ref_id: "ref_intext_figure14_ref_id"</v>
      </c>
    </row>
    <row r="51" spans="1:4">
      <c r="A51" t="s">
        <v>1923</v>
      </c>
      <c r="B51" t="s">
        <v>3221</v>
      </c>
      <c r="C51" t="s">
        <v>3221</v>
      </c>
      <c r="D51" t="str">
        <f t="shared" si="0"/>
        <v xml:space="preserve">    ref_intext_figure15_ref_id: "ref_intext_figure15_ref_id"</v>
      </c>
    </row>
    <row r="52" spans="1:4">
      <c r="A52" t="s">
        <v>1923</v>
      </c>
      <c r="B52" t="s">
        <v>3222</v>
      </c>
      <c r="C52" t="s">
        <v>3222</v>
      </c>
      <c r="D52" t="str">
        <f t="shared" si="0"/>
        <v xml:space="preserve">    ref_intext_figure16_ref_id: "ref_intext_figure16_ref_id"</v>
      </c>
    </row>
    <row r="53" spans="1:4">
      <c r="A53" t="s">
        <v>1923</v>
      </c>
      <c r="B53" t="s">
        <v>3223</v>
      </c>
      <c r="C53" t="s">
        <v>3223</v>
      </c>
      <c r="D53" t="str">
        <f t="shared" si="0"/>
        <v xml:space="preserve">    ref_intext_figure17_ref_id: "ref_intext_figure17_ref_id"</v>
      </c>
    </row>
    <row r="54" spans="1:4">
      <c r="A54" t="s">
        <v>1923</v>
      </c>
      <c r="B54" t="s">
        <v>3224</v>
      </c>
      <c r="C54" t="s">
        <v>3224</v>
      </c>
      <c r="D54" t="str">
        <f t="shared" si="0"/>
        <v xml:space="preserve">    ref_intext_figure18_ref_id: "ref_intext_figure18_ref_id"</v>
      </c>
    </row>
    <row r="55" spans="1:4">
      <c r="A55" t="s">
        <v>1923</v>
      </c>
      <c r="B55" t="s">
        <v>3225</v>
      </c>
      <c r="C55" t="s">
        <v>3225</v>
      </c>
      <c r="D55" t="str">
        <f t="shared" si="0"/>
        <v xml:space="preserve">    ref_intext_figure19_ref_id: "ref_intext_figure19_ref_id"</v>
      </c>
    </row>
    <row r="56" spans="1:4">
      <c r="A56" t="s">
        <v>1923</v>
      </c>
      <c r="B56" t="s">
        <v>1903</v>
      </c>
      <c r="C56" t="s">
        <v>1903</v>
      </c>
      <c r="D56" t="str">
        <f t="shared" si="0"/>
        <v xml:space="preserve">    ref_intext_figure2_ref_id: "ref_intext_figure2_ref_id"</v>
      </c>
    </row>
    <row r="57" spans="1:4">
      <c r="A57" t="s">
        <v>1923</v>
      </c>
      <c r="B57" t="s">
        <v>3226</v>
      </c>
      <c r="C57" t="s">
        <v>3226</v>
      </c>
      <c r="D57" t="str">
        <f t="shared" si="0"/>
        <v xml:space="preserve">    ref_intext_figure20_ref_id: "ref_intext_figure20_ref_id"</v>
      </c>
    </row>
    <row r="58" spans="1:4">
      <c r="A58" t="s">
        <v>1923</v>
      </c>
      <c r="B58" t="s">
        <v>1904</v>
      </c>
      <c r="C58" t="s">
        <v>1904</v>
      </c>
      <c r="D58" t="str">
        <f t="shared" si="0"/>
        <v xml:space="preserve">    ref_intext_figure3_ref_id: "ref_intext_figure3_ref_id"</v>
      </c>
    </row>
    <row r="59" spans="1:4">
      <c r="A59" t="s">
        <v>1923</v>
      </c>
      <c r="B59" t="s">
        <v>1905</v>
      </c>
      <c r="C59" t="s">
        <v>1905</v>
      </c>
      <c r="D59" t="str">
        <f t="shared" si="0"/>
        <v xml:space="preserve">    ref_intext_figure4_ref_id: "ref_intext_figure4_ref_id"</v>
      </c>
    </row>
    <row r="60" spans="1:4">
      <c r="A60" t="s">
        <v>1923</v>
      </c>
      <c r="B60" t="s">
        <v>1906</v>
      </c>
      <c r="C60" t="s">
        <v>1906</v>
      </c>
      <c r="D60" t="str">
        <f t="shared" si="0"/>
        <v xml:space="preserve">    ref_intext_figure5_ref_id: "ref_intext_figure5_ref_id"</v>
      </c>
    </row>
    <row r="61" spans="1:4">
      <c r="A61" t="s">
        <v>1923</v>
      </c>
      <c r="B61" t="s">
        <v>1901</v>
      </c>
      <c r="C61" t="s">
        <v>1901</v>
      </c>
      <c r="D61" t="str">
        <f t="shared" si="0"/>
        <v xml:space="preserve">    ref_intext_figure6_ref_id: "ref_intext_figure6_ref_id"</v>
      </c>
    </row>
    <row r="62" spans="1:4">
      <c r="A62" t="s">
        <v>1923</v>
      </c>
      <c r="B62" t="s">
        <v>1907</v>
      </c>
      <c r="C62" t="s">
        <v>1907</v>
      </c>
      <c r="D62" t="str">
        <f t="shared" si="0"/>
        <v xml:space="preserve">    ref_intext_figure7_ref_id: "ref_intext_figure7_ref_id"</v>
      </c>
    </row>
    <row r="63" spans="1:4">
      <c r="A63" t="s">
        <v>1923</v>
      </c>
      <c r="B63" t="s">
        <v>3214</v>
      </c>
      <c r="C63" t="s">
        <v>3214</v>
      </c>
      <c r="D63" t="str">
        <f t="shared" si="0"/>
        <v xml:space="preserve">    ref_intext_figure8_ref_id: "ref_intext_figure8_ref_id"</v>
      </c>
    </row>
    <row r="64" spans="1:4">
      <c r="A64" t="s">
        <v>1923</v>
      </c>
      <c r="B64" t="s">
        <v>3215</v>
      </c>
      <c r="C64" t="s">
        <v>3215</v>
      </c>
      <c r="D64" t="str">
        <f t="shared" si="0"/>
        <v xml:space="preserve">    ref_intext_figure9_ref_id: "ref_intext_figure9_ref_id"</v>
      </c>
    </row>
    <row r="65" spans="1:4">
      <c r="A65" t="s">
        <v>1923</v>
      </c>
      <c r="B65" t="s">
        <v>3194</v>
      </c>
      <c r="C65" t="s">
        <v>3194</v>
      </c>
      <c r="D65" t="str">
        <f t="shared" si="0"/>
        <v xml:space="preserve">    ref_intext_resource1_ref_id: "ref_intext_resource1_ref_id"</v>
      </c>
    </row>
    <row r="66" spans="1:4">
      <c r="A66" t="s">
        <v>1923</v>
      </c>
      <c r="B66" t="s">
        <v>3203</v>
      </c>
      <c r="C66" t="s">
        <v>3203</v>
      </c>
      <c r="D66" t="str">
        <f t="shared" si="0"/>
        <v xml:space="preserve">    ref_intext_resource10_ref_id: "ref_intext_resource10_ref_id"</v>
      </c>
    </row>
    <row r="67" spans="1:4">
      <c r="A67" t="s">
        <v>1923</v>
      </c>
      <c r="B67" t="s">
        <v>3204</v>
      </c>
      <c r="C67" t="s">
        <v>3204</v>
      </c>
      <c r="D67" t="str">
        <f t="shared" si="0"/>
        <v xml:space="preserve">    ref_intext_resource11_ref_id: "ref_intext_resource11_ref_id"</v>
      </c>
    </row>
    <row r="68" spans="1:4">
      <c r="A68" t="s">
        <v>1923</v>
      </c>
      <c r="B68" t="s">
        <v>3205</v>
      </c>
      <c r="C68" t="s">
        <v>3205</v>
      </c>
      <c r="D68" t="str">
        <f t="shared" si="0"/>
        <v xml:space="preserve">    ref_intext_resource12_ref_id: "ref_intext_resource12_ref_id"</v>
      </c>
    </row>
    <row r="69" spans="1:4">
      <c r="A69" t="s">
        <v>1923</v>
      </c>
      <c r="B69" t="s">
        <v>3206</v>
      </c>
      <c r="C69" t="s">
        <v>3206</v>
      </c>
      <c r="D69" t="str">
        <f t="shared" ref="D69:D94" si="1">"    "&amp;B69&amp;": "&amp;""""&amp;C69&amp;""""</f>
        <v xml:space="preserve">    ref_intext_resource13_ref_id: "ref_intext_resource13_ref_id"</v>
      </c>
    </row>
    <row r="70" spans="1:4">
      <c r="A70" t="s">
        <v>1923</v>
      </c>
      <c r="B70" t="s">
        <v>3207</v>
      </c>
      <c r="C70" t="s">
        <v>3207</v>
      </c>
      <c r="D70" t="str">
        <f t="shared" si="1"/>
        <v xml:space="preserve">    ref_intext_resource14_ref_id: "ref_intext_resource14_ref_id"</v>
      </c>
    </row>
    <row r="71" spans="1:4">
      <c r="A71" t="s">
        <v>1923</v>
      </c>
      <c r="B71" t="s">
        <v>3208</v>
      </c>
      <c r="C71" t="s">
        <v>3208</v>
      </c>
      <c r="D71" t="str">
        <f t="shared" si="1"/>
        <v xml:space="preserve">    ref_intext_resource15_ref_id: "ref_intext_resource15_ref_id"</v>
      </c>
    </row>
    <row r="72" spans="1:4">
      <c r="A72" t="s">
        <v>1923</v>
      </c>
      <c r="B72" t="s">
        <v>3209</v>
      </c>
      <c r="C72" t="s">
        <v>3209</v>
      </c>
      <c r="D72" t="str">
        <f t="shared" si="1"/>
        <v xml:space="preserve">    ref_intext_resource16_ref_id: "ref_intext_resource16_ref_id"</v>
      </c>
    </row>
    <row r="73" spans="1:4">
      <c r="A73" t="s">
        <v>1923</v>
      </c>
      <c r="B73" t="s">
        <v>3210</v>
      </c>
      <c r="C73" t="s">
        <v>3210</v>
      </c>
      <c r="D73" t="str">
        <f t="shared" si="1"/>
        <v xml:space="preserve">    ref_intext_resource17_ref_id: "ref_intext_resource17_ref_id"</v>
      </c>
    </row>
    <row r="74" spans="1:4">
      <c r="A74" t="s">
        <v>1923</v>
      </c>
      <c r="B74" t="s">
        <v>3211</v>
      </c>
      <c r="C74" t="s">
        <v>3211</v>
      </c>
      <c r="D74" t="str">
        <f t="shared" si="1"/>
        <v xml:space="preserve">    ref_intext_resource18_ref_id: "ref_intext_resource18_ref_id"</v>
      </c>
    </row>
    <row r="75" spans="1:4">
      <c r="A75" t="s">
        <v>1923</v>
      </c>
      <c r="B75" t="s">
        <v>3212</v>
      </c>
      <c r="C75" t="s">
        <v>3212</v>
      </c>
      <c r="D75" t="str">
        <f t="shared" si="1"/>
        <v xml:space="preserve">    ref_intext_resource19_ref_id: "ref_intext_resource19_ref_id"</v>
      </c>
    </row>
    <row r="76" spans="1:4">
      <c r="A76" t="s">
        <v>1923</v>
      </c>
      <c r="B76" t="s">
        <v>3195</v>
      </c>
      <c r="C76" t="s">
        <v>3195</v>
      </c>
      <c r="D76" t="str">
        <f t="shared" si="1"/>
        <v xml:space="preserve">    ref_intext_resource2_ref_id: "ref_intext_resource2_ref_id"</v>
      </c>
    </row>
    <row r="77" spans="1:4">
      <c r="A77" t="s">
        <v>1923</v>
      </c>
      <c r="B77" t="s">
        <v>3213</v>
      </c>
      <c r="C77" t="s">
        <v>3213</v>
      </c>
      <c r="D77" t="str">
        <f t="shared" si="1"/>
        <v xml:space="preserve">    ref_intext_resource20_ref_id: "ref_intext_resource20_ref_id"</v>
      </c>
    </row>
    <row r="78" spans="1:4">
      <c r="A78" t="s">
        <v>1923</v>
      </c>
      <c r="B78" t="s">
        <v>3196</v>
      </c>
      <c r="C78" t="s">
        <v>3196</v>
      </c>
      <c r="D78" t="str">
        <f t="shared" si="1"/>
        <v xml:space="preserve">    ref_intext_resource3_ref_id: "ref_intext_resource3_ref_id"</v>
      </c>
    </row>
    <row r="79" spans="1:4">
      <c r="A79" t="s">
        <v>1923</v>
      </c>
      <c r="B79" t="s">
        <v>3197</v>
      </c>
      <c r="C79" t="s">
        <v>3197</v>
      </c>
      <c r="D79" t="str">
        <f t="shared" si="1"/>
        <v xml:space="preserve">    ref_intext_resource4_ref_id: "ref_intext_resource4_ref_id"</v>
      </c>
    </row>
    <row r="80" spans="1:4">
      <c r="A80" t="s">
        <v>1923</v>
      </c>
      <c r="B80" t="s">
        <v>3198</v>
      </c>
      <c r="C80" t="s">
        <v>3198</v>
      </c>
      <c r="D80" t="str">
        <f t="shared" si="1"/>
        <v xml:space="preserve">    ref_intext_resource5_ref_id: "ref_intext_resource5_ref_id"</v>
      </c>
    </row>
    <row r="81" spans="1:4">
      <c r="A81" t="s">
        <v>1923</v>
      </c>
      <c r="B81" t="s">
        <v>3199</v>
      </c>
      <c r="C81" t="s">
        <v>3199</v>
      </c>
      <c r="D81" t="str">
        <f t="shared" si="1"/>
        <v xml:space="preserve">    ref_intext_resource6_ref_id: "ref_intext_resource6_ref_id"</v>
      </c>
    </row>
    <row r="82" spans="1:4">
      <c r="A82" t="s">
        <v>1923</v>
      </c>
      <c r="B82" t="s">
        <v>3200</v>
      </c>
      <c r="C82" t="s">
        <v>3200</v>
      </c>
      <c r="D82" t="str">
        <f t="shared" si="1"/>
        <v xml:space="preserve">    ref_intext_resource7_ref_id: "ref_intext_resource7_ref_id"</v>
      </c>
    </row>
    <row r="83" spans="1:4">
      <c r="A83" t="s">
        <v>1923</v>
      </c>
      <c r="B83" t="s">
        <v>3201</v>
      </c>
      <c r="C83" t="s">
        <v>3201</v>
      </c>
      <c r="D83" t="str">
        <f t="shared" si="1"/>
        <v xml:space="preserve">    ref_intext_resource8_ref_id: "ref_intext_resource8_ref_id"</v>
      </c>
    </row>
    <row r="84" spans="1:4">
      <c r="A84" t="s">
        <v>1923</v>
      </c>
      <c r="B84" t="s">
        <v>3202</v>
      </c>
      <c r="C84" t="s">
        <v>3202</v>
      </c>
      <c r="D84" t="str">
        <f t="shared" si="1"/>
        <v xml:space="preserve">    ref_intext_resource9_ref_id: "ref_intext_resource9_ref_id"</v>
      </c>
    </row>
    <row r="85" spans="1:4">
      <c r="A85" t="s">
        <v>1923</v>
      </c>
      <c r="B85" t="s">
        <v>1911</v>
      </c>
      <c r="C85" t="s">
        <v>1911</v>
      </c>
      <c r="D85" t="str">
        <f t="shared" si="1"/>
        <v xml:space="preserve">    ref_intext_vid1_ref_id: "ref_intext_vid1_ref_id"</v>
      </c>
    </row>
    <row r="86" spans="1:4">
      <c r="A86" t="s">
        <v>1923</v>
      </c>
      <c r="B86" t="s">
        <v>1912</v>
      </c>
      <c r="C86" t="s">
        <v>1912</v>
      </c>
      <c r="D86" t="str">
        <f t="shared" si="1"/>
        <v xml:space="preserve">    ref_intext_vid2_ref_id: "ref_intext_vid2_ref_id"</v>
      </c>
    </row>
    <row r="87" spans="1:4">
      <c r="A87" t="s">
        <v>1923</v>
      </c>
      <c r="B87" t="s">
        <v>1913</v>
      </c>
      <c r="C87" t="s">
        <v>1913</v>
      </c>
      <c r="D87" t="str">
        <f t="shared" si="1"/>
        <v xml:space="preserve">    ref_intext_vid3_ref_id: "ref_intext_vid3_ref_id"</v>
      </c>
    </row>
    <row r="88" spans="1:4">
      <c r="A88" t="s">
        <v>1923</v>
      </c>
      <c r="B88" t="s">
        <v>1914</v>
      </c>
      <c r="C88" t="s">
        <v>1914</v>
      </c>
      <c r="D88" t="str">
        <f t="shared" si="1"/>
        <v xml:space="preserve">    ref_intext_vid4_ref_id: "ref_intext_vid4_ref_id"</v>
      </c>
    </row>
    <row r="89" spans="1:4">
      <c r="A89" t="s">
        <v>1923</v>
      </c>
      <c r="B89" t="s">
        <v>1915</v>
      </c>
      <c r="C89" t="s">
        <v>1915</v>
      </c>
      <c r="D89" t="str">
        <f t="shared" si="1"/>
        <v xml:space="preserve">    ref_intext_vid5_ref_id: "ref_intext_vid5_ref_id"</v>
      </c>
    </row>
    <row r="90" spans="1:4">
      <c r="A90" t="s">
        <v>1923</v>
      </c>
      <c r="B90" t="s">
        <v>1916</v>
      </c>
      <c r="C90" t="s">
        <v>1916</v>
      </c>
      <c r="D90" t="str">
        <f t="shared" si="1"/>
        <v xml:space="preserve">    ref_intext_vid6_ref_id: "ref_intext_vid6_ref_id"</v>
      </c>
    </row>
    <row r="91" spans="1:4">
      <c r="A91" t="s">
        <v>1923</v>
      </c>
      <c r="B91" t="s">
        <v>1910</v>
      </c>
      <c r="C91" t="s">
        <v>1910</v>
      </c>
      <c r="D91" t="str">
        <f t="shared" si="1"/>
        <v xml:space="preserve">    ref_intext_vid7_ref_id: "ref_intext_vid7_ref_id"</v>
      </c>
    </row>
    <row r="92" spans="1:4">
      <c r="A92" t="s">
        <v>1923</v>
      </c>
      <c r="B92" t="s">
        <v>3247</v>
      </c>
      <c r="C92" t="s">
        <v>3247</v>
      </c>
      <c r="D92" t="str">
        <f t="shared" si="1"/>
        <v xml:space="preserve">    ref_intext_vid8_ref_id: "ref_intext_vid8_ref_id"</v>
      </c>
    </row>
    <row r="93" spans="1:4">
      <c r="A93" t="s">
        <v>1923</v>
      </c>
      <c r="B93" t="s">
        <v>3248</v>
      </c>
      <c r="C93" t="s">
        <v>3248</v>
      </c>
      <c r="D93" t="str">
        <f t="shared" si="1"/>
        <v xml:space="preserve">    ref_intext_vid9_ref_id: "ref_intext_vid9_ref_id"</v>
      </c>
    </row>
    <row r="94" spans="1:4">
      <c r="A94" t="s">
        <v>1923</v>
      </c>
      <c r="B94" t="s">
        <v>2942</v>
      </c>
      <c r="C94" t="s">
        <v>2942</v>
      </c>
      <c r="D94" t="str">
        <f t="shared" si="1"/>
        <v xml:space="preserve">    term_mod_name: "term_mod_name"</v>
      </c>
    </row>
  </sheetData>
  <autoFilter ref="A1:D76" xr:uid="{5B9C1C1F-6928-4DA5-8716-D178E5716830}">
    <sortState xmlns:xlrd2="http://schemas.microsoft.com/office/spreadsheetml/2017/richdata2" ref="A2:D94">
      <sortCondition ref="B1:B76"/>
    </sortState>
  </autoFilter>
  <conditionalFormatting sqref="B4:B10">
    <cfRule type="duplicateValues" dxfId="18" priority="8"/>
  </conditionalFormatting>
  <conditionalFormatting sqref="B11:B14">
    <cfRule type="duplicateValues" dxfId="17" priority="9"/>
  </conditionalFormatting>
  <conditionalFormatting sqref="B15:B23">
    <cfRule type="duplicateValues" dxfId="16" priority="7"/>
  </conditionalFormatting>
  <conditionalFormatting sqref="B24:B30">
    <cfRule type="duplicateValues" dxfId="15" priority="14"/>
  </conditionalFormatting>
  <conditionalFormatting sqref="B31:B34">
    <cfRule type="duplicateValues" dxfId="14" priority="15"/>
  </conditionalFormatting>
  <conditionalFormatting sqref="B35:B43">
    <cfRule type="duplicateValues" dxfId="13" priority="13"/>
  </conditionalFormatting>
  <conditionalFormatting sqref="B64:B83">
    <cfRule type="duplicateValues" dxfId="12" priority="4"/>
  </conditionalFormatting>
  <conditionalFormatting sqref="B84:B1048576 B44:B63 B1:B3">
    <cfRule type="duplicateValues" dxfId="11" priority="48"/>
  </conditionalFormatting>
  <conditionalFormatting sqref="C4">
    <cfRule type="duplicateValues" dxfId="10" priority="2"/>
  </conditionalFormatting>
  <conditionalFormatting sqref="C94">
    <cfRule type="duplicateValues" dxfId="9" priority="1"/>
  </conditionalFormatting>
  <conditionalFormatting sqref="E45:E64">
    <cfRule type="duplicateValues" dxfId="8" priority="6"/>
  </conditionalFormatting>
  <conditionalFormatting sqref="F24:F25">
    <cfRule type="duplicateValues" dxfId="7" priority="16"/>
  </conditionalFormatting>
  <conditionalFormatting sqref="F26:F32">
    <cfRule type="duplicateValues" dxfId="6" priority="11"/>
  </conditionalFormatting>
  <conditionalFormatting sqref="F33:F36">
    <cfRule type="duplicateValues" dxfId="5" priority="12"/>
  </conditionalFormatting>
  <conditionalFormatting sqref="F37:F43">
    <cfRule type="duplicateValues" dxfId="4" priority="50"/>
  </conditionalFormatting>
  <conditionalFormatting sqref="F44">
    <cfRule type="duplicateValues" dxfId="3" priority="53"/>
  </conditionalFormatting>
  <conditionalFormatting sqref="G86:G94">
    <cfRule type="duplicateValues" dxfId="2" priority="3"/>
  </conditionalFormatting>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597082-29CB-45FC-A241-16B4E33864A2}">
  <dimension ref="A1:R268"/>
  <sheetViews>
    <sheetView topLeftCell="H1" workbookViewId="0">
      <pane ySplit="1" topLeftCell="A83" activePane="bottomLeft" state="frozen"/>
      <selection pane="bottomLeft" activeCell="K97" sqref="K97"/>
    </sheetView>
  </sheetViews>
  <sheetFormatPr defaultRowHeight="14.25"/>
  <cols>
    <col min="1" max="1" width="9" style="14"/>
    <col min="2" max="2" width="11.125" style="14" customWidth="1"/>
    <col min="3" max="3" width="18.375" style="14" customWidth="1"/>
    <col min="4" max="4" width="11.125" style="14" customWidth="1"/>
    <col min="5" max="5" width="59.625" style="14" customWidth="1"/>
    <col min="6" max="6" width="43.25" style="14" customWidth="1"/>
    <col min="7" max="7" width="29.125" style="14" customWidth="1"/>
    <col min="8" max="8" width="48.75" style="14" customWidth="1"/>
    <col min="9" max="9" width="27.375" style="14" hidden="1" customWidth="1"/>
    <col min="10" max="10" width="39.375" style="73" hidden="1" customWidth="1"/>
    <col min="11" max="11" width="178" style="73" customWidth="1"/>
    <col min="12" max="12" width="9" style="14" hidden="1" customWidth="1"/>
    <col min="13" max="15" width="0" style="14" hidden="1" customWidth="1"/>
    <col min="16" max="16" width="35" style="14" customWidth="1"/>
    <col min="17" max="17" width="52.5" style="14" customWidth="1"/>
    <col min="18" max="18" width="9" style="14"/>
  </cols>
  <sheetData>
    <row r="1" spans="1:17" ht="15">
      <c r="A1" s="14" t="s">
        <v>2376</v>
      </c>
      <c r="B1" s="15" t="s">
        <v>1255</v>
      </c>
      <c r="C1" s="14" t="s">
        <v>1191</v>
      </c>
      <c r="D1" s="15" t="s">
        <v>854</v>
      </c>
      <c r="E1" s="15"/>
      <c r="F1" s="15"/>
      <c r="G1" s="15" t="s">
        <v>723</v>
      </c>
      <c r="H1" s="15" t="s">
        <v>878</v>
      </c>
      <c r="I1" s="15" t="s">
        <v>1256</v>
      </c>
      <c r="J1" s="63" t="s">
        <v>3710</v>
      </c>
      <c r="K1" s="63" t="s">
        <v>726</v>
      </c>
      <c r="L1" s="15" t="s">
        <v>725</v>
      </c>
      <c r="M1" s="15" t="s">
        <v>724</v>
      </c>
      <c r="N1" s="15" t="s">
        <v>490</v>
      </c>
      <c r="O1" s="15" t="s">
        <v>2247</v>
      </c>
      <c r="P1" s="16" t="s">
        <v>1195</v>
      </c>
      <c r="Q1" s="16" t="s">
        <v>1194</v>
      </c>
    </row>
    <row r="2" spans="1:17" ht="15">
      <c r="B2" s="14">
        <v>1</v>
      </c>
      <c r="C2" s="14" t="s">
        <v>2925</v>
      </c>
      <c r="D2" s="14" t="s">
        <v>876</v>
      </c>
      <c r="E2" s="33" t="s">
        <v>3488</v>
      </c>
      <c r="F2" s="33" t="str">
        <f>"{term}`"&amp;H2&amp;"`"</f>
        <v>{term}`***Access Method**`</v>
      </c>
      <c r="G2" s="17" t="s">
        <v>720</v>
      </c>
      <c r="H2" s="18" t="s">
        <v>2945</v>
      </c>
      <c r="I2" s="19" t="str">
        <f t="shared" ref="I2:I33" si="0">"(#"&amp;G2&amp;")=@{{ "&amp;D2&amp;"_"&amp;G2&amp;" }}@@: {{ "&amp;D2&amp;"_def_"&amp;G2&amp;" }}@@"</f>
        <v>(#access_method)=@{{ field_access_method }}@@: {{ field_def_access_method }}@@</v>
      </c>
      <c r="J2" s="64" t="s">
        <v>732</v>
      </c>
      <c r="K2" s="64" t="s">
        <v>732</v>
      </c>
      <c r="L2" s="17"/>
      <c r="M2" s="20" t="b">
        <v>0</v>
      </c>
      <c r="N2" s="21" t="b">
        <v>1</v>
      </c>
      <c r="O2" s="21" t="b">
        <v>1</v>
      </c>
      <c r="P2" s="14" t="str">
        <f t="shared" ref="P2:P65" si="1">"    "&amp;D2&amp;"_"&amp;G2&amp;": """&amp;H2&amp;""""</f>
        <v xml:space="preserve">    field_access_method: "***Access Method**"</v>
      </c>
      <c r="Q2" s="14" t="str">
        <f t="shared" ref="Q2:Q65" si="2">IF(K2=999,"",("    "&amp;D2&amp;"_def_"&amp;G2&amp;": """&amp;K2&amp;""""))</f>
        <v xml:space="preserve">    field_def_access_method: "The method used to reach the camera location (e.g., on 'Foot,' 'ATV,' 'Helicopter,' etc.)."</v>
      </c>
    </row>
    <row r="3" spans="1:17" ht="15">
      <c r="B3" s="14">
        <v>3</v>
      </c>
      <c r="C3" s="17" t="s">
        <v>517</v>
      </c>
      <c r="D3" s="14" t="s">
        <v>876</v>
      </c>
      <c r="E3" s="33" t="s">
        <v>3439</v>
      </c>
      <c r="F3" s="33" t="str">
        <f t="shared" ref="F3:F66" si="3">"{term}`"&amp;H3&amp;"`"</f>
        <v>{term}`**Age Class**`</v>
      </c>
      <c r="G3" s="17" t="s">
        <v>665</v>
      </c>
      <c r="H3" s="22" t="s">
        <v>2378</v>
      </c>
      <c r="I3" s="19" t="str">
        <f t="shared" si="0"/>
        <v>(#age_class)=@{{ field_age_class }}@@: {{ field_def_age_class }}@@</v>
      </c>
      <c r="J3" s="64" t="s">
        <v>733</v>
      </c>
      <c r="K3" s="64" t="s">
        <v>733</v>
      </c>
      <c r="L3" s="17"/>
      <c r="M3" s="20" t="b">
        <v>1</v>
      </c>
      <c r="N3" s="21" t="b">
        <v>1</v>
      </c>
      <c r="O3" s="21" t="b">
        <v>1</v>
      </c>
      <c r="P3" s="14" t="str">
        <f t="shared" si="1"/>
        <v xml:space="preserve">    field_age_class: "**Age Class**"</v>
      </c>
      <c r="Q3" s="14" t="str">
        <f t="shared" si="2"/>
        <v xml:space="preserve">    field_def_age_class: "The age classification of individual(s) being categorized (e.g., 'Adult,' 'Juvenile,' 'Subadult,' 'Subadult - Young of Year,' 'Subadult - Yearling,' or 'Unknown'). "</v>
      </c>
    </row>
    <row r="4" spans="1:17" ht="15">
      <c r="B4" s="14">
        <v>2</v>
      </c>
      <c r="C4" s="17" t="s">
        <v>517</v>
      </c>
      <c r="D4" s="14" t="s">
        <v>877</v>
      </c>
      <c r="E4" s="33" t="s">
        <v>3404</v>
      </c>
      <c r="F4" s="33" t="str">
        <f t="shared" si="3"/>
        <v>{term}`**Adult**`</v>
      </c>
      <c r="G4" s="17" t="s">
        <v>666</v>
      </c>
      <c r="H4" s="22" t="s">
        <v>2411</v>
      </c>
      <c r="I4" s="19" t="str">
        <f t="shared" si="0"/>
        <v>(#age_class_adult)=@{{ field_option_age_class_adult }}@@: {{ field_option_def_age_class_adult }}@@</v>
      </c>
      <c r="J4" s="64" t="s">
        <v>667</v>
      </c>
      <c r="K4" s="64" t="s">
        <v>667</v>
      </c>
      <c r="L4" s="17"/>
      <c r="M4" s="20" t="s">
        <v>383</v>
      </c>
      <c r="N4" s="21" t="b">
        <v>1</v>
      </c>
      <c r="O4" s="23" t="b">
        <v>0</v>
      </c>
      <c r="P4" s="14" t="str">
        <f t="shared" si="1"/>
        <v xml:space="preserve">    field_option_age_class_adult: "**Adult**"</v>
      </c>
      <c r="Q4" s="14" t="str">
        <f t="shared" si="2"/>
        <v xml:space="preserve">    field_option_def_age_class_adult: "Animals that are old enough to breed; reproductively mature."</v>
      </c>
    </row>
    <row r="5" spans="1:17" ht="15">
      <c r="B5" s="14">
        <v>86</v>
      </c>
      <c r="C5" s="17" t="s">
        <v>517</v>
      </c>
      <c r="D5" s="14" t="s">
        <v>877</v>
      </c>
      <c r="E5" s="33" t="s">
        <v>3401</v>
      </c>
      <c r="F5" s="33" t="str">
        <f t="shared" si="3"/>
        <v>{term}`**Juvenile**`</v>
      </c>
      <c r="G5" s="17" t="s">
        <v>632</v>
      </c>
      <c r="H5" s="22" t="s">
        <v>634</v>
      </c>
      <c r="I5" s="19" t="str">
        <f t="shared" si="0"/>
        <v>(#age_class_juvenile)=@{{ field_option_age_class_juvenile }}@@: {{ field_option_def_age_class_juvenile }}@@</v>
      </c>
      <c r="J5" s="64" t="s">
        <v>633</v>
      </c>
      <c r="K5" s="64" t="s">
        <v>633</v>
      </c>
      <c r="L5" s="17"/>
      <c r="M5" s="20" t="s">
        <v>383</v>
      </c>
      <c r="N5" s="21" t="b">
        <v>1</v>
      </c>
      <c r="O5" s="23" t="b">
        <v>0</v>
      </c>
      <c r="P5" s="14" t="str">
        <f t="shared" si="1"/>
        <v xml:space="preserve">    field_option_age_class_juvenile: "**Juvenile**"</v>
      </c>
      <c r="Q5" s="14" t="str">
        <f t="shared" si="2"/>
        <v xml:space="preserve">    field_option_def_age_class_juvenile: "Animals in their first summer, with clearly juvenile features (e.g., spots); mammals older than neonates but that still require parental care."</v>
      </c>
    </row>
    <row r="6" spans="1:17" ht="15">
      <c r="B6" s="14">
        <v>159</v>
      </c>
      <c r="C6" s="17" t="s">
        <v>517</v>
      </c>
      <c r="D6" s="14" t="s">
        <v>877</v>
      </c>
      <c r="E6" s="33" t="s">
        <v>3403</v>
      </c>
      <c r="F6" s="33" t="str">
        <f t="shared" si="3"/>
        <v>{term}`**Subadult**`</v>
      </c>
      <c r="G6" s="17" t="s">
        <v>590</v>
      </c>
      <c r="H6" s="22" t="s">
        <v>591</v>
      </c>
      <c r="I6" s="19" t="str">
        <f t="shared" si="0"/>
        <v>(#age_class_subadult)=@{{ field_option_age_class_subadult }}@@: {{ field_option_def_age_class_subadult }}@@</v>
      </c>
      <c r="J6" s="64" t="s">
        <v>734</v>
      </c>
      <c r="K6" s="64" t="s">
        <v>734</v>
      </c>
      <c r="L6" s="17"/>
      <c r="M6" s="20" t="s">
        <v>383</v>
      </c>
      <c r="N6" s="21" t="b">
        <v>1</v>
      </c>
      <c r="O6" s="23" t="b">
        <v>0</v>
      </c>
      <c r="P6" s="14" t="str">
        <f t="shared" si="1"/>
        <v xml:space="preserve">    field_option_age_class_subadult: "**Subadult**"</v>
      </c>
      <c r="Q6" s="14" t="str">
        <f t="shared" si="2"/>
        <v xml:space="preserve">    field_option_def_age_class_subadult: "Animals older than a 'Juvenile' but not yet an 'Adult'; a 'Subadult' may be further classified into 'Young of the Year' or 'Yearling.'"</v>
      </c>
    </row>
    <row r="7" spans="1:17" ht="15">
      <c r="B7" s="14">
        <v>160</v>
      </c>
      <c r="C7" s="17" t="s">
        <v>517</v>
      </c>
      <c r="D7" s="14" t="s">
        <v>877</v>
      </c>
      <c r="E7" s="33" t="s">
        <v>3400</v>
      </c>
      <c r="F7" s="33" t="str">
        <f t="shared" si="3"/>
        <v>{term}`**Subadult - Yearling**`</v>
      </c>
      <c r="G7" s="17" t="s">
        <v>594</v>
      </c>
      <c r="H7" s="22" t="s">
        <v>595</v>
      </c>
      <c r="I7" s="19" t="str">
        <f t="shared" si="0"/>
        <v>(#age_class_subadult_yearling)=@{{ field_option_age_class_subadult_yearling }}@@: {{ field_option_def_age_class_subadult_yearling }}@@</v>
      </c>
      <c r="J7" s="64" t="s">
        <v>735</v>
      </c>
      <c r="K7" s="64" t="s">
        <v>735</v>
      </c>
      <c r="L7" s="17"/>
      <c r="M7" s="20" t="s">
        <v>383</v>
      </c>
      <c r="N7" s="21" t="b">
        <v>1</v>
      </c>
      <c r="O7" s="23" t="b">
        <v>0</v>
      </c>
      <c r="P7" s="14" t="str">
        <f t="shared" si="1"/>
        <v xml:space="preserve">    field_option_age_class_subadult_yearling: "**Subadult - Yearling**"</v>
      </c>
      <c r="Q7" s="14" t="str">
        <f t="shared" si="2"/>
        <v xml:space="preserve">    field_option_def_age_class_subadult_yearling: "Animals approximately one year old; has lived through one winter season; between 'Young of Year' and 'Adult.'"</v>
      </c>
    </row>
    <row r="8" spans="1:17" ht="15">
      <c r="B8" s="14">
        <v>161</v>
      </c>
      <c r="C8" s="17" t="s">
        <v>517</v>
      </c>
      <c r="D8" s="14" t="s">
        <v>877</v>
      </c>
      <c r="E8" s="33" t="s">
        <v>3402</v>
      </c>
      <c r="F8" s="33" t="str">
        <f t="shared" si="3"/>
        <v>{term}`**Subadult - Young of Year**`</v>
      </c>
      <c r="G8" s="17" t="s">
        <v>592</v>
      </c>
      <c r="H8" s="22" t="s">
        <v>593</v>
      </c>
      <c r="I8" s="19" t="str">
        <f t="shared" si="0"/>
        <v>(#age_class_subadult_youngofyear)=@{{ field_option_age_class_subadult_youngofyear }}@@: {{ field_option_def_age_class_subadult_youngofyear }}@@</v>
      </c>
      <c r="J8" s="64" t="s">
        <v>736</v>
      </c>
      <c r="K8" s="64" t="s">
        <v>736</v>
      </c>
      <c r="L8" s="17"/>
      <c r="M8" s="20" t="s">
        <v>383</v>
      </c>
      <c r="N8" s="21" t="b">
        <v>1</v>
      </c>
      <c r="O8" s="23" t="b">
        <v>0</v>
      </c>
      <c r="P8" s="14" t="str">
        <f t="shared" si="1"/>
        <v xml:space="preserve">    field_option_age_class_subadult_youngofyear: "**Subadult - Young of Year**"</v>
      </c>
      <c r="Q8" s="14" t="str">
        <f t="shared" si="2"/>
        <v xml:space="preserve">    field_option_def_age_class_subadult_youngofyear: "Animals less than one year old; born in the previous year's spring, but has not yet lived through a winter season; between 'Juvenile' and 'Yearling.'"</v>
      </c>
    </row>
    <row r="9" spans="1:17" ht="15">
      <c r="B9" s="14">
        <v>4</v>
      </c>
      <c r="C9" s="17" t="s">
        <v>517</v>
      </c>
      <c r="D9" s="14" t="s">
        <v>876</v>
      </c>
      <c r="E9" s="33" t="s">
        <v>3471</v>
      </c>
      <c r="F9" s="33" t="str">
        <f t="shared" si="3"/>
        <v>{term}`**Analyst**`</v>
      </c>
      <c r="G9" s="17" t="s">
        <v>663</v>
      </c>
      <c r="H9" s="22" t="s">
        <v>2379</v>
      </c>
      <c r="I9" s="19" t="str">
        <f t="shared" si="0"/>
        <v>(#analyst)=@{{ field_analyst }}@@: {{ field_def_analyst }}@@</v>
      </c>
      <c r="J9" s="64" t="s">
        <v>664</v>
      </c>
      <c r="K9" s="64" t="s">
        <v>664</v>
      </c>
      <c r="L9" s="17"/>
      <c r="M9" s="20" t="b">
        <v>1</v>
      </c>
      <c r="N9" s="21" t="b">
        <v>1</v>
      </c>
      <c r="O9" s="21" t="b">
        <v>1</v>
      </c>
      <c r="P9" s="14" t="str">
        <f t="shared" si="1"/>
        <v xml:space="preserve">    field_analyst: "**Analyst**"</v>
      </c>
      <c r="Q9" s="14" t="str">
        <f t="shared" si="2"/>
        <v xml:space="preserve">    field_def_analyst: "The first and last names of the individual who provided the observation data point (species identification and associated information). If there are multiple analysts for an observation, enter the primary analyst."</v>
      </c>
    </row>
    <row r="10" spans="1:17" ht="15">
      <c r="B10" s="14">
        <v>5</v>
      </c>
      <c r="C10" s="17" t="s">
        <v>517</v>
      </c>
      <c r="D10" s="14" t="s">
        <v>876</v>
      </c>
      <c r="E10" s="33" t="s">
        <v>3390</v>
      </c>
      <c r="F10" s="33" t="str">
        <f t="shared" si="3"/>
        <v>{term}`***Animal ID**`</v>
      </c>
      <c r="G10" s="17" t="s">
        <v>718</v>
      </c>
      <c r="H10" s="22" t="s">
        <v>2944</v>
      </c>
      <c r="I10" s="19" t="str">
        <f t="shared" si="0"/>
        <v>(#animal_id)=@{{ field_animal_id }}@@: {{ field_def_animal_id }}@@</v>
      </c>
      <c r="J10" s="64" t="s">
        <v>719</v>
      </c>
      <c r="K10" s="64" t="s">
        <v>719</v>
      </c>
      <c r="L10" s="17" t="b">
        <v>1</v>
      </c>
      <c r="M10" s="20" t="b">
        <v>0</v>
      </c>
      <c r="N10" s="21" t="b">
        <v>1</v>
      </c>
      <c r="O10" s="23" t="b">
        <v>0</v>
      </c>
      <c r="P10" s="14" t="str">
        <f t="shared" si="1"/>
        <v xml:space="preserve">    field_animal_id: "***Animal ID**"</v>
      </c>
      <c r="Q10" s="14" t="str">
        <f t="shared" si="2"/>
        <v xml:space="preserve">    field_def_animal_id: "A unique ID for an animal that can be uniquely identified (e.g., marked in some way). If multiple unique individuals are identified, enter an Animal ID for each as a unique row. Leave blank if not applicable."</v>
      </c>
    </row>
    <row r="11" spans="1:17">
      <c r="B11" s="14">
        <v>6</v>
      </c>
      <c r="C11" s="14" t="s">
        <v>2923</v>
      </c>
      <c r="D11" s="14" t="s">
        <v>0</v>
      </c>
      <c r="E11" s="33" t="s">
        <v>3436</v>
      </c>
      <c r="F11" s="33" t="str">
        <f t="shared" si="3"/>
        <v>{term}`Audible lure`</v>
      </c>
      <c r="G11" s="17" t="s">
        <v>582</v>
      </c>
      <c r="H11" s="19" t="s">
        <v>583</v>
      </c>
      <c r="I11" s="19" t="str">
        <f t="shared" si="0"/>
        <v>(#baitlure_audible_lure)=@{{ term_baitlure_audible_lure }}@@: {{ term_def_baitlure_audible_lure }}@@</v>
      </c>
      <c r="J11" s="64" t="s">
        <v>3556</v>
      </c>
      <c r="K11" s="64" t="s">
        <v>3556</v>
      </c>
      <c r="L11" s="17"/>
      <c r="M11" s="20" t="s">
        <v>383</v>
      </c>
      <c r="N11" s="23" t="b">
        <v>0</v>
      </c>
      <c r="O11" s="21" t="b">
        <v>1</v>
      </c>
      <c r="P11" s="14" t="str">
        <f t="shared" si="1"/>
        <v xml:space="preserve">    term_baitlure_audible_lure: "Audible lure"</v>
      </c>
      <c r="Q11" s="14" t="str">
        <f t="shared" si="2"/>
        <v xml:space="preserve">    term_def_baitlure_audible_lure: "Sounds imitating noises of prey or conspecifics that draw animals closer by eliciting curiosity ({{ ref_intext_schlexer_2008 }})."</v>
      </c>
    </row>
    <row r="12" spans="1:17">
      <c r="B12" s="14">
        <v>7</v>
      </c>
      <c r="C12" s="14" t="s">
        <v>2923</v>
      </c>
      <c r="D12" s="14" t="s">
        <v>0</v>
      </c>
      <c r="E12" s="33" t="s">
        <v>3355</v>
      </c>
      <c r="F12" s="33" t="str">
        <f t="shared" si="3"/>
        <v>{term}`Bait`</v>
      </c>
      <c r="G12" s="17" t="s">
        <v>580</v>
      </c>
      <c r="H12" s="17" t="s">
        <v>581</v>
      </c>
      <c r="I12" s="19" t="str">
        <f t="shared" si="0"/>
        <v>(#baitlure_bait)=@{{ term_baitlure_bait }}@@: {{ term_def_baitlure_bait }}@@</v>
      </c>
      <c r="J12" s="64" t="s">
        <v>3552</v>
      </c>
      <c r="K12" s="64" t="s">
        <v>3552</v>
      </c>
      <c r="L12" s="17"/>
      <c r="M12" s="20" t="s">
        <v>383</v>
      </c>
      <c r="N12" s="21" t="b">
        <v>1</v>
      </c>
      <c r="O12" s="21" t="b">
        <v>1</v>
      </c>
      <c r="P12" s="14" t="str">
        <f t="shared" si="1"/>
        <v xml:space="preserve">    term_baitlure_bait: "Bait"</v>
      </c>
      <c r="Q12" s="14" t="str">
        <f t="shared" si="2"/>
        <v xml:space="preserve">    term_def_baitlure_bait: "A food item (or other substance) that is placed to attract animals via the sense of taste and olfactory cues ({{ ref_intext_schlexer_2008 }})."</v>
      </c>
    </row>
    <row r="13" spans="1:17" ht="15">
      <c r="B13" s="14">
        <v>8</v>
      </c>
      <c r="C13" s="14" t="s">
        <v>2923</v>
      </c>
      <c r="D13" s="14" t="s">
        <v>876</v>
      </c>
      <c r="E13" s="33" t="s">
        <v>3522</v>
      </c>
      <c r="F13" s="33" t="str">
        <f t="shared" si="3"/>
        <v>{term}`**Bait*/Lure Type**`</v>
      </c>
      <c r="G13" s="17" t="s">
        <v>662</v>
      </c>
      <c r="H13" s="18" t="s">
        <v>2380</v>
      </c>
      <c r="I13" s="19" t="str">
        <f t="shared" si="0"/>
        <v>(#baitlure_bait_lure_type)=@{{ field_baitlure_bait_lure_type }}@@: {{ field_def_baitlure_bait_lure_type }}@@</v>
      </c>
      <c r="J13" s="64" t="s">
        <v>830</v>
      </c>
      <c r="K13" s="64" t="s">
        <v>830</v>
      </c>
      <c r="L13" s="17" t="b">
        <v>1</v>
      </c>
      <c r="M13" s="20" t="b">
        <v>1</v>
      </c>
      <c r="N13" s="21" t="b">
        <v>1</v>
      </c>
      <c r="O13" s="21" t="b">
        <v>1</v>
      </c>
      <c r="P13" s="14" t="str">
        <f t="shared" si="1"/>
        <v xml:space="preserve">    field_baitlure_bait_lure_type: "**Bait*/Lure Type**"</v>
      </c>
      <c r="Q13" s="14" t="str">
        <f t="shared" si="2"/>
        <v xml:space="preserve">    field_def_baitlure_bait_lure_type: "The type of bait or lure used at a camera location. Record 'None' if a Bait*/Lure Type was not used and 'Unknown' if not known. If 'Other,' describe in the Deployment Comments."</v>
      </c>
    </row>
    <row r="14" spans="1:17">
      <c r="B14" s="14">
        <v>91</v>
      </c>
      <c r="C14" s="14" t="s">
        <v>2923</v>
      </c>
      <c r="D14" s="14" t="s">
        <v>0</v>
      </c>
      <c r="E14" s="33" t="s">
        <v>3408</v>
      </c>
      <c r="F14" s="33" t="str">
        <f t="shared" si="3"/>
        <v>{term}`Lure`</v>
      </c>
      <c r="G14" s="17" t="s">
        <v>497</v>
      </c>
      <c r="H14" s="19" t="s">
        <v>498</v>
      </c>
      <c r="I14" s="19" t="str">
        <f t="shared" si="0"/>
        <v>(#baitlure_lure)=@{{ term_baitlure_lure }}@@: {{ term_def_baitlure_lure }}@@</v>
      </c>
      <c r="J14" s="64" t="s">
        <v>3555</v>
      </c>
      <c r="K14" s="64" t="s">
        <v>3555</v>
      </c>
      <c r="L14" s="17"/>
      <c r="M14" s="20" t="s">
        <v>383</v>
      </c>
      <c r="N14" s="21" t="b">
        <v>1</v>
      </c>
      <c r="O14" s="21" t="b">
        <v>1</v>
      </c>
      <c r="P14" s="14" t="str">
        <f t="shared" si="1"/>
        <v xml:space="preserve">    term_baitlure_lure: "Lure"</v>
      </c>
      <c r="Q14" s="14" t="str">
        <f t="shared" si="2"/>
        <v xml:space="preserve">    term_def_baitlure_lure: "Any substance that draws animals closer; lures include scent (olfactory) lure, visual lure and audible lure ({{ ref_intext_schlexer_2008 }})."</v>
      </c>
    </row>
    <row r="15" spans="1:17">
      <c r="B15" s="14">
        <v>132</v>
      </c>
      <c r="C15" s="14" t="s">
        <v>2923</v>
      </c>
      <c r="D15" s="14" t="s">
        <v>0</v>
      </c>
      <c r="E15" s="33" t="s">
        <v>3406</v>
      </c>
      <c r="F15" s="33" t="str">
        <f t="shared" si="3"/>
        <v>{term}`Scent lure`</v>
      </c>
      <c r="G15" s="17" t="s">
        <v>453</v>
      </c>
      <c r="H15" s="19" t="s">
        <v>454</v>
      </c>
      <c r="I15" s="19" t="str">
        <f t="shared" si="0"/>
        <v>(#baitlure_scent_lure)=@{{ term_baitlure_scent_lure }}@@: {{ term_def_baitlure_scent_lure }}@@</v>
      </c>
      <c r="J15" s="64" t="s">
        <v>3554</v>
      </c>
      <c r="K15" s="64" t="s">
        <v>3554</v>
      </c>
      <c r="L15" s="17"/>
      <c r="M15" s="20" t="s">
        <v>383</v>
      </c>
      <c r="N15" s="23" t="b">
        <v>0</v>
      </c>
      <c r="O15" s="21" t="b">
        <v>1</v>
      </c>
      <c r="P15" s="14" t="str">
        <f t="shared" si="1"/>
        <v xml:space="preserve">    term_baitlure_scent_lure: "Scent lure"</v>
      </c>
      <c r="Q15" s="14" t="str">
        <f t="shared" si="2"/>
        <v xml:space="preserve">    term_def_baitlure_scent_lure: "Any material that draws animals closer via their sense of smell ({{ ref_intext_schlexer_2008 }})."</v>
      </c>
    </row>
    <row r="16" spans="1:17">
      <c r="B16" s="14">
        <v>191</v>
      </c>
      <c r="C16" s="14" t="s">
        <v>2923</v>
      </c>
      <c r="D16" s="14" t="s">
        <v>0</v>
      </c>
      <c r="E16" s="33" t="s">
        <v>3405</v>
      </c>
      <c r="F16" s="33" t="str">
        <f t="shared" si="3"/>
        <v>{term}`Visual lure`</v>
      </c>
      <c r="G16" s="17" t="s">
        <v>390</v>
      </c>
      <c r="H16" s="19" t="s">
        <v>391</v>
      </c>
      <c r="I16" s="19" t="str">
        <f t="shared" si="0"/>
        <v>(#baitlure_visual_lure)=@{{ term_baitlure_visual_lure }}@@: {{ term_def_baitlure_visual_lure }}@@</v>
      </c>
      <c r="J16" s="64" t="s">
        <v>3553</v>
      </c>
      <c r="K16" s="64" t="s">
        <v>3553</v>
      </c>
      <c r="L16" s="17"/>
      <c r="M16" s="20" t="s">
        <v>383</v>
      </c>
      <c r="N16" s="23" t="b">
        <v>0</v>
      </c>
      <c r="O16" s="21" t="b">
        <v>1</v>
      </c>
      <c r="P16" s="14" t="str">
        <f t="shared" si="1"/>
        <v xml:space="preserve">    term_baitlure_visual_lure: "Visual lure"</v>
      </c>
      <c r="Q16" s="14" t="str">
        <f t="shared" si="2"/>
        <v xml:space="preserve">    term_def_baitlure_visual_lure: "Any material that draws animals closer via their sense of sight ({{ ref_intext_schlexer_2008 }})."</v>
      </c>
    </row>
    <row r="17" spans="2:17" ht="15">
      <c r="B17" s="14">
        <v>9</v>
      </c>
      <c r="C17" s="14" t="s">
        <v>2928</v>
      </c>
      <c r="D17" s="14" t="s">
        <v>876</v>
      </c>
      <c r="E17" s="33" t="s">
        <v>3540</v>
      </c>
      <c r="F17" s="33" t="str">
        <f t="shared" si="3"/>
        <v>{term}`***Batteries Replaced**`</v>
      </c>
      <c r="G17" s="17" t="s">
        <v>716</v>
      </c>
      <c r="H17" s="22" t="s">
        <v>2946</v>
      </c>
      <c r="I17" s="19" t="str">
        <f t="shared" si="0"/>
        <v>(#batteries_replaced)=@{{ field_batteries_replaced }}@@: {{ field_def_batteries_replaced }}@@</v>
      </c>
      <c r="J17" s="64" t="s">
        <v>717</v>
      </c>
      <c r="K17" s="64" t="s">
        <v>717</v>
      </c>
      <c r="L17" s="17"/>
      <c r="M17" s="20" t="b">
        <v>0</v>
      </c>
      <c r="N17" s="21" t="b">
        <v>1</v>
      </c>
      <c r="O17" s="21" t="b">
        <v>1</v>
      </c>
      <c r="P17" s="14" t="str">
        <f t="shared" si="1"/>
        <v xml:space="preserve">    field_batteries_replaced: "***Batteries Replaced**"</v>
      </c>
      <c r="Q17" s="14" t="str">
        <f t="shared" si="2"/>
        <v xml:space="preserve">    field_def_batteries_replaced: "Whether the camera's batteries were replaced."</v>
      </c>
    </row>
    <row r="18" spans="2:17" ht="15">
      <c r="B18" s="14">
        <v>10</v>
      </c>
      <c r="C18" s="14" t="s">
        <v>2928</v>
      </c>
      <c r="D18" s="14" t="s">
        <v>876</v>
      </c>
      <c r="E18" s="33" t="s">
        <v>3445</v>
      </c>
      <c r="F18" s="33" t="str">
        <f t="shared" si="3"/>
        <v>{term}`**\*Behaviour**`</v>
      </c>
      <c r="G18" s="17" t="s">
        <v>715</v>
      </c>
      <c r="H18" s="18" t="s">
        <v>1924</v>
      </c>
      <c r="I18" s="19" t="str">
        <f t="shared" si="0"/>
        <v>(#behaviour)=@{{ field_behaviour }}@@: {{ field_def_behaviour }}@@</v>
      </c>
      <c r="J18" s="64" t="s">
        <v>737</v>
      </c>
      <c r="K18" s="64" t="s">
        <v>737</v>
      </c>
      <c r="L18" s="17"/>
      <c r="M18" s="20" t="b">
        <v>0</v>
      </c>
      <c r="N18" s="21" t="b">
        <v>1</v>
      </c>
      <c r="O18" s="21" t="b">
        <v>1</v>
      </c>
      <c r="P18" s="14" t="str">
        <f t="shared" si="1"/>
        <v xml:space="preserve">    field_behaviour: "**\*Behaviour**"</v>
      </c>
      <c r="Q18" s="14" t="str">
        <f t="shared" si="2"/>
        <v xml:space="preserve">    field_def_behaviour: "The behaviour of the individual(s) being categorized (e.g., 'Standing,' 'Drinking,' 'Vigilant,' etc.)."</v>
      </c>
    </row>
    <row r="19" spans="2:17" ht="15">
      <c r="B19" s="14">
        <v>99</v>
      </c>
      <c r="C19" s="14" t="s">
        <v>2928</v>
      </c>
      <c r="D19" s="14" t="s">
        <v>876</v>
      </c>
      <c r="E19" s="33" t="s">
        <v>3288</v>
      </c>
      <c r="F19" s="33" t="str">
        <f t="shared" si="3"/>
        <v>{term}`**New Camera ID**`</v>
      </c>
      <c r="G19" s="17" t="s">
        <v>730</v>
      </c>
      <c r="H19" s="22" t="s">
        <v>628</v>
      </c>
      <c r="I19" s="19" t="str">
        <f t="shared" si="0"/>
        <v>(#cam_id_new)=@{{ field_cam_id_new }}@@: {{ field_def_cam_id_new }}@@</v>
      </c>
      <c r="J19" s="64">
        <v>999</v>
      </c>
      <c r="K19" s="64">
        <v>999</v>
      </c>
      <c r="L19" s="17"/>
      <c r="M19" s="20" t="b">
        <v>1</v>
      </c>
      <c r="N19" s="23" t="b">
        <v>0</v>
      </c>
      <c r="O19" s="23" t="b">
        <v>0</v>
      </c>
      <c r="P19" s="14" t="str">
        <f t="shared" si="1"/>
        <v xml:space="preserve">    field_cam_id_new: "**New Camera ID**"</v>
      </c>
      <c r="Q19" s="14" t="str">
        <f t="shared" si="2"/>
        <v/>
      </c>
    </row>
    <row r="20" spans="2:17" ht="15">
      <c r="B20" s="14">
        <v>11</v>
      </c>
      <c r="C20" s="14" t="s">
        <v>2928</v>
      </c>
      <c r="D20" s="14" t="s">
        <v>876</v>
      </c>
      <c r="E20" s="33" t="s">
        <v>3533</v>
      </c>
      <c r="F20" s="33" t="str">
        <f t="shared" si="3"/>
        <v>{term}`**\*Camera Active On Arrival**`</v>
      </c>
      <c r="G20" s="17" t="s">
        <v>713</v>
      </c>
      <c r="H20" s="22" t="s">
        <v>1925</v>
      </c>
      <c r="I20" s="19" t="str">
        <f t="shared" si="0"/>
        <v>(#camera_active_on_arrival)=@{{ field_camera_active_on_arrival }}@@: {{ field_def_camera_active_on_arrival }}@@</v>
      </c>
      <c r="J20" s="64" t="s">
        <v>714</v>
      </c>
      <c r="K20" s="64" t="s">
        <v>714</v>
      </c>
      <c r="L20" s="17"/>
      <c r="M20" s="20" t="b">
        <v>0</v>
      </c>
      <c r="N20" s="21" t="b">
        <v>1</v>
      </c>
      <c r="O20" s="21" t="b">
        <v>1</v>
      </c>
      <c r="P20" s="14" t="str">
        <f t="shared" si="1"/>
        <v xml:space="preserve">    field_camera_active_on_arrival: "**\*Camera Active On Arrival**"</v>
      </c>
      <c r="Q20" s="14" t="str">
        <f t="shared" si="2"/>
        <v xml:space="preserve">    field_def_camera_active_on_arrival: "Whether a camera was functional upon arrival."</v>
      </c>
    </row>
    <row r="21" spans="2:17" ht="15">
      <c r="B21" s="14">
        <v>12</v>
      </c>
      <c r="C21" s="14" t="s">
        <v>2928</v>
      </c>
      <c r="D21" s="14" t="s">
        <v>876</v>
      </c>
      <c r="E21" s="33" t="s">
        <v>3534</v>
      </c>
      <c r="F21" s="33" t="str">
        <f t="shared" si="3"/>
        <v>{term}`**\*Camera Active On Departure**`</v>
      </c>
      <c r="G21" s="17" t="s">
        <v>711</v>
      </c>
      <c r="H21" s="22" t="s">
        <v>1926</v>
      </c>
      <c r="I21" s="19" t="str">
        <f t="shared" si="0"/>
        <v>(#camera_active_on_departure)=@{{ field_camera_active_on_departure }}@@: {{ field_def_camera_active_on_departure }}@@</v>
      </c>
      <c r="J21" s="64" t="s">
        <v>712</v>
      </c>
      <c r="K21" s="64" t="s">
        <v>712</v>
      </c>
      <c r="L21" s="17"/>
      <c r="M21" s="20" t="b">
        <v>0</v>
      </c>
      <c r="N21" s="21" t="b">
        <v>1</v>
      </c>
      <c r="O21" s="21" t="b">
        <v>1</v>
      </c>
      <c r="P21" s="14" t="str">
        <f t="shared" si="1"/>
        <v xml:space="preserve">    field_camera_active_on_departure: "**\*Camera Active On Departure**"</v>
      </c>
      <c r="Q21" s="14" t="str">
        <f t="shared" si="2"/>
        <v xml:space="preserve">    field_def_camera_active_on_departure: "Whether a camera was functional upon departure."</v>
      </c>
    </row>
    <row r="22" spans="2:17">
      <c r="B22" s="14">
        <v>13</v>
      </c>
      <c r="C22" s="14" t="s">
        <v>2927</v>
      </c>
      <c r="D22" s="14" t="s">
        <v>0</v>
      </c>
      <c r="E22" s="33" t="s">
        <v>3459</v>
      </c>
      <c r="F22" s="33" t="str">
        <f t="shared" si="3"/>
        <v>{term}`Camera angle`</v>
      </c>
      <c r="G22" s="17" t="s">
        <v>577</v>
      </c>
      <c r="H22" s="19" t="s">
        <v>579</v>
      </c>
      <c r="I22" s="19" t="str">
        <f t="shared" si="0"/>
        <v>(#camera_angle)=@{{ term_camera_angle }}@@: {{ term_def_camera_angle }}@@</v>
      </c>
      <c r="J22" s="64" t="s">
        <v>578</v>
      </c>
      <c r="K22" s="64" t="s">
        <v>578</v>
      </c>
      <c r="L22" s="17"/>
      <c r="M22" s="20" t="s">
        <v>383</v>
      </c>
      <c r="N22" s="23" t="b">
        <v>0</v>
      </c>
      <c r="O22" s="21" t="b">
        <v>1</v>
      </c>
      <c r="P22" s="14" t="str">
        <f t="shared" si="1"/>
        <v xml:space="preserve">    term_camera_angle: "Camera angle"</v>
      </c>
      <c r="Q22" s="14" t="str">
        <f t="shared" si="2"/>
        <v xml:space="preserve">    term_def_camera_angle: "The degree at which the camera is pointed toward the FOV Target Feature relative to the horizontal ground surface (with respect to slope, if applicable)."</v>
      </c>
    </row>
    <row r="23" spans="2:17" ht="15">
      <c r="B23" s="14">
        <v>14</v>
      </c>
      <c r="C23" s="14" t="s">
        <v>2927</v>
      </c>
      <c r="D23" s="14" t="s">
        <v>876</v>
      </c>
      <c r="E23" s="33" t="s">
        <v>3489</v>
      </c>
      <c r="F23" s="33" t="str">
        <f t="shared" si="3"/>
        <v>{term}`**\*Camera Attachment**`</v>
      </c>
      <c r="G23" s="17" t="s">
        <v>710</v>
      </c>
      <c r="H23" s="22" t="s">
        <v>1927</v>
      </c>
      <c r="I23" s="19" t="str">
        <f t="shared" si="0"/>
        <v>(#camera_attachment)=@{{ field_camera_attachment }}@@: {{ field_def_camera_attachment }}@@</v>
      </c>
      <c r="J23" s="64" t="s">
        <v>831</v>
      </c>
      <c r="K23" s="64" t="s">
        <v>831</v>
      </c>
      <c r="L23" s="17" t="b">
        <v>1</v>
      </c>
      <c r="M23" s="20" t="b">
        <v>0</v>
      </c>
      <c r="N23" s="21" t="b">
        <v>1</v>
      </c>
      <c r="O23" s="21" t="b">
        <v>1</v>
      </c>
      <c r="P23" s="14" t="str">
        <f t="shared" si="1"/>
        <v xml:space="preserve">    field_camera_attachment: "**\*Camera Attachment**"</v>
      </c>
      <c r="Q23" s="14" t="str">
        <f t="shared" si="2"/>
        <v xml:space="preserve">    field_def_camera_attachment: "The method*/tools used to attach the camera (e.g., attached to a tree with a bungee cord; reported as codes such as 'Tree + Bungee*/Strap'). If 'Other,' describe in the Camera Location Comments."</v>
      </c>
    </row>
    <row r="24" spans="2:17" ht="15">
      <c r="B24" s="14">
        <v>15</v>
      </c>
      <c r="C24" s="14" t="s">
        <v>2928</v>
      </c>
      <c r="D24" s="14" t="s">
        <v>876</v>
      </c>
      <c r="E24" s="33" t="s">
        <v>3539</v>
      </c>
      <c r="F24" s="33" t="str">
        <f t="shared" si="3"/>
        <v>{term}`**\*Camera Damaged**`</v>
      </c>
      <c r="G24" s="17" t="s">
        <v>708</v>
      </c>
      <c r="H24" s="22" t="s">
        <v>1928</v>
      </c>
      <c r="I24" s="19" t="str">
        <f t="shared" si="0"/>
        <v>(#camera_damaged)=@{{ field_camera_damaged }}@@: {{ field_def_camera_damaged }}@@</v>
      </c>
      <c r="J24" s="64" t="s">
        <v>709</v>
      </c>
      <c r="K24" s="64" t="s">
        <v>709</v>
      </c>
      <c r="L24" s="17"/>
      <c r="M24" s="20" t="b">
        <v>0</v>
      </c>
      <c r="N24" s="21" t="b">
        <v>1</v>
      </c>
      <c r="O24" s="21" t="b">
        <v>1</v>
      </c>
      <c r="P24" s="14" t="str">
        <f t="shared" si="1"/>
        <v xml:space="preserve">    field_camera_damaged: "**\*Camera Damaged**"</v>
      </c>
      <c r="Q24" s="14" t="str">
        <f t="shared" si="2"/>
        <v xml:space="preserve">    field_def_camera_damaged: "Whether the camera was damaged or malfunctioning; if there is any damage to the device (physical or mechanical), the crew should describe the damage in the Service*/Retrieval Comments."</v>
      </c>
    </row>
    <row r="25" spans="2:17">
      <c r="B25" s="14">
        <v>16</v>
      </c>
      <c r="C25" s="14" t="s">
        <v>2924</v>
      </c>
      <c r="D25" s="14" t="s">
        <v>0</v>
      </c>
      <c r="E25" s="33" t="s">
        <v>3493</v>
      </c>
      <c r="F25" s="33" t="str">
        <f t="shared" si="3"/>
        <v>{term}`Camera days per camera location`</v>
      </c>
      <c r="G25" s="17" t="s">
        <v>574</v>
      </c>
      <c r="H25" s="19" t="s">
        <v>576</v>
      </c>
      <c r="I25" s="19" t="str">
        <f t="shared" si="0"/>
        <v>(#camera_days_per_camera_location)=@{{ term_camera_days_per_camera_location }}@@: {{ term_def_camera_days_per_camera_location }}@@</v>
      </c>
      <c r="J25" s="64" t="s">
        <v>575</v>
      </c>
      <c r="K25" s="64" t="s">
        <v>575</v>
      </c>
      <c r="L25" s="17"/>
      <c r="M25" s="20" t="s">
        <v>383</v>
      </c>
      <c r="N25" s="23" t="b">
        <v>0</v>
      </c>
      <c r="O25" s="21" t="b">
        <v>1</v>
      </c>
      <c r="P25" s="14" t="str">
        <f t="shared" si="1"/>
        <v xml:space="preserve">    term_camera_days_per_camera_location: "Camera days per camera location"</v>
      </c>
      <c r="Q25" s="14" t="str">
        <f t="shared" si="2"/>
        <v xml:space="preserve">    term_def_camera_days_per_camera_location: "The number of days each camera was active and functioning during the period it was deployed (e.g., 24-hour periods or the difference in days between the Deployment Start Date Time and the Deployment End Date Time if there were no interruptions)."</v>
      </c>
    </row>
    <row r="26" spans="2:17" ht="15">
      <c r="B26" s="14">
        <v>17</v>
      </c>
      <c r="C26" s="14" t="s">
        <v>2927</v>
      </c>
      <c r="D26" s="14" t="s">
        <v>876</v>
      </c>
      <c r="E26" s="33" t="s">
        <v>3452</v>
      </c>
      <c r="F26" s="33" t="str">
        <f t="shared" si="3"/>
        <v>{term}`**\*Camera Direction (degrees)**`</v>
      </c>
      <c r="G26" s="17" t="s">
        <v>707</v>
      </c>
      <c r="H26" s="18" t="s">
        <v>1929</v>
      </c>
      <c r="I26" s="19" t="str">
        <f t="shared" si="0"/>
        <v>(#camera_direction)=@{{ field_camera_direction }}@@: {{ field_def_camera_direction }}@@</v>
      </c>
      <c r="J26" s="64" t="s">
        <v>738</v>
      </c>
      <c r="K26" s="64" t="s">
        <v>738</v>
      </c>
      <c r="L26" s="17"/>
      <c r="M26" s="20" t="b">
        <v>0</v>
      </c>
      <c r="N26" s="21" t="b">
        <v>1</v>
      </c>
      <c r="O26" s="21" t="b">
        <v>1</v>
      </c>
      <c r="P26" s="14" t="str">
        <f t="shared" si="1"/>
        <v xml:space="preserve">    field_camera_direction: "**\*Camera Direction (degrees)**"</v>
      </c>
      <c r="Q26" s="14" t="str">
        <f t="shared" si="2"/>
        <v xml:space="preserve">    field_def_camera_direction: "The cardinal direction that a camera faces. Ideally, cameras should face north (N; i.e. '0' degrees), or south (S; i.e. '180' degrees) if north is not possible. The Camera Direction should be chosen to ensure the field of view (FOV) is of the original FOV target feature."</v>
      </c>
    </row>
    <row r="27" spans="2:17" ht="15">
      <c r="B27" s="14">
        <v>18</v>
      </c>
      <c r="C27" s="14" t="s">
        <v>2927</v>
      </c>
      <c r="D27" s="14" t="s">
        <v>876</v>
      </c>
      <c r="E27" s="33" t="s">
        <v>3475</v>
      </c>
      <c r="F27" s="33" t="str">
        <f t="shared" si="3"/>
        <v>{term}`**Camera Height (m) **`</v>
      </c>
      <c r="G27" s="17" t="s">
        <v>660</v>
      </c>
      <c r="H27" s="22" t="s">
        <v>2381</v>
      </c>
      <c r="I27" s="19" t="str">
        <f t="shared" si="0"/>
        <v>(#camera_height)=@{{ field_camera_height }}@@: {{ field_def_camera_height }}@@</v>
      </c>
      <c r="J27" s="64" t="s">
        <v>661</v>
      </c>
      <c r="K27" s="64" t="s">
        <v>661</v>
      </c>
      <c r="L27" s="17"/>
      <c r="M27" s="20" t="b">
        <v>1</v>
      </c>
      <c r="N27" s="21" t="b">
        <v>1</v>
      </c>
      <c r="O27" s="21" t="b">
        <v>1</v>
      </c>
      <c r="P27" s="14" t="str">
        <f t="shared" si="1"/>
        <v xml:space="preserve">    field_camera_height: "**Camera Height (m) **"</v>
      </c>
      <c r="Q27" s="14" t="str">
        <f t="shared" si="2"/>
        <v xml:space="preserve">    field_def_camera_height: "The height from the ground (below snow) to the bottom of the lens (metres; to the nearest 0.05 m)."</v>
      </c>
    </row>
    <row r="28" spans="2:17" ht="15">
      <c r="B28" s="14">
        <v>19</v>
      </c>
      <c r="C28" s="14" t="s">
        <v>2928</v>
      </c>
      <c r="D28" s="14" t="s">
        <v>876</v>
      </c>
      <c r="E28" s="33" t="s">
        <v>3381</v>
      </c>
      <c r="F28" s="33" t="str">
        <f t="shared" si="3"/>
        <v>{term}`**Camera ID**`</v>
      </c>
      <c r="G28" s="17" t="s">
        <v>658</v>
      </c>
      <c r="H28" s="22" t="s">
        <v>2382</v>
      </c>
      <c r="I28" s="19" t="str">
        <f t="shared" si="0"/>
        <v>(#camera_id)=@{{ field_camera_id }}@@: {{ field_def_camera_id }}@@</v>
      </c>
      <c r="J28" s="64" t="s">
        <v>659</v>
      </c>
      <c r="K28" s="64" t="s">
        <v>659</v>
      </c>
      <c r="L28" s="17"/>
      <c r="M28" s="20" t="b">
        <v>1</v>
      </c>
      <c r="N28" s="21" t="b">
        <v>1</v>
      </c>
      <c r="O28" s="21" t="b">
        <v>1</v>
      </c>
      <c r="P28" s="14" t="str">
        <f t="shared" si="1"/>
        <v xml:space="preserve">    field_camera_id: "**Camera ID**"</v>
      </c>
      <c r="Q28" s="14" t="str">
        <f t="shared" si="2"/>
        <v xml:space="preserve">    field_def_camera_id: "A unique alphanumeric ID for the camera that distinguishes it from other cameras of the same make or model."</v>
      </c>
    </row>
    <row r="29" spans="2:17">
      <c r="B29" s="14">
        <v>20</v>
      </c>
      <c r="C29" s="14" t="s">
        <v>2932</v>
      </c>
      <c r="D29" s="14" t="s">
        <v>0</v>
      </c>
      <c r="E29" s="33" t="s">
        <v>3483</v>
      </c>
      <c r="F29" s="33" t="str">
        <f t="shared" si="3"/>
        <v>{term}`Camera location`</v>
      </c>
      <c r="G29" s="17" t="s">
        <v>572</v>
      </c>
      <c r="H29" s="19" t="s">
        <v>573</v>
      </c>
      <c r="I29" s="19" t="str">
        <f t="shared" si="0"/>
        <v>(#camera_location)=@{{ term_camera_location }}@@: {{ term_def_camera_location }}@@</v>
      </c>
      <c r="J29" s="64" t="s">
        <v>739</v>
      </c>
      <c r="K29" s="64" t="s">
        <v>739</v>
      </c>
      <c r="L29" s="17"/>
      <c r="M29" s="20" t="s">
        <v>383</v>
      </c>
      <c r="N29" s="21" t="b">
        <v>1</v>
      </c>
      <c r="O29" s="21" t="b">
        <v>1</v>
      </c>
      <c r="P29" s="14" t="str">
        <f t="shared" si="1"/>
        <v xml:space="preserve">    term_camera_location: "Camera location"</v>
      </c>
      <c r="Q29" s="14" t="str">
        <f t="shared" si="2"/>
        <v xml:space="preserve">    term_def_camera_location: "The location where a single camera was placed (recorded as 'Camera Location Name')."</v>
      </c>
    </row>
    <row r="30" spans="2:17" ht="15">
      <c r="B30" s="14">
        <v>21</v>
      </c>
      <c r="C30" s="14" t="s">
        <v>2932</v>
      </c>
      <c r="D30" s="14" t="s">
        <v>876</v>
      </c>
      <c r="E30" s="33" t="s">
        <v>3407</v>
      </c>
      <c r="F30" s="33" t="str">
        <f t="shared" si="3"/>
        <v>{term}`**\*Camera Location Characteristic(s)**`</v>
      </c>
      <c r="G30" s="17" t="s">
        <v>706</v>
      </c>
      <c r="H30" s="22" t="s">
        <v>1930</v>
      </c>
      <c r="I30" s="19" t="str">
        <f t="shared" si="0"/>
        <v>(#camera_location_characteristics)=@{{ field_camera_location_characteristics }}@@: {{ field_def_camera_location_characteristics }}@@</v>
      </c>
      <c r="J30" s="64" t="s">
        <v>740</v>
      </c>
      <c r="K30" s="64" t="s">
        <v>740</v>
      </c>
      <c r="L30" s="17" t="b">
        <v>1</v>
      </c>
      <c r="M30" s="20" t="b">
        <v>0</v>
      </c>
      <c r="N30" s="21" t="b">
        <v>1</v>
      </c>
      <c r="O30" s="21" t="b">
        <v>1</v>
      </c>
      <c r="P30" s="14" t="str">
        <f t="shared" si="1"/>
        <v xml:space="preserve">    field_camera_location_characteristics: "**\*Camera Location Characteristic(s)**"</v>
      </c>
      <c r="Q30" s="14" t="str">
        <f t="shared" si="2"/>
        <v xml:space="preserve">    field_def_camera_location_characteristics: "Any significant features around the camera at the time of the visit. This may include for example, manmade or natural linear features (e.g., trails), habitat types (e.g., wetlands), wildlife structure (e.g., beaver dam). If 'Other,' describe in the Camera Location Comments. &lt;br&gt; &lt;br&gt; Camera Location Characteristics differ from FOV Target Features in that Camera Location Characteristics could include those not in the camera's Field of View. If 'Other,' describe in the Camera Location Comments."</v>
      </c>
    </row>
    <row r="31" spans="2:17" ht="15">
      <c r="B31" s="14">
        <v>22</v>
      </c>
      <c r="C31" s="14" t="s">
        <v>2932</v>
      </c>
      <c r="D31" s="14" t="s">
        <v>876</v>
      </c>
      <c r="E31" s="33" t="s">
        <v>3416</v>
      </c>
      <c r="F31" s="33" t="str">
        <f t="shared" si="3"/>
        <v>{term}`**\*Camera Location Comments**`</v>
      </c>
      <c r="G31" s="17" t="s">
        <v>704</v>
      </c>
      <c r="H31" s="22" t="s">
        <v>1931</v>
      </c>
      <c r="I31" s="19" t="str">
        <f t="shared" si="0"/>
        <v>(#camera_location_comments)=@{{ field_camera_location_comments }}@@: {{ field_def_camera_location_comments }}@@</v>
      </c>
      <c r="J31" s="64" t="s">
        <v>705</v>
      </c>
      <c r="K31" s="64" t="s">
        <v>705</v>
      </c>
      <c r="L31" s="17"/>
      <c r="M31" s="20" t="b">
        <v>0</v>
      </c>
      <c r="N31" s="21" t="b">
        <v>1</v>
      </c>
      <c r="O31" s="21" t="b">
        <v>1</v>
      </c>
      <c r="P31" s="14" t="str">
        <f t="shared" si="1"/>
        <v xml:space="preserve">    field_camera_location_comments: "**\*Camera Location Comments**"</v>
      </c>
      <c r="Q31" s="14" t="str">
        <f t="shared" si="2"/>
        <v xml:space="preserve">    field_def_camera_location_comments: "Comments describing additional details about a camera location."</v>
      </c>
    </row>
    <row r="32" spans="2:17" ht="15">
      <c r="B32" s="14">
        <v>23</v>
      </c>
      <c r="C32" s="14" t="s">
        <v>2932</v>
      </c>
      <c r="D32" s="14" t="s">
        <v>876</v>
      </c>
      <c r="E32" s="33" t="s">
        <v>3388</v>
      </c>
      <c r="F32" s="33" t="str">
        <f t="shared" si="3"/>
        <v>{term}`**Camera Location Name**`</v>
      </c>
      <c r="G32" s="17" t="s">
        <v>657</v>
      </c>
      <c r="H32" s="22" t="s">
        <v>2947</v>
      </c>
      <c r="I32" s="19" t="str">
        <f t="shared" si="0"/>
        <v>(#camera_location_name)=@{{ field_camera_location_name }}@@: {{ field_def_camera_location_name }}@@</v>
      </c>
      <c r="J32" s="64" t="s">
        <v>741</v>
      </c>
      <c r="K32" s="64" t="s">
        <v>741</v>
      </c>
      <c r="L32" s="17"/>
      <c r="M32" s="20" t="b">
        <v>1</v>
      </c>
      <c r="N32" s="21" t="b">
        <v>1</v>
      </c>
      <c r="O32" s="21" t="b">
        <v>1</v>
      </c>
      <c r="P32" s="14" t="str">
        <f t="shared" si="1"/>
        <v xml:space="preserve">    field_camera_location_name: "**Camera Location Name**"</v>
      </c>
      <c r="Q32" s="14" t="str">
        <f t="shared" si="2"/>
        <v xml:space="preserve">    field_def_camera_location_name: "A unique alphanumeric identifier for the location where a single camera was placed (e.g., 'bh1,' 'bh2')."</v>
      </c>
    </row>
    <row r="33" spans="2:17" ht="15">
      <c r="B33" s="14">
        <v>24</v>
      </c>
      <c r="C33" s="14" t="s">
        <v>2928</v>
      </c>
      <c r="D33" s="14" t="s">
        <v>876</v>
      </c>
      <c r="E33" s="33" t="s">
        <v>3485</v>
      </c>
      <c r="F33" s="33" t="str">
        <f t="shared" si="3"/>
        <v>{term}`**Camera Make**`</v>
      </c>
      <c r="G33" s="17" t="s">
        <v>656</v>
      </c>
      <c r="H33" s="22" t="s">
        <v>2383</v>
      </c>
      <c r="I33" s="19" t="str">
        <f t="shared" si="0"/>
        <v>(#camera_make)=@{{ field_camera_make }}@@: {{ field_def_camera_make }}@@</v>
      </c>
      <c r="J33" s="64" t="s">
        <v>742</v>
      </c>
      <c r="K33" s="64" t="s">
        <v>742</v>
      </c>
      <c r="L33" s="17"/>
      <c r="M33" s="20" t="b">
        <v>1</v>
      </c>
      <c r="N33" s="21" t="b">
        <v>1</v>
      </c>
      <c r="O33" s="21" t="b">
        <v>1</v>
      </c>
      <c r="P33" s="14" t="str">
        <f t="shared" si="1"/>
        <v xml:space="preserve">    field_camera_make: "**Camera Make**"</v>
      </c>
      <c r="Q33" s="14" t="str">
        <f t="shared" si="2"/>
        <v xml:space="preserve">    field_def_camera_make: "The make of a particular camera (i.e., the manufacturer, e.g., 'Reconyx' or 'Bushnell')."</v>
      </c>
    </row>
    <row r="34" spans="2:17" ht="15">
      <c r="B34" s="14">
        <v>100</v>
      </c>
      <c r="C34" s="14" t="s">
        <v>2928</v>
      </c>
      <c r="D34" s="14" t="s">
        <v>876</v>
      </c>
      <c r="E34" s="33" t="s">
        <v>3289</v>
      </c>
      <c r="F34" s="33" t="str">
        <f t="shared" si="3"/>
        <v>{term}`**New Camera Make**`</v>
      </c>
      <c r="G34" s="17" t="s">
        <v>727</v>
      </c>
      <c r="H34" s="22" t="s">
        <v>627</v>
      </c>
      <c r="I34" s="19" t="str">
        <f t="shared" ref="I34:I65" si="4">"(#"&amp;G34&amp;")=@{{ "&amp;D34&amp;"_"&amp;G34&amp;" }}@@: {{ "&amp;D34&amp;"_def_"&amp;G34&amp;" }}@@"</f>
        <v>(#camera_make_new)=@{{ field_camera_make_new }}@@: {{ field_def_camera_make_new }}@@</v>
      </c>
      <c r="J34" s="64">
        <v>999</v>
      </c>
      <c r="K34" s="64">
        <v>999</v>
      </c>
      <c r="L34" s="17"/>
      <c r="M34" s="20" t="b">
        <v>1</v>
      </c>
      <c r="N34" s="23" t="b">
        <v>0</v>
      </c>
      <c r="O34" s="23" t="b">
        <v>0</v>
      </c>
      <c r="P34" s="14" t="str">
        <f t="shared" si="1"/>
        <v xml:space="preserve">    field_camera_make_new: "**New Camera Make**"</v>
      </c>
      <c r="Q34" s="14" t="str">
        <f t="shared" si="2"/>
        <v/>
      </c>
    </row>
    <row r="35" spans="2:17" ht="15">
      <c r="B35" s="14">
        <v>25</v>
      </c>
      <c r="C35" s="14" t="s">
        <v>2928</v>
      </c>
      <c r="D35" s="14" t="s">
        <v>876</v>
      </c>
      <c r="E35" s="33" t="s">
        <v>3490</v>
      </c>
      <c r="F35" s="33" t="str">
        <f t="shared" si="3"/>
        <v>{term}`**Camera Model**`</v>
      </c>
      <c r="G35" s="17" t="s">
        <v>655</v>
      </c>
      <c r="H35" s="22" t="s">
        <v>2384</v>
      </c>
      <c r="I35" s="19" t="str">
        <f t="shared" si="4"/>
        <v>(#camera_model)=@{{ field_camera_model }}@@: {{ field_def_camera_model }}@@</v>
      </c>
      <c r="J35" s="64" t="s">
        <v>743</v>
      </c>
      <c r="K35" s="64" t="s">
        <v>743</v>
      </c>
      <c r="L35" s="17"/>
      <c r="M35" s="20" t="b">
        <v>1</v>
      </c>
      <c r="N35" s="21" t="b">
        <v>1</v>
      </c>
      <c r="O35" s="21" t="b">
        <v>1</v>
      </c>
      <c r="P35" s="14" t="str">
        <f t="shared" si="1"/>
        <v xml:space="preserve">    field_camera_model: "**Camera Model**"</v>
      </c>
      <c r="Q35" s="14" t="str">
        <f t="shared" si="2"/>
        <v xml:space="preserve">    field_def_camera_model: "The model number or name of a particular camera (e.g., 'PC900' or 'Trophy Cam HD')."</v>
      </c>
    </row>
    <row r="36" spans="2:17" ht="15">
      <c r="B36" s="14">
        <v>101</v>
      </c>
      <c r="C36" s="14" t="s">
        <v>2928</v>
      </c>
      <c r="D36" s="14" t="s">
        <v>876</v>
      </c>
      <c r="E36" s="33" t="s">
        <v>3290</v>
      </c>
      <c r="F36" s="33" t="str">
        <f t="shared" si="3"/>
        <v>{term}`**New Camera Model**`</v>
      </c>
      <c r="G36" s="17" t="s">
        <v>728</v>
      </c>
      <c r="H36" s="22" t="s">
        <v>626</v>
      </c>
      <c r="I36" s="19" t="str">
        <f t="shared" si="4"/>
        <v>(#camera_model_new)=@{{ field_camera_model_new }}@@: {{ field_def_camera_model_new }}@@</v>
      </c>
      <c r="J36" s="64">
        <v>999</v>
      </c>
      <c r="K36" s="64">
        <v>999</v>
      </c>
      <c r="L36" s="17"/>
      <c r="M36" s="20" t="b">
        <v>1</v>
      </c>
      <c r="N36" s="23" t="b">
        <v>0</v>
      </c>
      <c r="O36" s="23" t="b">
        <v>0</v>
      </c>
      <c r="P36" s="14" t="str">
        <f t="shared" si="1"/>
        <v xml:space="preserve">    field_camera_model_new: "**New Camera Model**"</v>
      </c>
      <c r="Q36" s="14" t="str">
        <f t="shared" si="2"/>
        <v/>
      </c>
    </row>
    <row r="37" spans="2:17" ht="15">
      <c r="B37" s="14">
        <v>26</v>
      </c>
      <c r="C37" s="14" t="s">
        <v>2928</v>
      </c>
      <c r="D37" s="14" t="s">
        <v>876</v>
      </c>
      <c r="E37" s="33" t="s">
        <v>3512</v>
      </c>
      <c r="F37" s="33" t="str">
        <f t="shared" si="3"/>
        <v>{term}`**Camera Serial Number**`</v>
      </c>
      <c r="G37" s="17" t="s">
        <v>654</v>
      </c>
      <c r="H37" s="22" t="s">
        <v>2385</v>
      </c>
      <c r="I37" s="19" t="str">
        <f t="shared" si="4"/>
        <v>(#camera_serial_number)=@{{ field_camera_serial_number }}@@: {{ field_def_camera_serial_number }}@@</v>
      </c>
      <c r="J37" s="64" t="s">
        <v>744</v>
      </c>
      <c r="K37" s="64" t="s">
        <v>744</v>
      </c>
      <c r="L37" s="17"/>
      <c r="M37" s="20" t="b">
        <v>1</v>
      </c>
      <c r="N37" s="21" t="b">
        <v>1</v>
      </c>
      <c r="O37" s="21" t="b">
        <v>1</v>
      </c>
      <c r="P37" s="14" t="str">
        <f t="shared" si="1"/>
        <v xml:space="preserve">    field_camera_serial_number: "**Camera Serial Number**"</v>
      </c>
      <c r="Q37" s="14" t="str">
        <f t="shared" si="2"/>
        <v xml:space="preserve">    field_def_camera_serial_number: "The serial number of a particular camera, which is usually found inside the camera cover (e.g., 'P900FF04152022')."</v>
      </c>
    </row>
    <row r="38" spans="2:17" ht="15">
      <c r="B38" s="14">
        <v>102</v>
      </c>
      <c r="C38" s="14" t="s">
        <v>2928</v>
      </c>
      <c r="D38" s="14" t="s">
        <v>876</v>
      </c>
      <c r="E38" s="33" t="s">
        <v>3291</v>
      </c>
      <c r="F38" s="33" t="str">
        <f t="shared" si="3"/>
        <v>{term}`**New Camera Serial Number**`</v>
      </c>
      <c r="G38" s="17" t="s">
        <v>729</v>
      </c>
      <c r="H38" s="22" t="s">
        <v>625</v>
      </c>
      <c r="I38" s="19" t="str">
        <f t="shared" si="4"/>
        <v>(#camera_serial_number_new)=@{{ field_camera_serial_number_new }}@@: {{ field_def_camera_serial_number_new }}@@</v>
      </c>
      <c r="J38" s="64">
        <v>999</v>
      </c>
      <c r="K38" s="64">
        <v>999</v>
      </c>
      <c r="L38" s="17"/>
      <c r="M38" s="20" t="b">
        <v>1</v>
      </c>
      <c r="N38" s="23" t="b">
        <v>0</v>
      </c>
      <c r="O38" s="23" t="b">
        <v>0</v>
      </c>
      <c r="P38" s="14" t="str">
        <f t="shared" si="1"/>
        <v xml:space="preserve">    field_camera_serial_number_new: "**New Camera Serial Number**"</v>
      </c>
      <c r="Q38" s="14" t="str">
        <f t="shared" si="2"/>
        <v/>
      </c>
    </row>
    <row r="39" spans="2:17">
      <c r="B39" s="14">
        <v>27</v>
      </c>
      <c r="C39" s="14" t="s">
        <v>2924</v>
      </c>
      <c r="D39" s="14" t="s">
        <v>0</v>
      </c>
      <c r="E39" s="33" t="s">
        <v>3460</v>
      </c>
      <c r="F39" s="33" t="str">
        <f t="shared" si="3"/>
        <v>{term}`Camera spacing`</v>
      </c>
      <c r="G39" s="17" t="s">
        <v>570</v>
      </c>
      <c r="H39" s="19" t="s">
        <v>571</v>
      </c>
      <c r="I39" s="19" t="str">
        <f t="shared" si="4"/>
        <v>(#camera_spacing)=@{{ term_camera_spacing }}@@: {{ term_def_camera_spacing }}@@</v>
      </c>
      <c r="J39" s="64" t="s">
        <v>3711</v>
      </c>
      <c r="K39" s="64" t="s">
        <v>2451</v>
      </c>
      <c r="L39" s="17"/>
      <c r="M39" s="20" t="s">
        <v>383</v>
      </c>
      <c r="N39" s="23" t="b">
        <v>0</v>
      </c>
      <c r="O39" s="21" t="b">
        <v>1</v>
      </c>
      <c r="P39" s="14" t="str">
        <f t="shared" si="1"/>
        <v xml:space="preserve">    term_camera_spacing: "Camera spacing"</v>
      </c>
      <c r="Q39" s="14" t="str">
        <f t="shared" si="2"/>
        <v xml:space="preserve">    term_def_camera_spacing: "The distance between cameras (i.e., also referred to as 'inter-trap distance'). This will be influenced by the chosen sampling design, the [survey](/09_gloss_ref/09_glossary.md#survey) Objectives, the Target Species and data analysis."</v>
      </c>
    </row>
    <row r="40" spans="2:17">
      <c r="B40" s="14">
        <v>32</v>
      </c>
      <c r="C40" s="14" t="s">
        <v>2933</v>
      </c>
      <c r="D40" s="14" t="s">
        <v>0</v>
      </c>
      <c r="E40" s="33" t="s">
        <v>3470</v>
      </c>
      <c r="F40" s="33" t="str">
        <f t="shared" si="3"/>
        <v>{term}`Crew`</v>
      </c>
      <c r="G40" s="17" t="s">
        <v>562</v>
      </c>
      <c r="H40" s="19" t="s">
        <v>563</v>
      </c>
      <c r="I40" s="19" t="str">
        <f t="shared" si="4"/>
        <v>(#crew)=@{{ term_crew }}@@: {{ term_def_crew }}@@</v>
      </c>
      <c r="J40" s="64" t="s">
        <v>745</v>
      </c>
      <c r="K40" s="64" t="s">
        <v>745</v>
      </c>
      <c r="L40" s="17"/>
      <c r="M40" s="20" t="s">
        <v>383</v>
      </c>
      <c r="N40" s="21" t="b">
        <v>1</v>
      </c>
      <c r="O40" s="21" t="b">
        <v>1</v>
      </c>
      <c r="P40" s="14" t="str">
        <f t="shared" si="1"/>
        <v xml:space="preserve">    term_crew: "Crew"</v>
      </c>
      <c r="Q40" s="14" t="str">
        <f t="shared" si="2"/>
        <v xml:space="preserve">    term_def_crew: "The first and last names of all the individuals who collected data during the deployment visit ('Deployment Crew') and Service*/Retrieval visit ('Service*/Retrieval Crew')."</v>
      </c>
    </row>
    <row r="41" spans="2:17">
      <c r="B41" s="14">
        <v>33</v>
      </c>
      <c r="C41" s="17" t="s">
        <v>2926</v>
      </c>
      <c r="D41" s="14" t="s">
        <v>0</v>
      </c>
      <c r="E41" s="33" t="s">
        <v>3504</v>
      </c>
      <c r="F41" s="33" t="str">
        <f t="shared" si="3"/>
        <v>{term}`Cumulative detection probability`</v>
      </c>
      <c r="G41" s="17" t="s">
        <v>560</v>
      </c>
      <c r="H41" s="19" t="s">
        <v>561</v>
      </c>
      <c r="I41" s="19" t="str">
        <f t="shared" si="4"/>
        <v>(#cumulative_det_probability)=@{{ term_cumulative_det_probability }}@@: {{ term_def_cumulative_det_probability }}@@</v>
      </c>
      <c r="J41" s="64" t="s">
        <v>3712</v>
      </c>
      <c r="K41" s="64" t="s">
        <v>2452</v>
      </c>
      <c r="L41" s="17"/>
      <c r="M41" s="20" t="s">
        <v>383</v>
      </c>
      <c r="N41" s="23" t="b">
        <v>0</v>
      </c>
      <c r="O41" s="21" t="b">
        <v>1</v>
      </c>
      <c r="P41" s="14" t="str">
        <f t="shared" si="1"/>
        <v xml:space="preserve">    term_cumulative_det_probability: "Cumulative detection probability"</v>
      </c>
      <c r="Q41" s="14" t="str">
        <f t="shared" si="2"/>
        <v xml:space="preserve">    term_def_cumulative_det_probability: "The probability of detecting a species at least once during the entire [survey](/09_gloss_ref/09_glossary.md#survey) (Steenweg et al., 2019)."</v>
      </c>
    </row>
    <row r="42" spans="2:17">
      <c r="B42" s="14">
        <v>34</v>
      </c>
      <c r="C42" s="14" t="s">
        <v>370</v>
      </c>
      <c r="D42" s="14" t="s">
        <v>0</v>
      </c>
      <c r="E42" s="33" t="s">
        <v>3497</v>
      </c>
      <c r="F42" s="33" t="str">
        <f t="shared" si="3"/>
        <v>{term}`Density`</v>
      </c>
      <c r="G42" s="17" t="s">
        <v>2365</v>
      </c>
      <c r="H42" s="19" t="s">
        <v>2374</v>
      </c>
      <c r="I42" s="19" t="str">
        <f t="shared" si="4"/>
        <v>(#density)=@{{ term_density }}@@: {{ term_def_density }}@@</v>
      </c>
      <c r="J42" s="64" t="s">
        <v>3028</v>
      </c>
      <c r="K42" s="64" t="s">
        <v>3028</v>
      </c>
      <c r="L42" s="17"/>
      <c r="M42" s="20" t="s">
        <v>383</v>
      </c>
      <c r="N42" s="21" t="b">
        <v>1</v>
      </c>
      <c r="O42" s="21" t="b">
        <v>1</v>
      </c>
      <c r="P42" s="14" t="str">
        <f t="shared" si="1"/>
        <v xml:space="preserve">    term_density: "Density"</v>
      </c>
      <c r="Q42" s="14" t="str">
        <f t="shared" si="2"/>
        <v xml:space="preserve">    term_def_density: "The number of individuals per unit area ({{ ref_intext_wearn_gloverkapfer_2017 }})"</v>
      </c>
    </row>
    <row r="43" spans="2:17">
      <c r="B43" s="14">
        <v>35</v>
      </c>
      <c r="C43" s="14" t="s">
        <v>2930</v>
      </c>
      <c r="D43" s="14" t="s">
        <v>0</v>
      </c>
      <c r="E43" s="33" t="s">
        <v>3391</v>
      </c>
      <c r="F43" s="33" t="str">
        <f t="shared" si="3"/>
        <v>{term}`Deployment`</v>
      </c>
      <c r="G43" s="17" t="s">
        <v>558</v>
      </c>
      <c r="H43" s="19" t="s">
        <v>559</v>
      </c>
      <c r="I43" s="19" t="str">
        <f t="shared" si="4"/>
        <v>(#deployment)=@{{ term_deployment }}@@: {{ term_def_deployment }}@@</v>
      </c>
      <c r="J43" s="64" t="s">
        <v>832</v>
      </c>
      <c r="K43" s="64" t="s">
        <v>832</v>
      </c>
      <c r="L43" s="17"/>
      <c r="M43" s="20" t="s">
        <v>383</v>
      </c>
      <c r="N43" s="21" t="b">
        <v>1</v>
      </c>
      <c r="O43" s="21" t="b">
        <v>1</v>
      </c>
      <c r="P43" s="14" t="str">
        <f t="shared" si="1"/>
        <v xml:space="preserve">    term_deployment: "Deployment"</v>
      </c>
      <c r="Q43" s="14" t="str">
        <f t="shared" si="2"/>
        <v xml:space="preserve">    term_def_deployment: "A unique placement of a camera in space and time (recorded as 'Deployment Name'). There may be multiple deployments for one camera location. Deployments are often considered as the time between visits (i.e., deployment to service, service to service, and service to retrieval). Any change to camera location, sampling period, camera equipment (e.g., Trigger Sensitivity setting, becomes non-functioning), and*/or conditions (e.g., not baited then baited later; camera SD card replaced) should be documented as a unique deployment."</v>
      </c>
    </row>
    <row r="44" spans="2:17" ht="15">
      <c r="B44" s="14">
        <v>36</v>
      </c>
      <c r="C44" s="14" t="s">
        <v>2930</v>
      </c>
      <c r="D44" s="14" t="s">
        <v>876</v>
      </c>
      <c r="E44" s="33" t="s">
        <v>3480</v>
      </c>
      <c r="F44" s="33" t="str">
        <f t="shared" si="3"/>
        <v>{term}`**\*Deployment Area Photo Numbers**`</v>
      </c>
      <c r="G44" s="17" t="s">
        <v>703</v>
      </c>
      <c r="H44" s="22" t="s">
        <v>1932</v>
      </c>
      <c r="I44" s="19" t="str">
        <f t="shared" si="4"/>
        <v>(#deployment_area_photo_numbers)=@{{ field_deployment_area_photo_numbers }}@@: {{ field_def_deployment_area_photo_numbers }}@@</v>
      </c>
      <c r="J44" s="64" t="s">
        <v>746</v>
      </c>
      <c r="K44" s="64" t="s">
        <v>746</v>
      </c>
      <c r="L44" s="17" t="b">
        <v>1</v>
      </c>
      <c r="M44" s="20" t="b">
        <v>0</v>
      </c>
      <c r="N44" s="21" t="b">
        <v>1</v>
      </c>
      <c r="O44" s="21" t="b">
        <v>1</v>
      </c>
      <c r="P44" s="14" t="str">
        <f t="shared" si="1"/>
        <v xml:space="preserve">    field_deployment_area_photo_numbers: "**\*Deployment Area Photo Numbers**"</v>
      </c>
      <c r="Q44" s="14" t="str">
        <f t="shared" si="2"/>
        <v xml:space="preserve">    field_def_deployment_area_photo_numbers: "The image numbers for the deployment area photos (if collected, e.g., 'DSC  100'). These are optionally documented on a Camera Deployment Field Datasheet for each set of camera deployment area photos. Leave blank if not applicable."</v>
      </c>
    </row>
    <row r="45" spans="2:17">
      <c r="B45" s="14">
        <v>37</v>
      </c>
      <c r="C45" s="14" t="s">
        <v>2930</v>
      </c>
      <c r="D45" s="14" t="s">
        <v>0</v>
      </c>
      <c r="E45" s="33" t="s">
        <v>3434</v>
      </c>
      <c r="F45" s="33" t="str">
        <f t="shared" si="3"/>
        <v>{term}`Deployment area photos`</v>
      </c>
      <c r="G45" s="17" t="s">
        <v>556</v>
      </c>
      <c r="H45" s="19" t="s">
        <v>557</v>
      </c>
      <c r="I45" s="19" t="str">
        <f t="shared" si="4"/>
        <v>(#deployment_area_photos)=@{{ term_deployment_area_photos }}@@: {{ term_def_deployment_area_photos }}@@</v>
      </c>
      <c r="J45" s="64" t="s">
        <v>833</v>
      </c>
      <c r="K45" s="64" t="s">
        <v>833</v>
      </c>
      <c r="L45" s="17"/>
      <c r="M45" s="20" t="s">
        <v>383</v>
      </c>
      <c r="N45" s="21" t="b">
        <v>1</v>
      </c>
      <c r="O45" s="21" t="b">
        <v>1</v>
      </c>
      <c r="P45" s="14" t="str">
        <f t="shared" si="1"/>
        <v xml:space="preserve">    term_deployment_area_photos: "Deployment area photos"</v>
      </c>
      <c r="Q45" s="14" t="str">
        <f t="shared" si="2"/>
        <v xml:space="preserve">    term_def_deployment_area_photos: "Photos of the area around the camera location, collected as a permanent, visual record of the FOV Target Features, Camera Location Characteristics, environmental conditions (e.g., vegetation, ecosite, weather) or other variables of interest. The recommendation includes collecting four photos taken from the centre of the target detection zone (Figure 5), facing each of the four cardinal directions. The documentation of the collection of these photos is recorded as 'Deployment Area Photos Taken' (Y*/N)."</v>
      </c>
    </row>
    <row r="46" spans="2:17" ht="15">
      <c r="B46" s="14">
        <v>38</v>
      </c>
      <c r="C46" s="14" t="s">
        <v>2930</v>
      </c>
      <c r="D46" s="14" t="s">
        <v>876</v>
      </c>
      <c r="E46" s="33" t="s">
        <v>3537</v>
      </c>
      <c r="F46" s="33" t="str">
        <f t="shared" si="3"/>
        <v>{term}`**\*Deployment Area Photos Taken**`</v>
      </c>
      <c r="G46" s="17" t="s">
        <v>702</v>
      </c>
      <c r="H46" s="22" t="s">
        <v>1933</v>
      </c>
      <c r="I46" s="19" t="str">
        <f t="shared" si="4"/>
        <v>(#deployment_area_photos_taken)=@{{ field_deployment_area_photos_taken }}@@: {{ field_def_deployment_area_photos_taken }}@@</v>
      </c>
      <c r="J46" s="64" t="s">
        <v>834</v>
      </c>
      <c r="K46" s="64" t="s">
        <v>834</v>
      </c>
      <c r="L46" s="17"/>
      <c r="M46" s="20" t="b">
        <v>0</v>
      </c>
      <c r="N46" s="21" t="b">
        <v>1</v>
      </c>
      <c r="O46" s="21" t="b">
        <v>1</v>
      </c>
      <c r="P46" s="14" t="str">
        <f t="shared" si="1"/>
        <v xml:space="preserve">    field_deployment_area_photos_taken: "**\*Deployment Area Photos Taken**"</v>
      </c>
      <c r="Q46" s="14" t="str">
        <f t="shared" si="2"/>
        <v xml:space="preserve">    field_def_deployment_area_photos_taken: "Whether deployment area photos were taken (yes*/no; optional). The recommendation includes collecting four photos taken from the centre of the target detection zone (Figure 5), facing each of the four cardinal directions."</v>
      </c>
    </row>
    <row r="47" spans="2:17" ht="15">
      <c r="B47" s="14">
        <v>39</v>
      </c>
      <c r="C47" s="14" t="s">
        <v>2930</v>
      </c>
      <c r="D47" s="14" t="s">
        <v>876</v>
      </c>
      <c r="E47" s="33" t="s">
        <v>3418</v>
      </c>
      <c r="F47" s="33" t="str">
        <f t="shared" si="3"/>
        <v>{term}`**\*Deployment Comments**`</v>
      </c>
      <c r="G47" s="17" t="s">
        <v>700</v>
      </c>
      <c r="H47" s="22" t="s">
        <v>1934</v>
      </c>
      <c r="I47" s="19" t="str">
        <f t="shared" si="4"/>
        <v>(#deployment_comments)=@{{ field_deployment_comments }}@@: {{ field_def_deployment_comments }}@@</v>
      </c>
      <c r="J47" s="64" t="s">
        <v>701</v>
      </c>
      <c r="K47" s="64" t="s">
        <v>701</v>
      </c>
      <c r="L47" s="17"/>
      <c r="M47" s="20" t="b">
        <v>0</v>
      </c>
      <c r="N47" s="21" t="b">
        <v>1</v>
      </c>
      <c r="O47" s="21" t="b">
        <v>1</v>
      </c>
      <c r="P47" s="14" t="str">
        <f t="shared" si="1"/>
        <v xml:space="preserve">    field_deployment_comments: "**\*Deployment Comments**"</v>
      </c>
      <c r="Q47" s="14" t="str">
        <f t="shared" si="2"/>
        <v xml:space="preserve">    field_def_deployment_comments: "Comments describing additional details about the deployment."</v>
      </c>
    </row>
    <row r="48" spans="2:17" ht="15">
      <c r="B48" s="14">
        <v>40</v>
      </c>
      <c r="C48" s="14" t="s">
        <v>2930</v>
      </c>
      <c r="D48" s="14" t="s">
        <v>876</v>
      </c>
      <c r="E48" s="33" t="s">
        <v>3472</v>
      </c>
      <c r="F48" s="33" t="str">
        <f t="shared" si="3"/>
        <v>{term}`**Deployment Crew**`</v>
      </c>
      <c r="G48" s="17" t="s">
        <v>652</v>
      </c>
      <c r="H48" s="22" t="s">
        <v>2386</v>
      </c>
      <c r="I48" s="19" t="str">
        <f t="shared" si="4"/>
        <v>(#deployment_crew)=@{{ field_deployment_crew }}@@: {{ field_def_deployment_crew }}@@</v>
      </c>
      <c r="J48" s="64" t="s">
        <v>653</v>
      </c>
      <c r="K48" s="64" t="s">
        <v>653</v>
      </c>
      <c r="L48" s="17"/>
      <c r="M48" s="20" t="b">
        <v>1</v>
      </c>
      <c r="N48" s="21" t="b">
        <v>1</v>
      </c>
      <c r="O48" s="21" t="b">
        <v>1</v>
      </c>
      <c r="P48" s="14" t="str">
        <f t="shared" si="1"/>
        <v xml:space="preserve">    field_deployment_crew: "**Deployment Crew**"</v>
      </c>
      <c r="Q48" s="14" t="str">
        <f t="shared" si="2"/>
        <v xml:space="preserve">    field_def_deployment_crew: "The first and last names of the individuals who collected data during the deployment visit."</v>
      </c>
    </row>
    <row r="49" spans="2:17" ht="15">
      <c r="B49" s="14">
        <v>41</v>
      </c>
      <c r="C49" s="14" t="s">
        <v>2930</v>
      </c>
      <c r="D49" s="14" t="s">
        <v>876</v>
      </c>
      <c r="E49" s="33" t="s">
        <v>3458</v>
      </c>
      <c r="F49" s="33" t="str">
        <f t="shared" si="3"/>
        <v>{term}`**Deployment End Date Time (DD-MMM-YYYY HH:MM:SS)**`</v>
      </c>
      <c r="G49" s="17" t="s">
        <v>650</v>
      </c>
      <c r="H49" s="22" t="s">
        <v>2387</v>
      </c>
      <c r="I49" s="19" t="str">
        <f t="shared" si="4"/>
        <v>(#deployment_end_date_time)=@{{ field_deployment_end_date_time }}@@: {{ field_def_deployment_end_date_time }}@@</v>
      </c>
      <c r="J49" s="64" t="s">
        <v>651</v>
      </c>
      <c r="K49" s="64" t="s">
        <v>651</v>
      </c>
      <c r="L49" s="17"/>
      <c r="M49" s="20" t="b">
        <v>1</v>
      </c>
      <c r="N49" s="21" t="b">
        <v>1</v>
      </c>
      <c r="O49" s="21" t="b">
        <v>1</v>
      </c>
      <c r="P49" s="14" t="str">
        <f t="shared" si="1"/>
        <v xml:space="preserve">    field_deployment_end_date_time: "**Deployment End Date Time (DD-MMM-YYYY HH:MM:SS)**"</v>
      </c>
      <c r="Q49" s="14" t="str">
        <f t="shared" si="2"/>
        <v xml:space="preserve">    field_def_deployment_end_date_time: "The date and time that the data was retrieved for a specific deployment (e.g., 27-Jan-2019 23:00:00). The Deployment End Date Time may not coincide with when the last image or video was collected (i.e., the Image Set End Date Time). Recording this field allows users to account for deployments where no images were captured and to confirm the last date and time that the camera was active."</v>
      </c>
    </row>
    <row r="50" spans="2:17" ht="15">
      <c r="B50" s="14">
        <v>42</v>
      </c>
      <c r="C50" s="14" t="s">
        <v>2930</v>
      </c>
      <c r="D50" s="14" t="s">
        <v>876</v>
      </c>
      <c r="E50" s="33" t="s">
        <v>3521</v>
      </c>
      <c r="F50" s="33" t="str">
        <f t="shared" si="3"/>
        <v>{term}`**\*Deployment Image Count**`</v>
      </c>
      <c r="G50" s="17" t="s">
        <v>698</v>
      </c>
      <c r="H50" s="22" t="s">
        <v>1935</v>
      </c>
      <c r="I50" s="19" t="str">
        <f t="shared" si="4"/>
        <v>(#deployment_image_count)=@{{ field_deployment_image_count }}@@: {{ field_def_deployment_image_count }}@@</v>
      </c>
      <c r="J50" s="64" t="s">
        <v>699</v>
      </c>
      <c r="K50" s="64" t="s">
        <v>699</v>
      </c>
      <c r="L50" s="17"/>
      <c r="M50" s="20" t="b">
        <v>0</v>
      </c>
      <c r="N50" s="21" t="b">
        <v>1</v>
      </c>
      <c r="O50" s="23" t="b">
        <v>0</v>
      </c>
      <c r="P50" s="14" t="str">
        <f t="shared" si="1"/>
        <v xml:space="preserve">    field_deployment_image_count: "**\*Deployment Image Count**"</v>
      </c>
      <c r="Q50" s="14" t="str">
        <f t="shared" si="2"/>
        <v xml:space="preserve">    field_def_deployment_image_count: "The total number of images collected during the deployment, including false triggers (i.e., empty images with no wildlife or human present species) and those triggered by a time-lapse setting (if applicable)."</v>
      </c>
    </row>
    <row r="51" spans="2:17">
      <c r="B51" s="14">
        <v>43</v>
      </c>
      <c r="C51" s="14" t="s">
        <v>2930</v>
      </c>
      <c r="D51" s="14" t="s">
        <v>0</v>
      </c>
      <c r="E51" s="33" t="s">
        <v>3429</v>
      </c>
      <c r="F51" s="33" t="str">
        <f t="shared" si="3"/>
        <v>{term}`Deployment metadata`</v>
      </c>
      <c r="G51" s="17" t="s">
        <v>553</v>
      </c>
      <c r="H51" s="19" t="s">
        <v>555</v>
      </c>
      <c r="I51" s="19" t="str">
        <f t="shared" si="4"/>
        <v>(#deployment_metadata)=@{{ term_deployment_metadata }}@@: {{ term_def_deployment_metadata }}@@</v>
      </c>
      <c r="J51" s="64" t="s">
        <v>554</v>
      </c>
      <c r="K51" s="64" t="s">
        <v>554</v>
      </c>
      <c r="L51" s="17"/>
      <c r="M51" s="20" t="s">
        <v>383</v>
      </c>
      <c r="N51" s="21" t="b">
        <v>1</v>
      </c>
      <c r="O51" s="21" t="b">
        <v>1</v>
      </c>
      <c r="P51" s="14" t="str">
        <f t="shared" si="1"/>
        <v xml:space="preserve">    term_deployment_metadata: "Deployment metadata"</v>
      </c>
      <c r="Q51" s="14" t="str">
        <f t="shared" si="2"/>
        <v xml:space="preserve">    term_def_deployment_metadata: "Metadata that is collected each time a camera is deployed. Each deployment event should have its own Camera Deployment Field Datasheet. The relevant metadata fields that should be collected differ when a camera is deployed vs. serviced or retrieved.&lt;br&gt;&lt;br&gt;Refer to Appendix A - Table A5 and Camera Deployment Field Datasheet."</v>
      </c>
    </row>
    <row r="52" spans="2:17" ht="15">
      <c r="B52" s="14">
        <v>44</v>
      </c>
      <c r="C52" s="14" t="s">
        <v>2930</v>
      </c>
      <c r="D52" s="14" t="s">
        <v>876</v>
      </c>
      <c r="E52" s="33" t="s">
        <v>3383</v>
      </c>
      <c r="F52" s="33" t="str">
        <f t="shared" si="3"/>
        <v>{term}`**Deployment Name**`</v>
      </c>
      <c r="G52" s="17" t="s">
        <v>649</v>
      </c>
      <c r="H52" s="22" t="s">
        <v>2388</v>
      </c>
      <c r="I52" s="19" t="str">
        <f t="shared" si="4"/>
        <v>(#deployment_name)=@{{ field_deployment_name }}@@: {{ field_def_deployment_name }}@@</v>
      </c>
      <c r="J52" s="64" t="s">
        <v>3713</v>
      </c>
      <c r="K52" s="64" t="s">
        <v>2446</v>
      </c>
      <c r="L52" s="17"/>
      <c r="M52" s="20" t="b">
        <v>1</v>
      </c>
      <c r="N52" s="21" t="b">
        <v>1</v>
      </c>
      <c r="O52" s="21" t="b">
        <v>1</v>
      </c>
      <c r="P52" s="14" t="str">
        <f t="shared" si="1"/>
        <v xml:space="preserve">    field_deployment_name: "**Deployment Name**"</v>
      </c>
      <c r="Q52" s="14" t="str">
        <f t="shared" si="2"/>
        <v xml:space="preserve">    field_def_deployment_name: "A unique alphanumeric identifier for a unique camera deployed during a specific [survey](/09_gloss_ref/09_glossary.md#survey) period (ideally recorded as: 'Camera Location Name'_'Deployment Start Date' (or …_'Deployment End Date') (e.g., 'bh1_17-Jul-2018' or 'bh1_17-Jul-2018_21-Jan-2019'). &lt;br&gt; &lt;br&gt; Alternative naming conventions may be used, but the goal should be to minimize duplicate Image Names."</v>
      </c>
    </row>
    <row r="53" spans="2:17" ht="15">
      <c r="B53" s="14">
        <v>45</v>
      </c>
      <c r="C53" s="14" t="s">
        <v>2930</v>
      </c>
      <c r="D53" s="14" t="s">
        <v>876</v>
      </c>
      <c r="E53" s="33" t="s">
        <v>3457</v>
      </c>
      <c r="F53" s="33" t="str">
        <f t="shared" si="3"/>
        <v>{term}`**Deployment Start Date Time (DD-MMM-YYYY HH:MM:SS)**`</v>
      </c>
      <c r="G53" s="17" t="s">
        <v>647</v>
      </c>
      <c r="H53" s="22" t="s">
        <v>2389</v>
      </c>
      <c r="I53" s="19" t="str">
        <f t="shared" si="4"/>
        <v>(#deployment_start_date_time)=@{{ field_deployment_start_date_time }}@@: {{ field_def_deployment_start_date_time }}@@</v>
      </c>
      <c r="J53" s="64" t="s">
        <v>648</v>
      </c>
      <c r="K53" s="64" t="s">
        <v>648</v>
      </c>
      <c r="L53" s="17"/>
      <c r="M53" s="20" t="b">
        <v>1</v>
      </c>
      <c r="N53" s="21" t="b">
        <v>1</v>
      </c>
      <c r="O53" s="21" t="b">
        <v>1</v>
      </c>
      <c r="P53" s="14" t="str">
        <f t="shared" si="1"/>
        <v xml:space="preserve">    field_deployment_start_date_time: "**Deployment Start Date Time (DD-MMM-YYYY HH:MM:SS)**"</v>
      </c>
      <c r="Q53" s="14" t="str">
        <f t="shared" si="2"/>
        <v xml:space="preserve">    field_def_deployment_start_date_time: "The date and time that a camera was placed for a specific deployment (e.g., 17-Jan-2018 10:34:22). &lt;br&gt;&lt;br&gt;The Deployment Start Date Time may not coincide with when the first image or video was collected (i.e., the Image Set Start Date Time). Recording this field allows users to account for deployments where no images were captured and to confirm the first date and time a camera was active."</v>
      </c>
    </row>
    <row r="54" spans="2:17">
      <c r="B54" s="14">
        <v>46</v>
      </c>
      <c r="C54" s="14" t="s">
        <v>2930</v>
      </c>
      <c r="D54" s="14" t="s">
        <v>0</v>
      </c>
      <c r="E54" s="33" t="s">
        <v>3527</v>
      </c>
      <c r="F54" s="33" t="str">
        <f t="shared" si="3"/>
        <v>{term}`Deployment visit`</v>
      </c>
      <c r="G54" s="17" t="s">
        <v>550</v>
      </c>
      <c r="H54" s="19" t="s">
        <v>552</v>
      </c>
      <c r="I54" s="19" t="str">
        <f t="shared" si="4"/>
        <v>(#deployment_visit)=@{{ term_deployment_visit }}@@: {{ term_def_deployment_visit }}@@</v>
      </c>
      <c r="J54" s="64" t="s">
        <v>551</v>
      </c>
      <c r="K54" s="64" t="s">
        <v>551</v>
      </c>
      <c r="L54" s="17"/>
      <c r="M54" s="20" t="s">
        <v>383</v>
      </c>
      <c r="N54" s="21" t="b">
        <v>1</v>
      </c>
      <c r="O54" s="21" t="b">
        <v>1</v>
      </c>
      <c r="P54" s="14" t="str">
        <f t="shared" si="1"/>
        <v xml:space="preserve">    term_deployment_visit: "Deployment visit"</v>
      </c>
      <c r="Q54" s="14" t="str">
        <f t="shared" si="2"/>
        <v xml:space="preserve">    term_def_deployment_visit: "When a crew has gone to a location to deploy a remote camera."</v>
      </c>
    </row>
    <row r="55" spans="2:17">
      <c r="B55" s="14">
        <v>48</v>
      </c>
      <c r="C55" s="17" t="s">
        <v>2926</v>
      </c>
      <c r="D55" s="14" t="s">
        <v>0</v>
      </c>
      <c r="E55" s="33" t="s">
        <v>3296</v>
      </c>
      <c r="F55" s="33" t="str">
        <f t="shared" si="3"/>
        <v>{term}`Detection distance`</v>
      </c>
      <c r="G55" s="17" t="s">
        <v>547</v>
      </c>
      <c r="H55" s="19" t="s">
        <v>548</v>
      </c>
      <c r="I55" s="19" t="str">
        <f t="shared" si="4"/>
        <v>(#detection_distance)=@{{ term_detection_distance }}@@: {{ term_def_detection_distance }}@@</v>
      </c>
      <c r="J55" s="68" t="s">
        <v>3721</v>
      </c>
      <c r="K55" s="68" t="s">
        <v>3281</v>
      </c>
      <c r="L55" s="17"/>
      <c r="M55" s="20" t="s">
        <v>383</v>
      </c>
      <c r="N55" s="23" t="b">
        <v>0</v>
      </c>
      <c r="O55" s="21" t="b">
        <v>1</v>
      </c>
      <c r="P55" s="14" t="str">
        <f t="shared" si="1"/>
        <v xml:space="preserve">    term_detection_distance: "Detection distance"</v>
      </c>
      <c r="Q55" s="14" t="str">
        <f t="shared" si="2"/>
        <v xml:space="preserve">    term_def_detection_distance: "The maximum distance that a sensor can detect a target'(Wearn and Glover-Kapfer, 2017)."</v>
      </c>
    </row>
    <row r="56" spans="2:17">
      <c r="B56" s="14">
        <v>47</v>
      </c>
      <c r="C56" s="17" t="s">
        <v>2926</v>
      </c>
      <c r="D56" s="14" t="s">
        <v>0</v>
      </c>
      <c r="E56" s="33" t="s">
        <v>3358</v>
      </c>
      <c r="F56" s="33" t="str">
        <f t="shared" si="3"/>
        <v>{term}`Detection 'event'`</v>
      </c>
      <c r="G56" s="17" t="s">
        <v>549</v>
      </c>
      <c r="H56" s="19" t="s">
        <v>1257</v>
      </c>
      <c r="I56" s="19" t="str">
        <f t="shared" si="4"/>
        <v>(#detection_event)=@{{ term_detection_event }}@@: {{ term_def_detection_event }}@@</v>
      </c>
      <c r="J56" s="64" t="s">
        <v>747</v>
      </c>
      <c r="K56" s="64" t="s">
        <v>747</v>
      </c>
      <c r="L56" s="17"/>
      <c r="M56" s="20" t="s">
        <v>383</v>
      </c>
      <c r="N56" s="21" t="b">
        <v>1</v>
      </c>
      <c r="O56" s="21" t="b">
        <v>1</v>
      </c>
      <c r="P56" s="14" t="str">
        <f t="shared" si="1"/>
        <v xml:space="preserve">    term_detection_event: "Detection 'event'"</v>
      </c>
      <c r="Q56" s="14" t="str">
        <f t="shared" si="2"/>
        <v xml:space="preserve">    term_def_detection_event: "A group of images or video clips that are considered independent from other images or video clips based on a certain time threshold (or 'inter-detection interval'). For example, 30 minutes (O’Brien et al., 2003; Gerber et al., 2010; Kitamura et al., 2010; Samejima et al., 2012) or 1 hour (e.g., Tobler et al., 2008; Rovero &amp; Marshall, 2009)."</v>
      </c>
    </row>
    <row r="57" spans="2:17">
      <c r="B57" s="14">
        <v>49</v>
      </c>
      <c r="C57" s="17" t="s">
        <v>2926</v>
      </c>
      <c r="D57" s="14" t="s">
        <v>0</v>
      </c>
      <c r="E57" s="33" t="s">
        <v>3501</v>
      </c>
      <c r="F57" s="33" t="str">
        <f t="shared" si="3"/>
        <v>{term}`Detection probability (aka detectability)`</v>
      </c>
      <c r="G57" s="17" t="s">
        <v>545</v>
      </c>
      <c r="H57" s="19" t="s">
        <v>546</v>
      </c>
      <c r="I57" s="19" t="str">
        <f t="shared" si="4"/>
        <v>(#detection_probability)=@{{ term_detection_probability }}@@: {{ term_def_detection_probability }}@@</v>
      </c>
      <c r="J57" s="64" t="s">
        <v>2412</v>
      </c>
      <c r="K57" s="64" t="s">
        <v>2412</v>
      </c>
      <c r="L57" s="17"/>
      <c r="M57" s="20" t="s">
        <v>383</v>
      </c>
      <c r="N57" s="23" t="b">
        <v>0</v>
      </c>
      <c r="O57" s="21" t="b">
        <v>1</v>
      </c>
      <c r="P57" s="14" t="str">
        <f t="shared" si="1"/>
        <v xml:space="preserve">    term_detection_probability: "Detection probability (aka detectability)"</v>
      </c>
      <c r="Q57" s="14" t="str">
        <f t="shared" si="2"/>
        <v xml:space="preserve">    term_def_detection_probability: "The probability (likelihood) that an individual of the population of interest is included in the count at time or location *i*."</v>
      </c>
    </row>
    <row r="58" spans="2:17">
      <c r="B58" s="14">
        <v>50</v>
      </c>
      <c r="C58" s="17" t="s">
        <v>2926</v>
      </c>
      <c r="D58" s="14" t="s">
        <v>0</v>
      </c>
      <c r="E58" s="33" t="s">
        <v>3474</v>
      </c>
      <c r="F58" s="33" t="str">
        <f t="shared" si="3"/>
        <v>{term}`Detection rate`</v>
      </c>
      <c r="G58" s="17" t="s">
        <v>542</v>
      </c>
      <c r="H58" s="19" t="s">
        <v>544</v>
      </c>
      <c r="I58" s="19" t="str">
        <f t="shared" si="4"/>
        <v>(#detection_rate)=@{{ term_detection_rate }}@@: {{ term_def_detection_rate }}@@</v>
      </c>
      <c r="J58" s="64" t="s">
        <v>543</v>
      </c>
      <c r="K58" s="64" t="s">
        <v>543</v>
      </c>
      <c r="L58" s="17"/>
      <c r="M58" s="20" t="s">
        <v>383</v>
      </c>
      <c r="N58" s="23" t="b">
        <v>0</v>
      </c>
      <c r="O58" s="21" t="b">
        <v>1</v>
      </c>
      <c r="P58" s="14" t="str">
        <f t="shared" si="1"/>
        <v xml:space="preserve">    term_detection_rate: "Detection rate"</v>
      </c>
      <c r="Q58" s="14" t="str">
        <f t="shared" si="2"/>
        <v xml:space="preserve">    term_def_detection_rate: "The frequency of independent detections within a specified time period."</v>
      </c>
    </row>
    <row r="59" spans="2:17">
      <c r="B59" s="14">
        <v>51</v>
      </c>
      <c r="C59" s="17" t="s">
        <v>2926</v>
      </c>
      <c r="D59" s="14" t="s">
        <v>0</v>
      </c>
      <c r="E59" s="33" t="s">
        <v>3440</v>
      </c>
      <c r="F59" s="33" t="str">
        <f t="shared" si="3"/>
        <v>{term}`Detection zone`</v>
      </c>
      <c r="G59" s="17" t="s">
        <v>539</v>
      </c>
      <c r="H59" s="19" t="s">
        <v>541</v>
      </c>
      <c r="I59" s="19" t="str">
        <f t="shared" si="4"/>
        <v>(#detection_zone)=@{{ term_detection_zone }}@@: {{ term_def_detection_zone }}@@</v>
      </c>
      <c r="J59" s="64" t="s">
        <v>540</v>
      </c>
      <c r="K59" s="64" t="s">
        <v>540</v>
      </c>
      <c r="L59" s="17"/>
      <c r="M59" s="20" t="s">
        <v>383</v>
      </c>
      <c r="N59" s="21" t="b">
        <v>1</v>
      </c>
      <c r="O59" s="21" t="b">
        <v>1</v>
      </c>
      <c r="P59" s="14" t="str">
        <f t="shared" si="1"/>
        <v xml:space="preserve">    term_detection_zone: "Detection zone"</v>
      </c>
      <c r="Q59" s="14" t="str">
        <f t="shared" si="2"/>
        <v xml:space="preserve">    term_def_detection_zone: "The area (conical in shape) in which a remote camera can detect the heat signature and motion of an object (Rovero &amp; Zimmermann, 2016) (Figure 5)."</v>
      </c>
    </row>
    <row r="60" spans="2:17" ht="15">
      <c r="B60" s="14">
        <v>53</v>
      </c>
      <c r="C60" s="14" t="s">
        <v>2932</v>
      </c>
      <c r="D60" s="14" t="s">
        <v>876</v>
      </c>
      <c r="E60" s="33" t="s">
        <v>3464</v>
      </c>
      <c r="F60" s="33" t="str">
        <f t="shared" si="3"/>
        <v>{term}`**Easting Camera Location**`</v>
      </c>
      <c r="G60" s="17" t="s">
        <v>645</v>
      </c>
      <c r="H60" s="18" t="s">
        <v>646</v>
      </c>
      <c r="I60" s="19" t="str">
        <f t="shared" si="4"/>
        <v>(#easting_camera_location)=@{{ field_easting_camera_location }}@@: {{ field_def_easting_camera_location }}@@</v>
      </c>
      <c r="J60" s="64" t="s">
        <v>748</v>
      </c>
      <c r="K60" s="64" t="s">
        <v>748</v>
      </c>
      <c r="L60" s="17" t="b">
        <v>1</v>
      </c>
      <c r="M60" s="20" t="b">
        <v>1</v>
      </c>
      <c r="N60" s="21" t="b">
        <v>1</v>
      </c>
      <c r="O60" s="21" t="b">
        <v>1</v>
      </c>
      <c r="P60" s="14" t="str">
        <f t="shared" si="1"/>
        <v xml:space="preserve">    field_easting_camera_location: "**Easting Camera Location**"</v>
      </c>
      <c r="Q60" s="14" t="str">
        <f t="shared" si="2"/>
        <v xml:space="preserve">    field_def_easting_camera_location: "The easting UTM coordinate of the camera location (e.g., '337875'). Record using the NAD83 datum. Leave blank if recording the Longitude instead."</v>
      </c>
    </row>
    <row r="61" spans="2:17">
      <c r="B61" s="14">
        <v>54</v>
      </c>
      <c r="C61" s="17" t="s">
        <v>2926</v>
      </c>
      <c r="D61" s="14" t="s">
        <v>0</v>
      </c>
      <c r="E61" s="33" t="s">
        <v>3461</v>
      </c>
      <c r="F61" s="33" t="str">
        <f t="shared" si="3"/>
        <v>{term}`Effective detection distance`</v>
      </c>
      <c r="G61" s="17" t="s">
        <v>535</v>
      </c>
      <c r="H61" s="19" t="s">
        <v>537</v>
      </c>
      <c r="I61" s="19" t="str">
        <f t="shared" si="4"/>
        <v>(#effective_detection_distance)=@{{ term_effective_detection_distance }}@@: {{ term_def_effective_detection_distance }}@@</v>
      </c>
      <c r="J61" s="64" t="s">
        <v>536</v>
      </c>
      <c r="K61" s="64" t="s">
        <v>536</v>
      </c>
      <c r="L61" s="17"/>
      <c r="M61" s="20" t="s">
        <v>383</v>
      </c>
      <c r="N61" s="23" t="b">
        <v>0</v>
      </c>
      <c r="O61" s="21" t="b">
        <v>1</v>
      </c>
      <c r="P61" s="14" t="str">
        <f t="shared" si="1"/>
        <v xml:space="preserve">    term_effective_detection_distance: "Effective detection distance"</v>
      </c>
      <c r="Q61" s="14" t="str">
        <f t="shared" si="2"/>
        <v xml:space="preserve">    term_def_effective_detection_distance: "The distance from a camera that would give the same number of detections if all animals up to that distance are perfectly detected, and no animals that are farther away are detected; Buckland, 1987, Becker et al., 2022)."</v>
      </c>
    </row>
    <row r="62" spans="2:17" ht="15">
      <c r="B62" s="14">
        <v>55</v>
      </c>
      <c r="C62" s="17" t="s">
        <v>517</v>
      </c>
      <c r="D62" s="14" t="s">
        <v>876</v>
      </c>
      <c r="E62" s="33" t="s">
        <v>3538</v>
      </c>
      <c r="F62" s="33" t="str">
        <f t="shared" si="3"/>
        <v>{term}`**Event Type**`</v>
      </c>
      <c r="G62" s="17" t="s">
        <v>644</v>
      </c>
      <c r="H62" s="18" t="s">
        <v>2390</v>
      </c>
      <c r="I62" s="19" t="str">
        <f t="shared" si="4"/>
        <v>(#event_type)=@{{ field_event_type }}@@: {{ field_def_event_type }}@@</v>
      </c>
      <c r="J62" s="64" t="s">
        <v>749</v>
      </c>
      <c r="K62" s="64" t="s">
        <v>749</v>
      </c>
      <c r="L62" s="17"/>
      <c r="M62" s="20" t="b">
        <v>1</v>
      </c>
      <c r="N62" s="21" t="b">
        <v>1</v>
      </c>
      <c r="O62" s="23" t="b">
        <v>0</v>
      </c>
      <c r="P62" s="14" t="str">
        <f t="shared" si="1"/>
        <v xml:space="preserve">    field_event_type: "**Event Type**"</v>
      </c>
      <c r="Q62" s="14" t="str">
        <f t="shared" si="2"/>
        <v xml:space="preserve">    field_def_event_type: "Whether detections were reported as an individual image captured by the camera ('Image'), a 'Sequence,' or 'Tag.'"</v>
      </c>
    </row>
    <row r="63" spans="2:17">
      <c r="B63" s="14">
        <v>56</v>
      </c>
      <c r="C63" s="17" t="s">
        <v>2926</v>
      </c>
      <c r="D63" s="14" t="s">
        <v>0</v>
      </c>
      <c r="E63" s="33" t="s">
        <v>3410</v>
      </c>
      <c r="F63" s="33" t="str">
        <f t="shared" si="3"/>
        <v>{term}`False trigger`</v>
      </c>
      <c r="G63" s="17" t="s">
        <v>532</v>
      </c>
      <c r="H63" s="19" t="s">
        <v>534</v>
      </c>
      <c r="I63" s="19" t="str">
        <f t="shared" si="4"/>
        <v>(#false_trigger)=@{{ term_false_trigger }}@@: {{ term_def_false_trigger }}@@</v>
      </c>
      <c r="J63" s="64" t="s">
        <v>533</v>
      </c>
      <c r="K63" s="64" t="s">
        <v>533</v>
      </c>
      <c r="L63" s="17"/>
      <c r="M63" s="20" t="s">
        <v>383</v>
      </c>
      <c r="N63" s="21" t="b">
        <v>1</v>
      </c>
      <c r="O63" s="21" t="b">
        <v>1</v>
      </c>
      <c r="P63" s="14" t="str">
        <f t="shared" si="1"/>
        <v xml:space="preserve">    term_false_trigger: "False trigger"</v>
      </c>
      <c r="Q63" s="14" t="str">
        <f t="shared" si="2"/>
        <v xml:space="preserve">    term_def_false_trigger: "Blank images (no wildlife or human present). These images commonly occur when a camera is triggered by vegetation blowing in the wind."</v>
      </c>
    </row>
    <row r="64" spans="2:17">
      <c r="B64" s="14">
        <v>57</v>
      </c>
      <c r="C64" s="17" t="s">
        <v>2926</v>
      </c>
      <c r="D64" s="14" t="s">
        <v>0</v>
      </c>
      <c r="E64" s="33" t="s">
        <v>3468</v>
      </c>
      <c r="F64" s="33" t="str">
        <f t="shared" si="3"/>
        <v>{term}`Field of View (FOV)`</v>
      </c>
      <c r="G64" s="17" t="s">
        <v>530</v>
      </c>
      <c r="H64" s="19" t="s">
        <v>531</v>
      </c>
      <c r="I64" s="19" t="str">
        <f t="shared" si="4"/>
        <v>(#field_of_view)=@{{ term_field_of_view }}@@: {{ term_def_field_of_view }}@@</v>
      </c>
      <c r="J64" s="64" t="s">
        <v>3031</v>
      </c>
      <c r="K64" s="64" t="s">
        <v>3031</v>
      </c>
      <c r="L64" s="17"/>
      <c r="M64" s="20" t="s">
        <v>383</v>
      </c>
      <c r="N64" s="21" t="b">
        <v>1</v>
      </c>
      <c r="O64" s="21" t="b">
        <v>1</v>
      </c>
      <c r="P64" s="14" t="str">
        <f t="shared" si="1"/>
        <v xml:space="preserve">    term_field_of_view: "Field of View (FOV)"</v>
      </c>
      <c r="Q64" s="14" t="str">
        <f t="shared" si="2"/>
        <v xml:space="preserve">    term_def_field_of_view: "The extent of a scene that is visible in an image (Figure 5); a large FOV is obtained by 'zooming out' from a scene, whilst 'zooming in' will result in a smaller FOV ({{ ref_intext_wearn_gloverkapfer_2017 }})."</v>
      </c>
    </row>
    <row r="65" spans="2:17">
      <c r="B65" s="14">
        <v>126</v>
      </c>
      <c r="C65" s="17" t="s">
        <v>2926</v>
      </c>
      <c r="D65" s="14" t="s">
        <v>0</v>
      </c>
      <c r="E65" s="33" t="s">
        <v>3441</v>
      </c>
      <c r="F65" s="33" t="str">
        <f t="shared" si="3"/>
        <v>{term}`Registration area`</v>
      </c>
      <c r="G65" s="17" t="s">
        <v>459</v>
      </c>
      <c r="H65" s="19" t="s">
        <v>461</v>
      </c>
      <c r="I65" s="19" t="str">
        <f t="shared" si="4"/>
        <v>(#fov_registration_area)=@{{ term_fov_registration_area }}@@: {{ term_def_fov_registration_area }}@@</v>
      </c>
      <c r="J65" s="64" t="s">
        <v>460</v>
      </c>
      <c r="K65" s="64" t="s">
        <v>460</v>
      </c>
      <c r="L65" s="17"/>
      <c r="M65" s="20" t="s">
        <v>383</v>
      </c>
      <c r="N65" s="23" t="b">
        <v>0</v>
      </c>
      <c r="O65" s="21" t="b">
        <v>1</v>
      </c>
      <c r="P65" s="14" t="str">
        <f t="shared" si="1"/>
        <v xml:space="preserve">    term_fov_registration_area: "Registration area"</v>
      </c>
      <c r="Q65" s="14" t="str">
        <f t="shared" si="2"/>
        <v xml:space="preserve">    term_def_fov_registration_area: "The area in which an animal entering has at least some probability of being captured on the image."</v>
      </c>
    </row>
    <row r="66" spans="2:17" ht="15">
      <c r="B66" s="14">
        <v>59</v>
      </c>
      <c r="C66" s="14" t="s">
        <v>2927</v>
      </c>
      <c r="D66" s="14" t="s">
        <v>876</v>
      </c>
      <c r="E66" s="33" t="s">
        <v>3379</v>
      </c>
      <c r="F66" s="33" t="str">
        <f t="shared" si="3"/>
        <v>{term}`**FOV Target Feature**`</v>
      </c>
      <c r="G66" s="17" t="s">
        <v>642</v>
      </c>
      <c r="H66" s="18" t="s">
        <v>643</v>
      </c>
      <c r="I66" s="19" t="str">
        <f t="shared" ref="I66:I95" si="5">"(#"&amp;G66&amp;")=@{{ "&amp;D66&amp;"_"&amp;G66&amp;" }}@@: {{ "&amp;D66&amp;"_def_"&amp;G66&amp;" }}@@"</f>
        <v>(#fov_target)=@{{ field_fov_target }}@@: {{ field_def_fov_target }}@@</v>
      </c>
      <c r="J66" s="64" t="s">
        <v>750</v>
      </c>
      <c r="K66" s="64" t="s">
        <v>750</v>
      </c>
      <c r="L66" s="17" t="b">
        <v>1</v>
      </c>
      <c r="M66" s="20" t="b">
        <v>1</v>
      </c>
      <c r="N66" s="21" t="b">
        <v>1</v>
      </c>
      <c r="O66" s="21" t="b">
        <v>1</v>
      </c>
      <c r="P66" s="14" t="str">
        <f t="shared" ref="P66:P129" si="6">"    "&amp;D66&amp;"_"&amp;G66&amp;": """&amp;H66&amp;""""</f>
        <v xml:space="preserve">    field_fov_target: "**FOV Target Feature**"</v>
      </c>
      <c r="Q66" s="14" t="str">
        <f t="shared" ref="Q66:Q129" si="7">IF(K66=999,"",("    "&amp;D66&amp;"_def_"&amp;G66&amp;": """&amp;K66&amp;""""))</f>
        <v xml:space="preserve">    field_def_fov_target: "A specific man-made or natural feature at which the camera is aimed to maximize the detection of wildlife species or to measure the use of that feature. Record 'None' if a FOV Target Feature was not used and 'Unknown' if not known. If 'Other,' describe in the Camera Location Comments."</v>
      </c>
    </row>
    <row r="67" spans="2:17" ht="15">
      <c r="B67" s="14">
        <v>60</v>
      </c>
      <c r="C67" s="14" t="s">
        <v>2927</v>
      </c>
      <c r="D67" s="14" t="s">
        <v>876</v>
      </c>
      <c r="E67" s="33" t="s">
        <v>3463</v>
      </c>
      <c r="F67" s="33" t="str">
        <f t="shared" ref="F67:F130" si="8">"{term}`"&amp;H67&amp;"`"</f>
        <v>{term}`**\*FOV Target Feature Distance (m)**`</v>
      </c>
      <c r="G67" s="17" t="s">
        <v>696</v>
      </c>
      <c r="H67" s="18" t="s">
        <v>1936</v>
      </c>
      <c r="I67" s="19" t="str">
        <f t="shared" si="5"/>
        <v>(#fov_target_distance)=@{{ field_fov_target_distance }}@@: {{ field_def_fov_target_distance }}@@</v>
      </c>
      <c r="J67" s="64" t="s">
        <v>697</v>
      </c>
      <c r="K67" s="64" t="s">
        <v>697</v>
      </c>
      <c r="L67" s="17" t="b">
        <v>1</v>
      </c>
      <c r="M67" s="20" t="b">
        <v>0</v>
      </c>
      <c r="N67" s="21" t="b">
        <v>1</v>
      </c>
      <c r="O67" s="21" t="b">
        <v>1</v>
      </c>
      <c r="P67" s="14" t="str">
        <f t="shared" si="6"/>
        <v xml:space="preserve">    field_fov_target_distance: "**\*FOV Target Feature Distance (m)**"</v>
      </c>
      <c r="Q67" s="14" t="str">
        <f t="shared" si="7"/>
        <v xml:space="preserve">    field_def_fov_target_distance: "The distance from the camera to the FOV Target Feature (in metres; to the nearest 0.5 m). Leave blank if not applicable."</v>
      </c>
    </row>
    <row r="68" spans="2:17">
      <c r="B68" s="14">
        <v>186</v>
      </c>
      <c r="C68" s="17" t="s">
        <v>2926</v>
      </c>
      <c r="D68" s="14" t="s">
        <v>0</v>
      </c>
      <c r="E68" s="33" t="s">
        <v>3444</v>
      </c>
      <c r="F68" s="33" t="str">
        <f t="shared" si="8"/>
        <v>{term}`Viewshed`</v>
      </c>
      <c r="G68" s="17" t="s">
        <v>398</v>
      </c>
      <c r="H68" s="17" t="s">
        <v>400</v>
      </c>
      <c r="I68" s="19" t="str">
        <f t="shared" si="5"/>
        <v>(#fov_viewshed)=@{{ term_fov_viewshed }}@@: {{ term_def_fov_viewshed }}@@</v>
      </c>
      <c r="J68" s="64" t="s">
        <v>399</v>
      </c>
      <c r="K68" s="64" t="s">
        <v>399</v>
      </c>
      <c r="L68" s="17"/>
      <c r="M68" s="20" t="s">
        <v>383</v>
      </c>
      <c r="N68" s="23" t="b">
        <v>0</v>
      </c>
      <c r="O68" s="21" t="b">
        <v>1</v>
      </c>
      <c r="P68" s="14" t="str">
        <f t="shared" si="6"/>
        <v xml:space="preserve">    term_fov_viewshed: "Viewshed"</v>
      </c>
      <c r="Q68" s="14" t="str">
        <f t="shared" si="7"/>
        <v xml:space="preserve">    term_def_fov_viewshed: "The area visible to the camera as determined by its lens angle (in degrees) and trigger distance (Moeller et al., 2023)."</v>
      </c>
    </row>
    <row r="69" spans="2:17">
      <c r="B69" s="14">
        <v>187</v>
      </c>
      <c r="C69" s="17" t="s">
        <v>2926</v>
      </c>
      <c r="D69" s="14" t="s">
        <v>0</v>
      </c>
      <c r="E69" s="33" t="s">
        <v>3432</v>
      </c>
      <c r="F69" s="33" t="str">
        <f t="shared" si="8"/>
        <v>{term}`Viewshed density estimators`</v>
      </c>
      <c r="G69" s="17" t="s">
        <v>2368</v>
      </c>
      <c r="H69" s="19" t="s">
        <v>2369</v>
      </c>
      <c r="I69" s="19" t="str">
        <f t="shared" si="5"/>
        <v>(#fov_viewshed_density_estimators)=@{{ term_fov_viewshed_density_estimators }}@@: {{ term_def_fov_viewshed_density_estimators }}@@</v>
      </c>
      <c r="J69" s="64" t="s">
        <v>2453</v>
      </c>
      <c r="K69" s="64" t="s">
        <v>2453</v>
      </c>
      <c r="L69" s="17"/>
      <c r="M69" s="20" t="s">
        <v>383</v>
      </c>
      <c r="N69" s="23" t="b">
        <v>0</v>
      </c>
      <c r="O69" s="21" t="b">
        <v>1</v>
      </c>
      <c r="P69" s="14" t="str">
        <f t="shared" si="6"/>
        <v xml:space="preserve">    term_fov_viewshed_density_estimators: "Viewshed density estimators"</v>
      </c>
      <c r="Q69" s="14" t="str">
        <f t="shared" si="7"/>
        <v xml:space="preserve">    term_def_fov_viewshed_density_estimators: "Methods used to estimate the abundance of unmarked populations from observations of animals that relate animal observations to the space directly sampled by each camera’s viewshed (Moeller et al., 2023); they result in viewshed [density](/09_gloss_ref/09_glossary.md#density) estimates that can be extrapolated to abundance within broader sampling frames (Gilbert et al., 2020; Moeller et al., 2023)."</v>
      </c>
    </row>
    <row r="70" spans="2:17" ht="15">
      <c r="B70" s="14">
        <v>61</v>
      </c>
      <c r="C70" s="14" t="s">
        <v>2925</v>
      </c>
      <c r="D70" s="14" t="s">
        <v>876</v>
      </c>
      <c r="E70" s="33" t="s">
        <v>3486</v>
      </c>
      <c r="F70" s="33" t="str">
        <f t="shared" si="8"/>
        <v>{term}`**GPS Unit Accuracy (m) **`</v>
      </c>
      <c r="G70" s="17" t="s">
        <v>641</v>
      </c>
      <c r="H70" s="22" t="s">
        <v>2391</v>
      </c>
      <c r="I70" s="19" t="str">
        <f t="shared" si="5"/>
        <v>(#gps_unit_accuracy)=@{{ field_gps_unit_accuracy }}@@: {{ field_def_gps_unit_accuracy }}@@</v>
      </c>
      <c r="J70" s="64" t="s">
        <v>751</v>
      </c>
      <c r="K70" s="64" t="s">
        <v>751</v>
      </c>
      <c r="L70" s="17"/>
      <c r="M70" s="20" t="b">
        <v>1</v>
      </c>
      <c r="N70" s="21" t="b">
        <v>1</v>
      </c>
      <c r="O70" s="21" t="b">
        <v>1</v>
      </c>
      <c r="P70" s="14" t="str">
        <f t="shared" si="6"/>
        <v xml:space="preserve">    field_gps_unit_accuracy: "**GPS Unit Accuracy (m) **"</v>
      </c>
      <c r="Q70" s="14" t="str">
        <f t="shared" si="7"/>
        <v xml:space="preserve">    field_def_gps_unit_accuracy: "The margin of error of the GPS unit used to record spatial information (e.g., '5' [m]), such as the coordinates of the camera location. On most GPS units (e.g., 'Garmin') this information is provided on the unit’s satellite information page. "</v>
      </c>
    </row>
    <row r="71" spans="2:17" ht="15">
      <c r="B71" s="14">
        <v>62</v>
      </c>
      <c r="C71" s="17" t="s">
        <v>517</v>
      </c>
      <c r="D71" s="14" t="s">
        <v>876</v>
      </c>
      <c r="E71" s="33" t="s">
        <v>3438</v>
      </c>
      <c r="F71" s="33" t="str">
        <f t="shared" si="8"/>
        <v>{term}`**\*Human Transport Mode*/Activity**`</v>
      </c>
      <c r="G71" s="17" t="s">
        <v>695</v>
      </c>
      <c r="H71" s="22" t="s">
        <v>1937</v>
      </c>
      <c r="I71" s="19" t="str">
        <f t="shared" si="5"/>
        <v>(#human_transport_mode_activity)=@{{ field_human_transport_mode_activity }}@@: {{ field_def_human_transport_mode_activity }}@@</v>
      </c>
      <c r="J71" s="64" t="s">
        <v>752</v>
      </c>
      <c r="K71" s="64" t="s">
        <v>752</v>
      </c>
      <c r="L71" s="17" t="b">
        <v>1</v>
      </c>
      <c r="M71" s="20" t="b">
        <v>0</v>
      </c>
      <c r="N71" s="21" t="b">
        <v>1</v>
      </c>
      <c r="O71" s="23" t="b">
        <v>0</v>
      </c>
      <c r="P71" s="14" t="str">
        <f t="shared" si="6"/>
        <v xml:space="preserve">    field_human_transport_mode_activity: "**\*Human Transport Mode*/Activity**"</v>
      </c>
      <c r="Q71" s="14" t="str">
        <f t="shared" si="7"/>
        <v xml:space="preserve">    field_def_human_transport_mode_activity: "The activity performed or mode of transportation used by a human observed (e.g., hiker, skier, off-highway vehicle, etc.). This categorical field should be populated when data on humans (in addition to wildlife) are collected. Leave blank if not applicable and record 'Unknown' if not known."</v>
      </c>
    </row>
    <row r="72" spans="2:17">
      <c r="B72" s="14">
        <v>64</v>
      </c>
      <c r="C72" s="14" t="s">
        <v>525</v>
      </c>
      <c r="D72" s="14" t="s">
        <v>0</v>
      </c>
      <c r="E72" s="33" t="s">
        <v>3399</v>
      </c>
      <c r="F72" s="33" t="str">
        <f t="shared" si="8"/>
        <v>{term}`Image`</v>
      </c>
      <c r="G72" s="17" t="s">
        <v>525</v>
      </c>
      <c r="H72" s="19" t="s">
        <v>526</v>
      </c>
      <c r="I72" s="19" t="str">
        <f t="shared" si="5"/>
        <v>(#image)=@{{ term_image }}@@: {{ term_def_image }}@@</v>
      </c>
      <c r="J72" s="64" t="s">
        <v>753</v>
      </c>
      <c r="K72" s="64" t="s">
        <v>753</v>
      </c>
      <c r="L72" s="17"/>
      <c r="M72" s="20" t="s">
        <v>383</v>
      </c>
      <c r="N72" s="21" t="b">
        <v>1</v>
      </c>
      <c r="O72" s="21" t="b">
        <v>1</v>
      </c>
      <c r="P72" s="14" t="str">
        <f t="shared" si="6"/>
        <v xml:space="preserve">    term_image: "Image"</v>
      </c>
      <c r="Q72" s="14" t="str">
        <f t="shared" si="7"/>
        <v xml:space="preserve">    term_def_image: "An individual image captured by a camera, which may be part of a multi-image sequence (recorded as 'Image Name')."</v>
      </c>
    </row>
    <row r="73" spans="2:17">
      <c r="B73" s="14">
        <v>65</v>
      </c>
      <c r="C73" s="17" t="s">
        <v>517</v>
      </c>
      <c r="D73" s="14" t="s">
        <v>0</v>
      </c>
      <c r="E73" s="33" t="s">
        <v>3506</v>
      </c>
      <c r="F73" s="33" t="str">
        <f t="shared" si="8"/>
        <v>{term}`Image classification`</v>
      </c>
      <c r="G73" s="17" t="s">
        <v>523</v>
      </c>
      <c r="H73" s="19" t="s">
        <v>524</v>
      </c>
      <c r="I73" s="19" t="str">
        <f t="shared" si="5"/>
        <v>(#image_classification)=@{{ term_image_classification }}@@: {{ term_def_image_classification }}@@</v>
      </c>
      <c r="J73" s="64" t="s">
        <v>754</v>
      </c>
      <c r="K73" s="64" t="s">
        <v>754</v>
      </c>
      <c r="L73" s="17"/>
      <c r="M73" s="20" t="s">
        <v>383</v>
      </c>
      <c r="N73" s="23" t="b">
        <v>0</v>
      </c>
      <c r="O73" s="21" t="b">
        <v>1</v>
      </c>
      <c r="P73" s="14" t="str">
        <f t="shared" si="6"/>
        <v xml:space="preserve">    term_image_classification: "Image classification"</v>
      </c>
      <c r="Q73" s="14" t="str">
        <f t="shared" si="7"/>
        <v xml:space="preserve">    term_def_image_classification: "The process of assigning class labels to an image according to the wildlife species, other entities (e.g., human, vehicle), or conditions within the image. Image classification can be performed manually or automatically by an artificial intelligence (AI) algorithm. Image classification is sometimes used interchangeably with 'image tagging.'"</v>
      </c>
    </row>
    <row r="74" spans="2:17">
      <c r="B74" s="14">
        <v>66</v>
      </c>
      <c r="C74" s="17" t="s">
        <v>517</v>
      </c>
      <c r="D74" s="14" t="s">
        <v>0</v>
      </c>
      <c r="E74" s="33" t="s">
        <v>3482</v>
      </c>
      <c r="F74" s="33" t="str">
        <f t="shared" si="8"/>
        <v>{term}`Image classification confidence `</v>
      </c>
      <c r="G74" s="17" t="s">
        <v>520</v>
      </c>
      <c r="H74" s="19" t="s">
        <v>522</v>
      </c>
      <c r="I74" s="19" t="str">
        <f t="shared" si="5"/>
        <v>(#image_classification_confidence)=@{{ term_image_classification_confidence }}@@: {{ term_def_image_classification_confidence }}@@</v>
      </c>
      <c r="J74" s="64" t="s">
        <v>521</v>
      </c>
      <c r="K74" s="64" t="s">
        <v>521</v>
      </c>
      <c r="L74" s="17"/>
      <c r="M74" s="20" t="s">
        <v>383</v>
      </c>
      <c r="N74" s="23" t="b">
        <v>0</v>
      </c>
      <c r="O74" s="21" t="b">
        <v>1</v>
      </c>
      <c r="P74" s="14" t="str">
        <f t="shared" si="6"/>
        <v xml:space="preserve">    term_image_classification_confidence: "Image classification confidence "</v>
      </c>
      <c r="Q74" s="14" t="str">
        <f t="shared" si="7"/>
        <v xml:space="preserve">    term_def_image_classification_confidence: "The likelihood of an image containing an object of a certain class (Fennell et al., 2022)."</v>
      </c>
    </row>
    <row r="75" spans="2:17" ht="15">
      <c r="B75" s="14">
        <v>67</v>
      </c>
      <c r="C75" s="14" t="s">
        <v>2929</v>
      </c>
      <c r="D75" s="14" t="s">
        <v>876</v>
      </c>
      <c r="E75" s="33" t="s">
        <v>3478</v>
      </c>
      <c r="F75" s="33" t="str">
        <f t="shared" si="8"/>
        <v>{term}`**\*Image Flash Output**`</v>
      </c>
      <c r="G75" s="17" t="s">
        <v>694</v>
      </c>
      <c r="H75" s="22" t="s">
        <v>1938</v>
      </c>
      <c r="I75" s="19" t="str">
        <f t="shared" si="5"/>
        <v>(#image_flash_output)=@{{ field_image_flash_output }}@@: {{ field_def_image_flash_output }}@@</v>
      </c>
      <c r="J75" s="64" t="s">
        <v>835</v>
      </c>
      <c r="K75" s="64" t="s">
        <v>835</v>
      </c>
      <c r="L75" s="17" t="b">
        <v>1</v>
      </c>
      <c r="M75" s="20" t="b">
        <v>0</v>
      </c>
      <c r="N75" s="21" t="b">
        <v>1</v>
      </c>
      <c r="O75" s="23" t="b">
        <v>0</v>
      </c>
      <c r="P75" s="14" t="str">
        <f t="shared" si="6"/>
        <v xml:space="preserve">    field_image_flash_output: "**\*Image Flash Output**"</v>
      </c>
      <c r="Q75" s="14" t="str">
        <f t="shared" si="7"/>
        <v xml:space="preserve">    field_def_image_flash_output: "The Image Flash Output is an image metadata field indicating the level of intensity of the flash [if enabled*/applicable]). Record as reported in the image Exif data (e.g., 'Flash Did Not Fire,' 'Auto'). This field is in text format; record 'Unknown' if not known; leave blank if not applicable."</v>
      </c>
    </row>
    <row r="76" spans="2:17" ht="15">
      <c r="B76" s="14">
        <v>68</v>
      </c>
      <c r="C76" s="14" t="s">
        <v>2929</v>
      </c>
      <c r="D76" s="14" t="s">
        <v>876</v>
      </c>
      <c r="E76" s="33" t="s">
        <v>3479</v>
      </c>
      <c r="F76" s="33" t="str">
        <f t="shared" si="8"/>
        <v>{term}`**\*Image Infrared Illuminator`</v>
      </c>
      <c r="G76" s="17" t="s">
        <v>693</v>
      </c>
      <c r="H76" s="22" t="s">
        <v>1939</v>
      </c>
      <c r="I76" s="19" t="str">
        <f t="shared" si="5"/>
        <v>(#image_infrared_illuminator)=@{{ field_image_infrared_illuminator }}@@: {{ field_def_image_infrared_illuminator }}@@</v>
      </c>
      <c r="J76" s="64" t="s">
        <v>755</v>
      </c>
      <c r="K76" s="64" t="s">
        <v>755</v>
      </c>
      <c r="L76" s="17" t="b">
        <v>1</v>
      </c>
      <c r="M76" s="20" t="b">
        <v>0</v>
      </c>
      <c r="N76" s="21" t="b">
        <v>1</v>
      </c>
      <c r="O76" s="23" t="b">
        <v>0</v>
      </c>
      <c r="P76" s="14" t="str">
        <f t="shared" si="6"/>
        <v xml:space="preserve">    field_image_infrared_illuminator: "**\*Image Infrared Illuminator"</v>
      </c>
      <c r="Q76" s="14" t="str">
        <f t="shared" si="7"/>
        <v xml:space="preserve">    field_def_image_infrared_illuminator: "The Image Infrared Illuminator is an image metadata field indicating whether the infrared illuminator setting was enabled (if applicable; to obtain greater visibility at night by producing infrared light). Record as reported in the image Exif data (e.g., 'On' or 'Off'). This field is categorical; leave blank if not applicable and record 'Unknown' if not known."</v>
      </c>
    </row>
    <row r="77" spans="2:17" ht="15">
      <c r="B77" s="14">
        <v>69</v>
      </c>
      <c r="C77" s="14" t="s">
        <v>2928</v>
      </c>
      <c r="D77" s="14" t="s">
        <v>876</v>
      </c>
      <c r="E77" s="33" t="s">
        <v>3387</v>
      </c>
      <c r="F77" s="33" t="str">
        <f t="shared" si="8"/>
        <v>{term}`**Image Name**`</v>
      </c>
      <c r="G77" s="17" t="s">
        <v>640</v>
      </c>
      <c r="H77" s="22" t="s">
        <v>2392</v>
      </c>
      <c r="I77" s="19" t="str">
        <f t="shared" si="5"/>
        <v>(#image_name)=@{{ field_image_name }}@@: {{ field_def_image_name }}@@</v>
      </c>
      <c r="J77" s="64" t="s">
        <v>756</v>
      </c>
      <c r="K77" s="64" t="s">
        <v>756</v>
      </c>
      <c r="L77" s="17"/>
      <c r="M77" s="20" t="b">
        <v>1</v>
      </c>
      <c r="N77" s="21" t="b">
        <v>1</v>
      </c>
      <c r="O77" s="21" t="b">
        <v>1</v>
      </c>
      <c r="P77" s="14" t="str">
        <f t="shared" si="6"/>
        <v xml:space="preserve">    field_image_name: "**Image Name**"</v>
      </c>
      <c r="Q77" s="14" t="str">
        <f t="shared" si="7"/>
        <v xml:space="preserve">    field_def_image_name: "A unique alphanumeric identifier for the image. It is important to include (at a minimum) the camera location, date, time, and image number when generating an Image Name to avoid duplicate file names (e.g., 'bh1_17-Jul-2018_P900FF04152022_22-Jul-2018 10:34:22_img_100' or 'bh1_17-Jul-2018_22-Jul-2018_10:34:22_img_100')."</v>
      </c>
    </row>
    <row r="78" spans="2:17">
      <c r="B78" s="14">
        <v>70</v>
      </c>
      <c r="C78" s="17" t="s">
        <v>517</v>
      </c>
      <c r="D78" s="14" t="s">
        <v>0</v>
      </c>
      <c r="E78" s="33" t="s">
        <v>3513</v>
      </c>
      <c r="F78" s="33" t="str">
        <f t="shared" si="8"/>
        <v>{term}`Image processing`</v>
      </c>
      <c r="G78" s="17" t="s">
        <v>517</v>
      </c>
      <c r="H78" s="17" t="s">
        <v>519</v>
      </c>
      <c r="I78" s="19" t="str">
        <f t="shared" si="5"/>
        <v>(#image_processing)=@{{ term_image_processing }}@@: {{ term_def_image_processing }}@@</v>
      </c>
      <c r="J78" s="64" t="s">
        <v>518</v>
      </c>
      <c r="K78" s="64" t="s">
        <v>518</v>
      </c>
      <c r="L78" s="17"/>
      <c r="M78" s="20" t="s">
        <v>383</v>
      </c>
      <c r="N78" s="21" t="b">
        <v>1</v>
      </c>
      <c r="O78" s="21" t="b">
        <v>1</v>
      </c>
      <c r="P78" s="14" t="str">
        <f t="shared" si="6"/>
        <v xml:space="preserve">    term_image_processing: "Image processing"</v>
      </c>
      <c r="Q78" s="14" t="str">
        <f t="shared" si="7"/>
        <v xml:space="preserve">    term_def_image_processing: "The series of operations that are taken to extract information from images. In the case of remote camera data, it can include loading the images into a processing platform, extracting information from the image metadata (e.g., the date and time the image was taken), running an artificial intelligence (AI) algorithm to identify empty images, classifying animals or other entities within the image."</v>
      </c>
    </row>
    <row r="79" spans="2:17">
      <c r="B79" s="14">
        <v>71</v>
      </c>
      <c r="C79" s="17" t="s">
        <v>517</v>
      </c>
      <c r="D79" s="14" t="s">
        <v>0</v>
      </c>
      <c r="E79" s="33" t="s">
        <v>3500</v>
      </c>
      <c r="F79" s="33" t="str">
        <f t="shared" si="8"/>
        <v>{term}`Image Sequence`</v>
      </c>
      <c r="G79" s="17" t="s">
        <v>515</v>
      </c>
      <c r="H79" s="17" t="s">
        <v>516</v>
      </c>
      <c r="I79" s="19" t="str">
        <f t="shared" si="5"/>
        <v>(#image_sequence)=@{{ term_image_sequence }}@@: {{ term_def_image_sequence }}@@</v>
      </c>
      <c r="J79" s="64" t="s">
        <v>757</v>
      </c>
      <c r="K79" s="64" t="s">
        <v>757</v>
      </c>
      <c r="L79" s="17" t="b">
        <v>1</v>
      </c>
      <c r="M79" s="20" t="s">
        <v>383</v>
      </c>
      <c r="N79" s="21" t="b">
        <v>1</v>
      </c>
      <c r="O79" s="21" t="b">
        <v>0</v>
      </c>
      <c r="P79" s="14" t="str">
        <f t="shared" si="6"/>
        <v xml:space="preserve">    term_image_sequence: "Image Sequence"</v>
      </c>
      <c r="Q79" s="14" t="str">
        <f t="shared" si="7"/>
        <v xml:space="preserve">    term_def_image_sequence: "The order of the image in a rapid-fire sequence as reported in the image Exif data (text; e.g., '1 of 1' or '1 of 3'). Leave blank if not applicable."</v>
      </c>
    </row>
    <row r="80" spans="2:17" ht="15">
      <c r="B80" s="14">
        <v>76</v>
      </c>
      <c r="C80" s="14" t="s">
        <v>525</v>
      </c>
      <c r="D80" s="14" t="s">
        <v>876</v>
      </c>
      <c r="E80" s="33" t="s">
        <v>3419</v>
      </c>
      <c r="F80" s="33" t="str">
        <f t="shared" si="8"/>
        <v>{term}`**\*Image*/Sequence Comments`</v>
      </c>
      <c r="G80" s="17" t="s">
        <v>691</v>
      </c>
      <c r="H80" s="22" t="s">
        <v>1941</v>
      </c>
      <c r="I80" s="19" t="str">
        <f t="shared" si="5"/>
        <v>(#image_sequence_comments)=@{{ field_image_sequence_comments }}@@: {{ field_def_image_sequence_comments }}@@</v>
      </c>
      <c r="J80" s="64" t="s">
        <v>836</v>
      </c>
      <c r="K80" s="64" t="s">
        <v>836</v>
      </c>
      <c r="L80" s="17"/>
      <c r="M80" s="20" t="b">
        <v>0</v>
      </c>
      <c r="N80" s="21" t="b">
        <v>1</v>
      </c>
      <c r="O80" s="23" t="b">
        <v>0</v>
      </c>
      <c r="P80" s="14" t="str">
        <f t="shared" si="6"/>
        <v xml:space="preserve">    field_image_sequence_comments: "**\*Image*/Sequence Comments"</v>
      </c>
      <c r="Q80" s="14" t="str">
        <f t="shared" si="7"/>
        <v xml:space="preserve">    field_def_image_sequence_comments: "Comments describing additional details about the image*/sequence."</v>
      </c>
    </row>
    <row r="81" spans="2:17" ht="15">
      <c r="B81" s="14">
        <v>77</v>
      </c>
      <c r="C81" s="17" t="s">
        <v>517</v>
      </c>
      <c r="D81" s="14" t="s">
        <v>876</v>
      </c>
      <c r="E81" s="33" t="s">
        <v>3454</v>
      </c>
      <c r="F81" s="33" t="str">
        <f t="shared" si="8"/>
        <v>{term}`**Image*/Sequence Date Time (DD-MMM-YYYY HH:MM:SS)**`</v>
      </c>
      <c r="G81" s="17" t="s">
        <v>636</v>
      </c>
      <c r="H81" s="22" t="s">
        <v>637</v>
      </c>
      <c r="I81" s="19" t="str">
        <f t="shared" si="5"/>
        <v>(#image_sequence_date_time)=@{{ field_image_sequence_date_time }}@@: {{ field_def_image_sequence_date_time }}@@</v>
      </c>
      <c r="J81" s="71" t="s">
        <v>837</v>
      </c>
      <c r="K81" s="71" t="s">
        <v>837</v>
      </c>
      <c r="L81" s="17"/>
      <c r="M81" s="20" t="b">
        <v>1</v>
      </c>
      <c r="N81" s="21" t="b">
        <v>1</v>
      </c>
      <c r="O81" s="23" t="b">
        <v>0</v>
      </c>
      <c r="P81" s="14" t="str">
        <f t="shared" si="6"/>
        <v xml:space="preserve">    field_image_sequence_date_time: "**Image*/Sequence Date Time (DD-MMM-YYYY HH:MM:SS)**"</v>
      </c>
      <c r="Q81" s="14" t="str">
        <f t="shared" si="7"/>
        <v xml:space="preserve">    field_def_image_sequence_date_time: "The date and time of an image, or the image chosen to represent the sequence, recorded as 'DD-MMM-YYYY HH:MM:SS' (e.g., 22-Jul-2018 11:02:02).  &lt;br&gt; &lt;br&gt; Sequence date*/time information may be reported for a 'representative image' of a sequence (i.e., the image with the most information). For example, if three images were included in a sequence, but the Sex Class could only be discerned in the second image [all else remaining equal], the second image would be the best representative image of the sequence. &lt;br&gt; &lt;br&gt; The Image*/Sequence Date Time differs from the Image Set Start Date Time which refers to the first image or video collected during a deployment. "</v>
      </c>
    </row>
    <row r="82" spans="2:17" ht="15">
      <c r="B82" s="14">
        <v>72</v>
      </c>
      <c r="C82" s="14" t="s">
        <v>2935</v>
      </c>
      <c r="D82" s="14" t="s">
        <v>876</v>
      </c>
      <c r="E82" s="33" t="s">
        <v>3456</v>
      </c>
      <c r="F82" s="33" t="str">
        <f t="shared" si="8"/>
        <v>{term}`**Image Set End Date Time (DD-MMM-YYYY HH:MM:SS)**`</v>
      </c>
      <c r="G82" s="17" t="s">
        <v>639</v>
      </c>
      <c r="H82" s="22" t="s">
        <v>2393</v>
      </c>
      <c r="I82" s="19" t="str">
        <f t="shared" si="5"/>
        <v>(#image_set_end_date_time)=@{{ field_image_set_end_date_time }}@@: {{ field_def_image_set_end_date_time }}@@</v>
      </c>
      <c r="J82" s="64" t="s">
        <v>758</v>
      </c>
      <c r="K82" s="64" t="s">
        <v>758</v>
      </c>
      <c r="L82" s="17"/>
      <c r="M82" s="20" t="b">
        <v>1</v>
      </c>
      <c r="N82" s="21" t="b">
        <v>1</v>
      </c>
      <c r="O82" s="21" t="b">
        <v>1</v>
      </c>
      <c r="P82" s="14" t="str">
        <f t="shared" si="6"/>
        <v xml:space="preserve">    field_image_set_end_date_time: "**Image Set End Date Time (DD-MMM-YYYY HH:MM:SS)**"</v>
      </c>
      <c r="Q82" s="14" t="str">
        <f t="shared" si="7"/>
        <v xml:space="preserve">    field_def_image_set_end_date_time: "The date and time of the last image or video collected during a specific deployment (e.g., '17-Jan-2018 22:10:05').  &lt;br&gt; &lt;br&gt; The Image Set End Date Time may not coincide with the deployment end date time. Recording this field allows users to account for deployments that were conducted but for which no data was found and to confirm the last date and time a camera was active (if functioning) if no images or videos were captured prior to Service*/Retrieval (especially valuable if users did not collect Time-lapse images or if the camera malfunctioned)."</v>
      </c>
    </row>
    <row r="83" spans="2:17" ht="15">
      <c r="B83" s="14">
        <v>73</v>
      </c>
      <c r="C83" s="14" t="s">
        <v>2935</v>
      </c>
      <c r="D83" s="14" t="s">
        <v>876</v>
      </c>
      <c r="E83" s="33" t="s">
        <v>3455</v>
      </c>
      <c r="F83" s="33" t="str">
        <f t="shared" si="8"/>
        <v>{term}`**Image Set Start Date Time (DD-MMM-YYYY HH:MM:SS)**`</v>
      </c>
      <c r="G83" s="17" t="s">
        <v>638</v>
      </c>
      <c r="H83" s="22" t="s">
        <v>2394</v>
      </c>
      <c r="I83" s="19" t="str">
        <f t="shared" si="5"/>
        <v>(#image_set_start_date_time)=@{{ field_image_set_start_date_time }}@@: {{ field_def_image_set_start_date_time }}@@</v>
      </c>
      <c r="J83" s="64" t="s">
        <v>759</v>
      </c>
      <c r="K83" s="64" t="s">
        <v>759</v>
      </c>
      <c r="L83" s="17"/>
      <c r="M83" s="20" t="b">
        <v>1</v>
      </c>
      <c r="N83" s="21" t="b">
        <v>1</v>
      </c>
      <c r="O83" s="21" t="b">
        <v>1</v>
      </c>
      <c r="P83" s="14" t="str">
        <f t="shared" si="6"/>
        <v xml:space="preserve">    field_image_set_start_date_time: "**Image Set Start Date Time (DD-MMM-YYYY HH:MM:SS)**"</v>
      </c>
      <c r="Q83" s="14" t="str">
        <f t="shared" si="7"/>
        <v xml:space="preserve">    field_def_image_set_start_date_time: "The date and time of the first image or video collected during a specific deployment (e.g., '17-Jan-2018 12:00:02'). &lt;br&gt;&lt;br&gt; The Image Set Start Date Time may not coincide with the Deployment Start Date Time. Recording this field allows users to confirm the first date and time a camera was active (reliable if Time-lapse images were collected; especially valuable if the user scheduled a start delay)."</v>
      </c>
    </row>
    <row r="84" spans="2:17">
      <c r="B84" s="14">
        <v>74</v>
      </c>
      <c r="C84" s="17" t="s">
        <v>517</v>
      </c>
      <c r="D84" s="14" t="s">
        <v>0</v>
      </c>
      <c r="E84" s="33" t="s">
        <v>3507</v>
      </c>
      <c r="F84" s="33" t="str">
        <f t="shared" si="8"/>
        <v>{term}`Image tagging`</v>
      </c>
      <c r="G84" s="17" t="s">
        <v>512</v>
      </c>
      <c r="H84" s="19" t="s">
        <v>514</v>
      </c>
      <c r="I84" s="19" t="str">
        <f t="shared" si="5"/>
        <v>(#image_tagging)=@{{ term_image_tagging }}@@: {{ term_def_image_tagging }}@@</v>
      </c>
      <c r="J84" s="64" t="s">
        <v>513</v>
      </c>
      <c r="K84" s="64" t="s">
        <v>513</v>
      </c>
      <c r="L84" s="17"/>
      <c r="M84" s="20" t="s">
        <v>383</v>
      </c>
      <c r="N84" s="23" t="b">
        <v>0</v>
      </c>
      <c r="O84" s="21" t="b">
        <v>1</v>
      </c>
      <c r="P84" s="14" t="str">
        <f t="shared" si="6"/>
        <v xml:space="preserve">    term_image_tagging: "Image tagging"</v>
      </c>
      <c r="Q84" s="14" t="str">
        <f t="shared" si="7"/>
        <v xml:space="preserve">    term_def_image_tagging: "The process of classifying an image according to the wildlife species, other entities (e.g., human, vehicle), or conditions within the image. Image tagging may follow image classification to further classify characteristics of the individuals (e.g., age class, sex class, or behaviour) or entities within the image."</v>
      </c>
    </row>
    <row r="85" spans="2:17" ht="15">
      <c r="B85" s="14">
        <v>75</v>
      </c>
      <c r="C85" s="14" t="s">
        <v>2929</v>
      </c>
      <c r="D85" s="14" t="s">
        <v>876</v>
      </c>
      <c r="E85" s="33" t="s">
        <v>3523</v>
      </c>
      <c r="F85" s="33" t="str">
        <f t="shared" si="8"/>
        <v>{term}`**\*Image Trigger Mode`</v>
      </c>
      <c r="G85" s="17" t="s">
        <v>692</v>
      </c>
      <c r="H85" s="22" t="s">
        <v>1940</v>
      </c>
      <c r="I85" s="19" t="str">
        <f t="shared" si="5"/>
        <v>(#image_trigger_mode)=@{{ field_image_trigger_mode }}@@: {{ field_def_image_trigger_mode }}@@</v>
      </c>
      <c r="J85" s="64" t="s">
        <v>760</v>
      </c>
      <c r="K85" s="64" t="s">
        <v>760</v>
      </c>
      <c r="L85" s="17" t="b">
        <v>1</v>
      </c>
      <c r="M85" s="20" t="b">
        <v>0</v>
      </c>
      <c r="N85" s="21" t="b">
        <v>1</v>
      </c>
      <c r="O85" s="23" t="b">
        <v>0</v>
      </c>
      <c r="P85" s="14" t="str">
        <f t="shared" si="6"/>
        <v xml:space="preserve">    field_image_trigger_mode: "**\*Image Trigger Mode"</v>
      </c>
      <c r="Q85" s="14" t="str">
        <f t="shared" si="7"/>
        <v xml:space="preserve">    field_def_image_trigger_mode: "The type of trigger mode used to capture the image as reported in the image Exif data (e.g., 'Time Lapse,' 'Motion Detection,' 'CodeLoc Not Entered,' 'External Sensor'). Record 'Unknown' if not known."</v>
      </c>
    </row>
    <row r="86" spans="2:17">
      <c r="B86" s="14">
        <v>78</v>
      </c>
      <c r="D86" s="14" t="s">
        <v>0</v>
      </c>
      <c r="E86" s="33" t="s">
        <v>3437</v>
      </c>
      <c r="F86" s="33" t="str">
        <f t="shared" si="8"/>
        <v>{term}`Imperfect detection`</v>
      </c>
      <c r="G86" s="17" t="s">
        <v>510</v>
      </c>
      <c r="H86" s="19" t="s">
        <v>511</v>
      </c>
      <c r="I86" s="19" t="str">
        <f t="shared" si="5"/>
        <v>(#imperfect_detection)=@{{ term_imperfect_detection }}@@: {{ term_def_imperfect_detection }}@@</v>
      </c>
      <c r="J86" s="64" t="s">
        <v>761</v>
      </c>
      <c r="K86" s="64" t="s">
        <v>761</v>
      </c>
      <c r="L86" s="17"/>
      <c r="M86" s="20" t="s">
        <v>383</v>
      </c>
      <c r="N86" s="23" t="b">
        <v>0</v>
      </c>
      <c r="O86" s="21" t="b">
        <v>1</v>
      </c>
      <c r="P86" s="14" t="str">
        <f t="shared" si="6"/>
        <v xml:space="preserve">    term_imperfect_detection: "Imperfect detection"</v>
      </c>
      <c r="Q86" s="14" t="str">
        <f t="shared" si="7"/>
        <v xml:space="preserve">    term_def_imperfect_detection: "Species are often detected 'imperfectly,' meaning that they are not always detected when they are present (e.g., due to cover of vegetation, cryptic nature or small size) (MacKenzie et al., 2004)."</v>
      </c>
    </row>
    <row r="87" spans="2:17">
      <c r="B87" s="14">
        <v>79</v>
      </c>
      <c r="D87" s="14" t="s">
        <v>0</v>
      </c>
      <c r="E87" s="33" t="s">
        <v>3422</v>
      </c>
      <c r="F87" s="33" t="str">
        <f t="shared" si="8"/>
        <v>{term}`Independent detections`</v>
      </c>
      <c r="G87" s="17" t="s">
        <v>507</v>
      </c>
      <c r="H87" s="19" t="s">
        <v>509</v>
      </c>
      <c r="I87" s="19" t="str">
        <f t="shared" si="5"/>
        <v>(#independent_detections)=@{{ term_independent_detections }}@@: {{ term_def_independent_detections }}@@</v>
      </c>
      <c r="J87" s="64" t="s">
        <v>508</v>
      </c>
      <c r="K87" s="64" t="s">
        <v>508</v>
      </c>
      <c r="L87" s="17"/>
      <c r="M87" s="20" t="s">
        <v>383</v>
      </c>
      <c r="N87" s="23" t="b">
        <v>0</v>
      </c>
      <c r="O87" s="21" t="b">
        <v>1</v>
      </c>
      <c r="P87" s="14" t="str">
        <f t="shared" si="6"/>
        <v xml:space="preserve">    term_independent_detections: "Independent detections"</v>
      </c>
      <c r="Q87" s="14" t="str">
        <f t="shared" si="7"/>
        <v xml:space="preserve">    term_def_independent_detections: "Detections that are deemed to be independent based on a user-defined threshold (e.g., 30 minutes)."</v>
      </c>
    </row>
    <row r="88" spans="2:17" ht="15">
      <c r="B88" s="14">
        <v>80</v>
      </c>
      <c r="C88" s="17" t="s">
        <v>517</v>
      </c>
      <c r="D88" s="14" t="s">
        <v>876</v>
      </c>
      <c r="E88" s="33" t="s">
        <v>3499</v>
      </c>
      <c r="F88" s="33" t="str">
        <f t="shared" si="8"/>
        <v>{term}`**Individual Count**`</v>
      </c>
      <c r="G88" s="17" t="s">
        <v>635</v>
      </c>
      <c r="H88" s="22" t="s">
        <v>2395</v>
      </c>
      <c r="I88" s="19" t="str">
        <f t="shared" si="5"/>
        <v>(#individual_count)=@{{ field_individual_count }}@@: {{ field_def_individual_count }}@@</v>
      </c>
      <c r="J88" s="64" t="s">
        <v>838</v>
      </c>
      <c r="K88" s="64" t="s">
        <v>838</v>
      </c>
      <c r="L88" s="17"/>
      <c r="M88" s="20" t="b">
        <v>1</v>
      </c>
      <c r="N88" s="21" t="b">
        <v>1</v>
      </c>
      <c r="O88" s="21" t="b">
        <v>1</v>
      </c>
      <c r="P88" s="14" t="str">
        <f t="shared" si="6"/>
        <v xml:space="preserve">    field_individual_count: "**Individual Count**"</v>
      </c>
      <c r="Q88" s="14" t="str">
        <f t="shared" si="7"/>
        <v xml:space="preserve">    field_def_individual_count: "The number of unique individuals being categorized. Depending on the Event Type, this may be recorded as the total number of individuals, or according to Age Class and*/or Sex Class."</v>
      </c>
    </row>
    <row r="89" spans="2:17">
      <c r="B89" s="14">
        <v>83</v>
      </c>
      <c r="D89" s="14" t="s">
        <v>0</v>
      </c>
      <c r="E89" s="33" t="s">
        <v>3467</v>
      </c>
      <c r="F89" s="33" t="str">
        <f t="shared" si="8"/>
        <v>{term}`Intensity of use (Keim et al., 2019)`</v>
      </c>
      <c r="G89" s="17" t="s">
        <v>502</v>
      </c>
      <c r="H89" s="19" t="s">
        <v>503</v>
      </c>
      <c r="I89" s="19" t="str">
        <f t="shared" si="5"/>
        <v>(#intensity_of_use)=@{{ term_intensity_of_use }}@@: {{ term_def_intensity_of_use }}@@</v>
      </c>
      <c r="J89" s="68" t="s">
        <v>762</v>
      </c>
      <c r="K89" s="68" t="s">
        <v>762</v>
      </c>
      <c r="L89" s="17"/>
      <c r="M89" s="20" t="s">
        <v>383</v>
      </c>
      <c r="N89" s="23" t="b">
        <v>0</v>
      </c>
      <c r="O89" s="21" t="b">
        <v>1</v>
      </c>
      <c r="P89" s="14" t="str">
        <f t="shared" si="6"/>
        <v xml:space="preserve">    term_intensity_of_use: "Intensity of use (Keim et al., 2019)"</v>
      </c>
      <c r="Q89" s="14" t="str">
        <f t="shared" si="7"/>
        <v xml:space="preserve">    term_def_intensity_of_use: "The expected number of use events of a specific resource unit during a unit of time… [which characterizes] how frequently a particular resource unit is used' (Keim et al., 2019). The intensity of use differs from the probability of use (which characterizes 'the probability of at least one use event of that resource unit during a unit of time'; Keim et al., 2019)."</v>
      </c>
    </row>
    <row r="90" spans="2:17">
      <c r="B90" s="14">
        <v>84</v>
      </c>
      <c r="D90" s="14" t="s">
        <v>0</v>
      </c>
      <c r="E90" s="33" t="s">
        <v>3394</v>
      </c>
      <c r="F90" s="33" t="str">
        <f t="shared" si="8"/>
        <v>{term}`Inter-detection interval`</v>
      </c>
      <c r="G90" s="17" t="s">
        <v>500</v>
      </c>
      <c r="H90" s="19" t="s">
        <v>501</v>
      </c>
      <c r="I90" s="19" t="str">
        <f t="shared" si="5"/>
        <v>(#inter_detection_interval)=@{{ term_inter_detection_interval }}@@: {{ term_def_inter_detection_interval }}@@</v>
      </c>
      <c r="J90" s="64" t="s">
        <v>3272</v>
      </c>
      <c r="K90" s="64" t="s">
        <v>3272</v>
      </c>
      <c r="L90" s="17"/>
      <c r="M90" s="20" t="s">
        <v>383</v>
      </c>
      <c r="N90" s="21" t="b">
        <v>1</v>
      </c>
      <c r="O90" s="21" t="b">
        <v>1</v>
      </c>
      <c r="P90" s="14" t="str">
        <f t="shared" si="6"/>
        <v xml:space="preserve">    term_inter_detection_interval: "Inter-detection interval"</v>
      </c>
      <c r="Q90" s="14" t="str">
        <f t="shared" si="7"/>
        <v xml:space="preserve">    term_def_inter_detection_interval: "A user-defined threshold used to define a single 'detection event' (i.e., independent 'events') for group of images or video clips (e.g., 30 minutes or 1 hour). The threshold should be recorded in the [Survey Design Description](/09_gloss_ref/09_glossary.md#survey_design_description)."</v>
      </c>
    </row>
    <row r="91" spans="2:17">
      <c r="B91" s="14">
        <v>87</v>
      </c>
      <c r="D91" s="14" t="s">
        <v>0</v>
      </c>
      <c r="E91" s="33" t="s">
        <v>3505</v>
      </c>
      <c r="F91" s="33" t="str">
        <f t="shared" si="8"/>
        <v>{term}`Kernel density estimator`</v>
      </c>
      <c r="G91" s="17" t="s">
        <v>2366</v>
      </c>
      <c r="H91" s="19" t="s">
        <v>2367</v>
      </c>
      <c r="I91" s="19" t="str">
        <f t="shared" si="5"/>
        <v>(#kernel_density_estimator)=@{{ term_kernel_density_estimator }}@@: {{ term_def_kernel_density_estimator }}@@</v>
      </c>
      <c r="J91" s="64" t="s">
        <v>3176</v>
      </c>
      <c r="K91" s="64" t="s">
        <v>3176</v>
      </c>
      <c r="L91" s="17"/>
      <c r="M91" s="20" t="s">
        <v>383</v>
      </c>
      <c r="N91" s="23" t="b">
        <v>0</v>
      </c>
      <c r="O91" s="21" t="b">
        <v>1</v>
      </c>
      <c r="P91" s="14" t="str">
        <f t="shared" si="6"/>
        <v xml:space="preserve">    term_kernel_density_estimator: "Kernel density estimator"</v>
      </c>
      <c r="Q91" s="14" t="str">
        <f t="shared" si="7"/>
        <v xml:space="preserve">    term_def_kernel_density_estimator: "The probability of 'utilization' ({{ ref_intext_jennrich_turner_1969 }}); describes the relative probability of use (Powell &amp; Mitchell, 2012)."</v>
      </c>
    </row>
    <row r="92" spans="2:17" ht="15">
      <c r="B92" s="14">
        <v>88</v>
      </c>
      <c r="C92" s="14" t="s">
        <v>2928</v>
      </c>
      <c r="D92" s="14" t="s">
        <v>876</v>
      </c>
      <c r="E92" s="33" t="s">
        <v>3524</v>
      </c>
      <c r="F92" s="33" t="str">
        <f t="shared" si="8"/>
        <v>{term}`**\*Key ID`</v>
      </c>
      <c r="G92" s="17" t="s">
        <v>690</v>
      </c>
      <c r="H92" s="22" t="s">
        <v>1942</v>
      </c>
      <c r="I92" s="19" t="str">
        <f t="shared" si="5"/>
        <v>(#key_id)=@{{ field_key_id }}@@: {{ field_def_key_id }}@@</v>
      </c>
      <c r="J92" s="64" t="s">
        <v>839</v>
      </c>
      <c r="K92" s="64" t="s">
        <v>839</v>
      </c>
      <c r="L92" s="17"/>
      <c r="M92" s="20" t="b">
        <v>0</v>
      </c>
      <c r="N92" s="21" t="b">
        <v>1</v>
      </c>
      <c r="O92" s="21" t="b">
        <v>1</v>
      </c>
      <c r="P92" s="14" t="str">
        <f t="shared" si="6"/>
        <v xml:space="preserve">    field_key_id: "**\*Key ID"</v>
      </c>
      <c r="Q92" s="14" t="str">
        <f t="shared" si="7"/>
        <v xml:space="preserve">    field_def_key_id: "The unique ID for the specific key or set of keys used to lock*/secure the camera to the post, tree, etc."</v>
      </c>
    </row>
    <row r="93" spans="2:17" ht="15">
      <c r="B93" s="14">
        <v>89</v>
      </c>
      <c r="C93" s="14" t="s">
        <v>2932</v>
      </c>
      <c r="D93" s="14" t="s">
        <v>876</v>
      </c>
      <c r="E93" s="33" t="s">
        <v>3481</v>
      </c>
      <c r="F93" s="33" t="str">
        <f t="shared" si="8"/>
        <v>{term}`**Latitude Camera Location**`</v>
      </c>
      <c r="G93" s="17" t="s">
        <v>631</v>
      </c>
      <c r="H93" s="22" t="s">
        <v>2396</v>
      </c>
      <c r="I93" s="19" t="str">
        <f t="shared" si="5"/>
        <v>(#latitude_camera_location)=@{{ field_latitude_camera_location }}@@: {{ field_def_latitude_camera_location }}@@</v>
      </c>
      <c r="J93" s="64" t="s">
        <v>763</v>
      </c>
      <c r="K93" s="64" t="s">
        <v>763</v>
      </c>
      <c r="L93" s="17" t="b">
        <v>1</v>
      </c>
      <c r="M93" s="20" t="b">
        <v>1</v>
      </c>
      <c r="N93" s="21" t="b">
        <v>1</v>
      </c>
      <c r="O93" s="21" t="b">
        <v>1</v>
      </c>
      <c r="P93" s="14" t="str">
        <f t="shared" si="6"/>
        <v xml:space="preserve">    field_latitude_camera_location: "**Latitude Camera Location**"</v>
      </c>
      <c r="Q93" s="14" t="str">
        <f t="shared" si="7"/>
        <v xml:space="preserve">    field_def_latitude_camera_location: "The latitude of the camera location in decimal degrees to five decimal places (e.g., '53.78136'). Leave blank if recording Northing instead."</v>
      </c>
    </row>
    <row r="94" spans="2:17" ht="15">
      <c r="B94" s="14">
        <v>90</v>
      </c>
      <c r="C94" s="14" t="s">
        <v>2932</v>
      </c>
      <c r="D94" s="14" t="s">
        <v>876</v>
      </c>
      <c r="E94" s="33" t="s">
        <v>3484</v>
      </c>
      <c r="F94" s="33" t="str">
        <f t="shared" si="8"/>
        <v>{term}`**Longitude Camera Location**`</v>
      </c>
      <c r="G94" s="17" t="s">
        <v>630</v>
      </c>
      <c r="H94" s="22" t="s">
        <v>2397</v>
      </c>
      <c r="I94" s="19" t="str">
        <f t="shared" si="5"/>
        <v>(#longitude_camera_location)=@{{ field_longitude_camera_location }}@@: {{ field_def_longitude_camera_location }}@@</v>
      </c>
      <c r="J94" s="64" t="s">
        <v>764</v>
      </c>
      <c r="K94" s="64" t="s">
        <v>764</v>
      </c>
      <c r="L94" s="17" t="b">
        <v>1</v>
      </c>
      <c r="M94" s="20" t="b">
        <v>1</v>
      </c>
      <c r="N94" s="21" t="b">
        <v>1</v>
      </c>
      <c r="O94" s="21" t="b">
        <v>1</v>
      </c>
      <c r="P94" s="14" t="str">
        <f t="shared" si="6"/>
        <v xml:space="preserve">    field_longitude_camera_location: "**Longitude Camera Location**"</v>
      </c>
      <c r="Q94" s="14" t="str">
        <f t="shared" si="7"/>
        <v xml:space="preserve">    field_def_longitude_camera_location: "The longitude of the camera location in decimal degrees to five decimal places (e.g., '-113.46067'). Leave blank if recording Easting instead."</v>
      </c>
    </row>
    <row r="95" spans="2:17">
      <c r="B95" s="14">
        <v>94</v>
      </c>
      <c r="D95" s="14" t="s">
        <v>0</v>
      </c>
      <c r="E95" s="33" t="s">
        <v>3421</v>
      </c>
      <c r="F95" s="33" t="str">
        <f t="shared" si="8"/>
        <v>{term}`Metadata`</v>
      </c>
      <c r="G95" s="17" t="s">
        <v>490</v>
      </c>
      <c r="H95" s="19" t="s">
        <v>492</v>
      </c>
      <c r="I95" s="19" t="str">
        <f t="shared" si="5"/>
        <v>(#metadata)=@{{ term_metadata }}@@: {{ term_def_metadata }}@@</v>
      </c>
      <c r="J95" s="64" t="s">
        <v>491</v>
      </c>
      <c r="K95" s="64" t="s">
        <v>491</v>
      </c>
      <c r="L95" s="17"/>
      <c r="M95" s="20" t="s">
        <v>383</v>
      </c>
      <c r="N95" s="21" t="b">
        <v>1</v>
      </c>
      <c r="O95" s="21" t="b">
        <v>1</v>
      </c>
      <c r="P95" s="14" t="str">
        <f t="shared" si="6"/>
        <v xml:space="preserve">    term_metadata: "Metadata"</v>
      </c>
      <c r="Q95" s="14" t="str">
        <f t="shared" si="7"/>
        <v xml:space="preserve">    term_def_metadata: "Data that provides information about other data (e.g., the number of images on an SD card)."</v>
      </c>
    </row>
    <row r="96" spans="2:17">
      <c r="C96" t="s">
        <v>332</v>
      </c>
      <c r="D96" t="s">
        <v>2940</v>
      </c>
      <c r="E96" s="33" t="s">
        <v>3299</v>
      </c>
      <c r="F96" s="33" t="str">
        <f t="shared" si="8"/>
        <v>{term}`Density / population size; Partially Marked`</v>
      </c>
      <c r="G96" t="s">
        <v>350</v>
      </c>
      <c r="H96" s="14" t="s">
        <v>2660</v>
      </c>
      <c r="J96" s="64" t="s">
        <v>3033</v>
      </c>
      <c r="K96" s="64" t="s">
        <v>3033</v>
      </c>
      <c r="P96" s="14" t="str">
        <f t="shared" si="6"/>
        <v xml:space="preserve">    mod_appl_mod_2flankspim: "Density / population size; Partially Marked"</v>
      </c>
      <c r="Q96" s="14" t="str">
        <f t="shared" si="7"/>
        <v xml:space="preserve">    mod_appl_def_mod_2flankspim: "{{ term_def_mod_2flankspim }}"</v>
      </c>
    </row>
    <row r="97" spans="1:17">
      <c r="C97" t="s">
        <v>332</v>
      </c>
      <c r="D97" t="s">
        <v>329</v>
      </c>
      <c r="E97" s="33" t="s">
        <v>3300</v>
      </c>
      <c r="F97" s="33" t="str">
        <f t="shared" si="8"/>
        <v>{term}`Spatial Partial Identity Model (2-flank SPIM)`</v>
      </c>
      <c r="G97" t="s">
        <v>350</v>
      </c>
      <c r="H97" t="s">
        <v>349</v>
      </c>
      <c r="J97" s="64" t="s">
        <v>3033</v>
      </c>
      <c r="K97" s="64" t="s">
        <v>3033</v>
      </c>
      <c r="P97" s="14" t="str">
        <f t="shared" si="6"/>
        <v xml:space="preserve">    name_mod_2flankspim: "Spatial Partial Identity Model (2-flank SPIM)"</v>
      </c>
      <c r="Q97" s="14" t="str">
        <f t="shared" si="7"/>
        <v xml:space="preserve">    name_def_mod_2flankspim: "{{ term_def_mod_2flankspim }}"</v>
      </c>
    </row>
    <row r="98" spans="1:17">
      <c r="B98" s="14">
        <v>149</v>
      </c>
      <c r="C98" s="14" t="s">
        <v>332</v>
      </c>
      <c r="D98" s="14" t="s">
        <v>0</v>
      </c>
      <c r="E98" s="33" t="s">
        <v>3546</v>
      </c>
      <c r="F98" s="33" t="str">
        <f t="shared" si="8"/>
        <v>{term}`Spatial partial identity model (2-flank SPIM) (Augustine et al., 2018)`</v>
      </c>
      <c r="G98" s="17" t="s">
        <v>350</v>
      </c>
      <c r="H98" s="19" t="s">
        <v>437</v>
      </c>
      <c r="I98" s="19" t="str">
        <f>"(#"&amp;G98&amp;")=@{{ "&amp;D98&amp;"_"&amp;G98&amp;" }}@@: {{ "&amp;D98&amp;"_def_"&amp;G98&amp;" }}@@"</f>
        <v>(#mod_2flankspim)=@{{ term_mod_2flankspim }}@@: {{ term_def_mod_2flankspim }}@@</v>
      </c>
      <c r="J98" s="64" t="s">
        <v>2454</v>
      </c>
      <c r="K98" s="64" t="s">
        <v>2454</v>
      </c>
      <c r="L98" s="17"/>
      <c r="M98" s="20" t="s">
        <v>383</v>
      </c>
      <c r="N98" s="23" t="b">
        <v>0</v>
      </c>
      <c r="O98" s="21" t="b">
        <v>1</v>
      </c>
      <c r="P98" s="14" t="str">
        <f t="shared" si="6"/>
        <v xml:space="preserve">    term_mod_2flankspim: "Spatial partial identity model (2-flank SPIM) (Augustine et al., 2018)"</v>
      </c>
      <c r="Q98" s="14" t="str">
        <f t="shared" si="7"/>
        <v xml:space="preserve">    term_def_mod_2flankspim: "A method used to estimate the [density](/09_gloss_ref/09_glossary.md#density) of partially marked populations in which the 'spatial locations of where partial identity samples are captured to probabilistically resolve their complete identities' (Augustine et al., 2018). Paired sampling design is commonly used to capture both the right and left flanks of an animal to resolve individual identities (Augustine et al., 2018). 2-flank SPIM is an extension of the SCR model (Borchers &amp; Efford, 2008; Efford, 2004; Royle &amp; Young, 2008; Royle et al., 2009)."</v>
      </c>
    </row>
    <row r="99" spans="1:17">
      <c r="C99" t="s">
        <v>332</v>
      </c>
      <c r="D99" t="s">
        <v>2940</v>
      </c>
      <c r="E99" s="33" t="s">
        <v>3301</v>
      </c>
      <c r="F99" s="33" t="str">
        <f t="shared" si="8"/>
        <v>{term}`Behaviour`</v>
      </c>
      <c r="G99" t="s">
        <v>360</v>
      </c>
      <c r="H99" s="14" t="s">
        <v>359</v>
      </c>
      <c r="J99" s="64" t="s">
        <v>3034</v>
      </c>
      <c r="K99" s="64" t="s">
        <v>3034</v>
      </c>
      <c r="P99" s="14" t="str">
        <f t="shared" si="6"/>
        <v xml:space="preserve">    mod_appl_mod_behaviour: "Behaviour"</v>
      </c>
      <c r="Q99" s="14" t="str">
        <f t="shared" si="7"/>
        <v xml:space="preserve">    mod_appl_def_mod_behaviour: "{{ term_def_mod_behaviour }}"</v>
      </c>
    </row>
    <row r="100" spans="1:17">
      <c r="C100" t="s">
        <v>332</v>
      </c>
      <c r="D100" t="s">
        <v>329</v>
      </c>
      <c r="E100" s="33" t="s">
        <v>3301</v>
      </c>
      <c r="F100" s="33" t="str">
        <f t="shared" si="8"/>
        <v>{term}`Behaviour`</v>
      </c>
      <c r="G100" t="s">
        <v>360</v>
      </c>
      <c r="H100" t="s">
        <v>359</v>
      </c>
      <c r="J100" s="64" t="s">
        <v>3034</v>
      </c>
      <c r="K100" s="64" t="s">
        <v>3034</v>
      </c>
      <c r="P100" s="14" t="str">
        <f t="shared" si="6"/>
        <v xml:space="preserve">    name_mod_behaviour: "Behaviour"</v>
      </c>
      <c r="Q100" s="14" t="str">
        <f t="shared" si="7"/>
        <v xml:space="preserve">    name_def_mod_behaviour: "{{ term_def_mod_behaviour }}"</v>
      </c>
    </row>
    <row r="101" spans="1:17">
      <c r="C101" t="s">
        <v>332</v>
      </c>
      <c r="D101" t="s">
        <v>2940</v>
      </c>
      <c r="E101" s="33" t="s">
        <v>3302</v>
      </c>
      <c r="F101" s="33" t="str">
        <f t="shared" si="8"/>
        <v>{term}`Density / population size; Partially Marked`</v>
      </c>
      <c r="G101" t="s">
        <v>351</v>
      </c>
      <c r="H101" s="14" t="s">
        <v>2660</v>
      </c>
      <c r="J101" s="64" t="s">
        <v>3035</v>
      </c>
      <c r="K101" s="64" t="s">
        <v>3035</v>
      </c>
      <c r="P101" s="14" t="str">
        <f t="shared" si="6"/>
        <v xml:space="preserve">    mod_appl_mod_catspim: "Density / population size; Partially Marked"</v>
      </c>
      <c r="Q101" s="14" t="str">
        <f t="shared" si="7"/>
        <v xml:space="preserve">    mod_appl_def_mod_catspim: "{{ term_def_mod_catspim }}"</v>
      </c>
    </row>
    <row r="102" spans="1:17">
      <c r="C102" t="s">
        <v>332</v>
      </c>
      <c r="D102" t="s">
        <v>329</v>
      </c>
      <c r="E102" s="33" t="s">
        <v>3303</v>
      </c>
      <c r="F102" s="33" t="str">
        <f t="shared" si="8"/>
        <v>{term}`Spatial Partial Identity Model (Categorical SPIM; catSPIM)`</v>
      </c>
      <c r="G102" t="s">
        <v>351</v>
      </c>
      <c r="H102" t="s">
        <v>1244</v>
      </c>
      <c r="J102" s="64" t="s">
        <v>3035</v>
      </c>
      <c r="K102" s="64" t="s">
        <v>3035</v>
      </c>
      <c r="P102" s="14" t="str">
        <f t="shared" si="6"/>
        <v xml:space="preserve">    name_mod_catspim: "Spatial Partial Identity Model (Categorical SPIM; catSPIM)"</v>
      </c>
      <c r="Q102" s="14" t="str">
        <f t="shared" si="7"/>
        <v xml:space="preserve">    name_def_mod_catspim: "{{ term_def_mod_catspim }}"</v>
      </c>
    </row>
    <row r="103" spans="1:17">
      <c r="B103" s="14">
        <v>29</v>
      </c>
      <c r="C103" s="14" t="s">
        <v>332</v>
      </c>
      <c r="D103" s="14" t="s">
        <v>0</v>
      </c>
      <c r="E103" s="33" t="s">
        <v>3547</v>
      </c>
      <c r="F103" s="33" t="str">
        <f t="shared" si="8"/>
        <v>{term}`Categorical partial identity model (catSPIM) (Augustine et al., 2019; Sun et al., 2022)`</v>
      </c>
      <c r="G103" s="17" t="s">
        <v>351</v>
      </c>
      <c r="H103" s="19" t="s">
        <v>568</v>
      </c>
      <c r="I103" s="19" t="str">
        <f>"(#"&amp;G103&amp;")=@{{ "&amp;D103&amp;"_"&amp;G103&amp;" }}@@: {{ "&amp;D103&amp;"_def_"&amp;G103&amp;" }}@@"</f>
        <v>(#mod_catspim)=@{{ term_mod_catspim }}@@: {{ term_def_mod_catspim }}@@</v>
      </c>
      <c r="J103" s="64" t="s">
        <v>3550</v>
      </c>
      <c r="K103" s="64" t="s">
        <v>3550</v>
      </c>
      <c r="L103" s="17"/>
      <c r="M103" s="20" t="s">
        <v>383</v>
      </c>
      <c r="N103" s="23" t="b">
        <v>0</v>
      </c>
      <c r="O103" s="21" t="b">
        <v>1</v>
      </c>
      <c r="P103" s="14" t="str">
        <f t="shared" si="6"/>
        <v xml:space="preserve">    term_mod_catspim: "Categorical partial identity model (catSPIM) (Augustine et al., 2019; Sun et al., 2022)"</v>
      </c>
      <c r="Q103" s="14" t="str">
        <f t="shared" si="7"/>
        <v xml:space="preserve">    term_def_mod_catspim: "A method used to estimate the [density](/09_gloss_ref/09_glossary.md#density) of partially marked populations in which the 'spatial locations of where partial identity samples are captured to probabilistically resolve their complete identities' (Augustine et al., 2018, 2019). catSPIM models use partial identity traits (e.g., sex class, antler points) to help infer individual identities (Augustine et al., 2019; Sun et al., 2022). catSPIM is an extension of the SC model ({{ ref_intext_chandler_royle_2013 }})."</v>
      </c>
    </row>
    <row r="104" spans="1:17">
      <c r="C104" t="s">
        <v>332</v>
      </c>
      <c r="D104" t="s">
        <v>329</v>
      </c>
      <c r="E104" s="33" t="s">
        <v>3305</v>
      </c>
      <c r="F104" s="33" t="str">
        <f t="shared" si="8"/>
        <v>{term}`Capture-recapture (CR) / Capture-mark-recapture (CMR)`</v>
      </c>
      <c r="G104" t="s">
        <v>358</v>
      </c>
      <c r="H104" t="s">
        <v>1229</v>
      </c>
      <c r="J104" s="64" t="s">
        <v>3036</v>
      </c>
      <c r="K104" s="64" t="s">
        <v>3036</v>
      </c>
      <c r="P104" s="14" t="str">
        <f t="shared" si="6"/>
        <v xml:space="preserve">    name_mod_cr_cmr: "Capture-recapture (CR) / Capture-mark-recapture (CMR)"</v>
      </c>
      <c r="Q104" s="14" t="str">
        <f t="shared" si="7"/>
        <v xml:space="preserve">    name_def_mod_cr_cmr: "{{ term_def_mod_cr_cmr }}"</v>
      </c>
    </row>
    <row r="105" spans="1:17">
      <c r="C105" t="s">
        <v>332</v>
      </c>
      <c r="D105" t="s">
        <v>2940</v>
      </c>
      <c r="E105" s="33" t="s">
        <v>3304</v>
      </c>
      <c r="F105" s="33" t="str">
        <f t="shared" si="8"/>
        <v>{term}`Population size / Absolute abundance / Vital rates / Density; Marked`</v>
      </c>
      <c r="G105" t="s">
        <v>358</v>
      </c>
      <c r="H105" s="14" t="s">
        <v>2657</v>
      </c>
      <c r="J105" s="64" t="s">
        <v>3036</v>
      </c>
      <c r="K105" s="64" t="s">
        <v>3036</v>
      </c>
      <c r="P105" s="14" t="str">
        <f t="shared" si="6"/>
        <v xml:space="preserve">    mod_appl_mod_cr_cmr: "Population size / Absolute abundance / Vital rates / Density; Marked"</v>
      </c>
      <c r="Q105" s="14" t="str">
        <f t="shared" si="7"/>
        <v xml:space="preserve">    mod_appl_def_mod_cr_cmr: "{{ term_def_mod_cr_cmr }}"</v>
      </c>
    </row>
    <row r="106" spans="1:17">
      <c r="B106" s="14">
        <v>28</v>
      </c>
      <c r="C106" s="14" t="s">
        <v>332</v>
      </c>
      <c r="D106" s="14" t="s">
        <v>0</v>
      </c>
      <c r="E106" s="33" t="s">
        <v>3361</v>
      </c>
      <c r="F106" s="33" t="str">
        <f t="shared" si="8"/>
        <v>{term}`Capture-recapture (CR) model */ Capture-mark-recapture (CMR) model (Karanth, 1995; Karanth &amp; Nichols, 1998)`</v>
      </c>
      <c r="G106" s="17" t="s">
        <v>358</v>
      </c>
      <c r="H106" s="17" t="s">
        <v>569</v>
      </c>
      <c r="I106" s="19" t="str">
        <f>"(#"&amp;G106&amp;")=@{{ "&amp;D106&amp;"_"&amp;G106&amp;" }}@@: {{ "&amp;D106&amp;"_def_"&amp;G106&amp;" }}@@"</f>
        <v>(#mod_cr_cmr)=@{{ term_mod_cr_cmr }}@@: {{ term_def_mod_cr_cmr }}@@</v>
      </c>
      <c r="J106" s="64" t="s">
        <v>2455</v>
      </c>
      <c r="K106" s="64" t="s">
        <v>2455</v>
      </c>
      <c r="L106" s="17"/>
      <c r="M106" s="20" t="s">
        <v>383</v>
      </c>
      <c r="N106" s="23" t="b">
        <v>0</v>
      </c>
      <c r="O106" s="21" t="b">
        <v>1</v>
      </c>
      <c r="P106" s="14" t="str">
        <f t="shared" si="6"/>
        <v xml:space="preserve">    term_mod_cr_cmr: "Capture-recapture (CR) model */ Capture-mark-recapture (CMR) model (Karanth, 1995; Karanth &amp; Nichols, 1998)"</v>
      </c>
      <c r="Q106" s="14" t="str">
        <f t="shared" si="7"/>
        <v xml:space="preserve">    term_def_mod_cr_cmr: "A method of estimating the abundance or [density](/09_gloss_ref/09_glossary.md#density) of marked populations using the number of animals detected and the likelihood animals will be detected (detection probability). CR (Karanth, 1995; Karanth &amp; Nichols, 1998) can be used to estimate vital rates where all newly detected unmarked animals become marked and are distinguishable in future (Efford, 2022). Spatially explicit capture-recapture (SECR; Borchers &amp; Efford, 2008; Efford, 2004; Royle &amp; Young, 2008) models have largely replaced CR and CMR models and provide more accurate [density](/09_gloss_ref/09_glossary.md#density) estimates (Blanc et al., 2013, Obbard et al., 2010, Sollmann et al., 2011)."</v>
      </c>
    </row>
    <row r="107" spans="1:17">
      <c r="B107" s="14">
        <v>52</v>
      </c>
      <c r="C107" s="14" t="s">
        <v>332</v>
      </c>
      <c r="D107" s="14" t="s">
        <v>0</v>
      </c>
      <c r="E107" s="33" t="s">
        <v>3362</v>
      </c>
      <c r="F107" s="33" t="str">
        <f t="shared" si="8"/>
        <v>{term}`Distance sampling (DS) model (Howe et al., 2017)`</v>
      </c>
      <c r="G107" s="17" t="s">
        <v>1357</v>
      </c>
      <c r="H107" s="19" t="s">
        <v>538</v>
      </c>
      <c r="I107" s="19" t="str">
        <f>"(#"&amp;G107&amp;")=@{{ "&amp;D107&amp;"_"&amp;G107&amp;" }}@@: {{ "&amp;D107&amp;"_def_"&amp;G107&amp;" }}@@"</f>
        <v>(#mod_distance_sampling)=@{{ term_mod_distance_sampling }}@@: {{ term_def_mod_distance_sampling }}@@</v>
      </c>
      <c r="J107" s="64" t="s">
        <v>3714</v>
      </c>
      <c r="K107" s="64" t="s">
        <v>2456</v>
      </c>
      <c r="L107" s="17"/>
      <c r="M107" s="20" t="s">
        <v>383</v>
      </c>
      <c r="N107" s="23" t="b">
        <v>0</v>
      </c>
      <c r="O107" s="21" t="b">
        <v>1</v>
      </c>
      <c r="P107" s="14" t="str">
        <f t="shared" si="6"/>
        <v xml:space="preserve">    term_mod_distance_sampling: "Distance sampling (DS) model (Howe et al., 2017)"</v>
      </c>
      <c r="Q107" s="14" t="str">
        <f t="shared" si="7"/>
        <v xml:space="preserve">    term_def_mod_distance_sampling: "A method to estimate abundance by using distances at which animals are detected (from [survey](/09_gloss_ref/09_glossary.md#survey) lines or points) to model abundance as a function of decreasing detection probability with animal distance from the camera (using a decay function) (Cappelle et al., 2021; Howe et al., 2017)."</v>
      </c>
    </row>
    <row r="108" spans="1:17">
      <c r="C108" t="s">
        <v>332</v>
      </c>
      <c r="D108" t="s">
        <v>329</v>
      </c>
      <c r="E108" s="33" t="s">
        <v>3306</v>
      </c>
      <c r="F108" s="33" t="str">
        <f t="shared" si="8"/>
        <v>{term}`Species diversity &amp; richness`</v>
      </c>
      <c r="G108" t="s">
        <v>366</v>
      </c>
      <c r="H108" t="s">
        <v>365</v>
      </c>
      <c r="J108" s="64" t="s">
        <v>3059</v>
      </c>
      <c r="K108" s="64" t="s">
        <v>3059</v>
      </c>
      <c r="P108" s="14" t="str">
        <f t="shared" si="6"/>
        <v xml:space="preserve">    name_mod_divers_rich: "Species diversity &amp; richness"</v>
      </c>
      <c r="Q108" s="14" t="str">
        <f t="shared" si="7"/>
        <v xml:space="preserve">    name_def_mod_divers_rich: "{{ term_def_mod_divers_rich }}"</v>
      </c>
    </row>
    <row r="109" spans="1:17">
      <c r="C109" t="s">
        <v>332</v>
      </c>
      <c r="D109" t="s">
        <v>2940</v>
      </c>
      <c r="E109" s="33" t="s">
        <v>3293</v>
      </c>
      <c r="F109" s="33" t="str">
        <f t="shared" si="8"/>
        <v>{term}`Alpha richness (α)`</v>
      </c>
      <c r="G109" t="s">
        <v>884</v>
      </c>
      <c r="H109" t="s">
        <v>3277</v>
      </c>
      <c r="J109" s="64" t="s">
        <v>3283</v>
      </c>
      <c r="K109" s="64" t="s">
        <v>3283</v>
      </c>
      <c r="P109" s="14" t="str">
        <f t="shared" si="6"/>
        <v xml:space="preserve">    mod_appl_mod_divers_rich_alpha: "Alpha richness (α)"</v>
      </c>
      <c r="Q109" s="14" t="str">
        <f t="shared" si="7"/>
        <v xml:space="preserve">    mod_appl_def_mod_divers_rich_alpha: "{{ term_def_mod_divers_rich_alpha }}"</v>
      </c>
    </row>
    <row r="110" spans="1:17">
      <c r="A110" s="14" t="s">
        <v>2377</v>
      </c>
      <c r="C110" s="14" t="s">
        <v>332</v>
      </c>
      <c r="D110" s="14" t="s">
        <v>0</v>
      </c>
      <c r="E110" s="33" t="s">
        <v>3293</v>
      </c>
      <c r="F110" s="33" t="str">
        <f t="shared" si="8"/>
        <v>{term}`Alpha richness (α)`</v>
      </c>
      <c r="G110" t="s">
        <v>884</v>
      </c>
      <c r="H110" t="s">
        <v>3277</v>
      </c>
      <c r="I110" s="19" t="str">
        <f>"(#"&amp;G110&amp;")=@{{ "&amp;D110&amp;"_"&amp;G110&amp;" }}@@: {{ "&amp;D110&amp;"_def_"&amp;G110&amp;" }}@@"</f>
        <v>(#mod_divers_rich_alpha)=@{{ term_mod_divers_rich_alpha }}@@: {{ term_def_mod_divers_rich_alpha }}@@</v>
      </c>
      <c r="J110" s="72" t="s">
        <v>3266</v>
      </c>
      <c r="K110" s="72" t="s">
        <v>3266</v>
      </c>
      <c r="P110" s="14" t="str">
        <f t="shared" si="6"/>
        <v xml:space="preserve">    term_mod_divers_rich_alpha: "Alpha richness (α)"</v>
      </c>
      <c r="Q110" s="14" t="str">
        <f t="shared" si="7"/>
        <v xml:space="preserve">    term_def_mod_divers_rich_alpha: "The number of species at the level of an individual camera location ({{ ref_intext_wearn_gloverkapfer_2017 }})."</v>
      </c>
    </row>
    <row r="111" spans="1:17">
      <c r="C111" t="s">
        <v>332</v>
      </c>
      <c r="D111" t="s">
        <v>2940</v>
      </c>
      <c r="E111" s="33" t="s">
        <v>3307</v>
      </c>
      <c r="F111" s="33" t="str">
        <f t="shared" si="8"/>
        <v>{term}`Beta-diversity (β)`</v>
      </c>
      <c r="G111" t="s">
        <v>883</v>
      </c>
      <c r="H111" t="s">
        <v>3276</v>
      </c>
      <c r="J111" s="64" t="s">
        <v>3037</v>
      </c>
      <c r="K111" s="64" t="s">
        <v>3037</v>
      </c>
      <c r="P111" s="14" t="str">
        <f t="shared" si="6"/>
        <v xml:space="preserve">    mod_appl_mod_divers_rich_beta: "Beta-diversity (β)"</v>
      </c>
      <c r="Q111" s="14" t="str">
        <f t="shared" si="7"/>
        <v xml:space="preserve">    mod_appl_def_mod_divers_rich_beta: "{{ term_def_mod_divers_rich_beta }}"</v>
      </c>
    </row>
    <row r="112" spans="1:17">
      <c r="A112" s="14" t="s">
        <v>2377</v>
      </c>
      <c r="C112" s="14" t="s">
        <v>332</v>
      </c>
      <c r="D112" s="14" t="s">
        <v>0</v>
      </c>
      <c r="E112" s="33" t="s">
        <v>3307</v>
      </c>
      <c r="F112" s="33" t="str">
        <f t="shared" si="8"/>
        <v>{term}`Beta-diversity (β)`</v>
      </c>
      <c r="G112" t="s">
        <v>883</v>
      </c>
      <c r="H112" t="s">
        <v>3276</v>
      </c>
      <c r="I112" s="19" t="str">
        <f>"(#"&amp;G112&amp;")=@{{ "&amp;D112&amp;"_"&amp;G112&amp;" }}@@: {{ "&amp;D112&amp;"_def_"&amp;G112&amp;" }}@@"</f>
        <v>(#mod_divers_rich_beta)=@{{ term_mod_divers_rich_beta }}@@: {{ term_def_mod_divers_rich_beta }}@@</v>
      </c>
      <c r="J112" s="72" t="s">
        <v>3265</v>
      </c>
      <c r="K112" s="72" t="s">
        <v>3265</v>
      </c>
      <c r="P112" s="14" t="str">
        <f t="shared" si="6"/>
        <v xml:space="preserve">    term_mod_divers_rich_beta: "Beta-diversity (β)"</v>
      </c>
      <c r="Q112" s="14" t="str">
        <f t="shared" si="7"/>
        <v xml:space="preserve">    term_def_mod_divers_rich_beta: "The differences between the communities or, more formally, the variance among the communities ({{ ref_intext_wearn_gloverkapfer_2017 }})."</v>
      </c>
    </row>
    <row r="113" spans="1:17">
      <c r="C113" t="s">
        <v>332</v>
      </c>
      <c r="D113" t="s">
        <v>2940</v>
      </c>
      <c r="E113" s="33" t="s">
        <v>3295</v>
      </c>
      <c r="F113" s="33" t="str">
        <f t="shared" si="8"/>
        <v>{term}`Species diversity`</v>
      </c>
      <c r="G113" t="s">
        <v>2893</v>
      </c>
      <c r="H113" s="19" t="s">
        <v>1242</v>
      </c>
      <c r="J113" s="64" t="s">
        <v>3038</v>
      </c>
      <c r="K113" s="64" t="s">
        <v>3038</v>
      </c>
      <c r="P113" s="14" t="str">
        <f t="shared" si="6"/>
        <v xml:space="preserve">    mod_appl_mod_divers_rich_divers: "Species diversity"</v>
      </c>
      <c r="Q113" s="14" t="str">
        <f t="shared" si="7"/>
        <v xml:space="preserve">    mod_appl_def_mod_divers_rich_divers: "{{ term_def_mod_divers_rich_divers }}"</v>
      </c>
    </row>
    <row r="114" spans="1:17">
      <c r="C114" s="14" t="s">
        <v>332</v>
      </c>
      <c r="D114" s="14" t="s">
        <v>0</v>
      </c>
      <c r="E114" s="33" t="s">
        <v>3295</v>
      </c>
      <c r="F114" s="33" t="str">
        <f t="shared" si="8"/>
        <v>{term}`Species diversity`</v>
      </c>
      <c r="G114" t="s">
        <v>2893</v>
      </c>
      <c r="H114" s="19" t="s">
        <v>1242</v>
      </c>
      <c r="J114" s="70" t="s">
        <v>3282</v>
      </c>
      <c r="K114" s="70" t="s">
        <v>3282</v>
      </c>
      <c r="P114" s="14" t="str">
        <f t="shared" si="6"/>
        <v xml:space="preserve">    term_mod_divers_rich_divers: "Species diversity"</v>
      </c>
      <c r="Q114" s="14" t="str">
        <f t="shared" si="7"/>
        <v xml:space="preserve">    term_def_mod_divers_rich_divers: "A measure of diversity that incorporates both the number of species in an assemblage and some measure of their relative abundances.' ({{ ref_intext_gotelli_chao_2013 }})"</v>
      </c>
    </row>
    <row r="115" spans="1:17">
      <c r="C115" t="s">
        <v>332</v>
      </c>
      <c r="D115" t="s">
        <v>2940</v>
      </c>
      <c r="E115" s="33" t="s">
        <v>3308</v>
      </c>
      <c r="F115" s="33" t="str">
        <f t="shared" si="8"/>
        <v>{term}`Gamma richness (γ)`</v>
      </c>
      <c r="G115" t="s">
        <v>885</v>
      </c>
      <c r="H115" t="s">
        <v>3275</v>
      </c>
      <c r="J115" s="64" t="s">
        <v>3039</v>
      </c>
      <c r="K115" s="64" t="s">
        <v>3039</v>
      </c>
      <c r="P115" s="14" t="str">
        <f t="shared" si="6"/>
        <v xml:space="preserve">    mod_appl_mod_divers_rich_gamma: "Gamma richness (γ)"</v>
      </c>
      <c r="Q115" s="14" t="str">
        <f t="shared" si="7"/>
        <v xml:space="preserve">    mod_appl_def_mod_divers_rich_gamma: "{{ term_def_mod_divers_rich_gamma }}"</v>
      </c>
    </row>
    <row r="116" spans="1:17">
      <c r="A116" s="14" t="s">
        <v>2377</v>
      </c>
      <c r="C116" s="14" t="s">
        <v>332</v>
      </c>
      <c r="D116" s="14" t="s">
        <v>0</v>
      </c>
      <c r="E116" s="33" t="s">
        <v>3308</v>
      </c>
      <c r="F116" s="33" t="str">
        <f t="shared" si="8"/>
        <v>{term}`Gamma richness (γ)`</v>
      </c>
      <c r="G116" t="s">
        <v>885</v>
      </c>
      <c r="H116" t="s">
        <v>3275</v>
      </c>
      <c r="I116" s="19" t="str">
        <f>"(#"&amp;G116&amp;")=@{{ "&amp;D116&amp;"_"&amp;G116&amp;" }}@@: {{ "&amp;D116&amp;"_def_"&amp;G116&amp;" }}@@"</f>
        <v>(#mod_divers_rich_gamma)=@{{ term_mod_divers_rich_gamma }}@@: {{ term_def_mod_divers_rich_gamma }}@@</v>
      </c>
      <c r="J116" s="72" t="s">
        <v>3264</v>
      </c>
      <c r="K116" s="72" t="s">
        <v>3264</v>
      </c>
      <c r="P116" s="14" t="str">
        <f t="shared" si="6"/>
        <v xml:space="preserve">    term_mod_divers_rich_gamma: "Gamma richness (γ)"</v>
      </c>
      <c r="Q116" s="14" t="str">
        <f t="shared" si="7"/>
        <v xml:space="preserve">    term_def_mod_divers_rich_gamma: "The number of species across a whole study area ({{ ref_intext_wearn_gloverkapfer_2017 }})."</v>
      </c>
    </row>
    <row r="117" spans="1:17">
      <c r="C117" t="s">
        <v>332</v>
      </c>
      <c r="D117" t="s">
        <v>2940</v>
      </c>
      <c r="E117" s="33" t="s">
        <v>3309</v>
      </c>
      <c r="F117" s="33" t="str">
        <f t="shared" si="8"/>
        <v>{term}`Species richness`</v>
      </c>
      <c r="G117" t="s">
        <v>1252</v>
      </c>
      <c r="H117" s="19" t="s">
        <v>1241</v>
      </c>
      <c r="J117" s="64" t="s">
        <v>3040</v>
      </c>
      <c r="K117" s="64" t="s">
        <v>3040</v>
      </c>
      <c r="P117" s="14" t="str">
        <f t="shared" si="6"/>
        <v xml:space="preserve">    mod_appl_mod_divers_rich_rich: "Species richness"</v>
      </c>
      <c r="Q117" s="14" t="str">
        <f t="shared" si="7"/>
        <v xml:space="preserve">    mod_appl_def_mod_divers_rich_rich: "{{ term_def_mod_divers_rich_rich }}"</v>
      </c>
    </row>
    <row r="118" spans="1:17">
      <c r="A118" s="14" t="s">
        <v>2377</v>
      </c>
      <c r="C118" s="14" t="s">
        <v>332</v>
      </c>
      <c r="D118" s="14" t="s">
        <v>0</v>
      </c>
      <c r="E118" s="33" t="s">
        <v>3309</v>
      </c>
      <c r="F118" s="33" t="str">
        <f t="shared" si="8"/>
        <v>{term}`Species richness`</v>
      </c>
      <c r="G118" t="s">
        <v>1252</v>
      </c>
      <c r="H118" s="19" t="s">
        <v>1241</v>
      </c>
      <c r="I118" s="19" t="str">
        <f>"(#"&amp;G118&amp;")=@{{ "&amp;D118&amp;"_"&amp;G118&amp;" }}@@: {{ "&amp;D118&amp;"_def_"&amp;G118&amp;" }}@@"</f>
        <v>(#mod_divers_rich_rich)=@{{ term_mod_divers_rich_rich }}@@: {{ term_def_mod_divers_rich_rich }}@@</v>
      </c>
      <c r="J118" s="67" t="s">
        <v>3543</v>
      </c>
      <c r="K118" s="67" t="s">
        <v>3543</v>
      </c>
      <c r="P118" s="14" t="str">
        <f t="shared" si="6"/>
        <v xml:space="preserve">    term_mod_divers_rich_rich: "Species richness"</v>
      </c>
      <c r="Q118" s="14" t="str">
        <f t="shared" si="7"/>
        <v xml:space="preserve">    term_def_mod_divers_rich_rich: "The total number of species in an assemblage or a sample' ({{ ref_intext_gotelli_chao_2013 }})."</v>
      </c>
    </row>
    <row r="119" spans="1:17">
      <c r="A119" s="14" t="s">
        <v>2377</v>
      </c>
      <c r="C119" s="14" t="s">
        <v>332</v>
      </c>
      <c r="D119" s="14" t="s">
        <v>0</v>
      </c>
      <c r="E119" s="33" t="s">
        <v>3498</v>
      </c>
      <c r="F119" s="33" t="str">
        <f t="shared" si="8"/>
        <v>{term}`Species richness`</v>
      </c>
      <c r="G119" t="s">
        <v>3131</v>
      </c>
      <c r="H119" s="19" t="s">
        <v>1241</v>
      </c>
      <c r="I119" s="19" t="str">
        <f>"(#"&amp;G119&amp;")=@{{ "&amp;D119&amp;"_"&amp;G119&amp;" }}@@: {{ "&amp;D119&amp;"_def_"&amp;G119&amp;" }}@@"</f>
        <v>(#mod_divers_rich_rich2)=@{{ term_mod_divers_rich_rich2 }}@@: {{ term_def_mod_divers_rich_rich2 }}@@</v>
      </c>
      <c r="J119" s="73" t="s">
        <v>3278</v>
      </c>
      <c r="K119" s="73" t="s">
        <v>3278</v>
      </c>
      <c r="P119" s="14" t="str">
        <f t="shared" si="6"/>
        <v xml:space="preserve">    term_mod_divers_rich_rich2: "Species richness"</v>
      </c>
      <c r="Q119" s="14" t="str">
        <f t="shared" si="7"/>
        <v xml:space="preserve">    term_def_mod_divers_rich_rich2: "The number of species found in the community/area measured ({{ ref_intext_pyron_2010 }})."</v>
      </c>
    </row>
    <row r="120" spans="1:17">
      <c r="C120" t="s">
        <v>332</v>
      </c>
      <c r="D120" t="s">
        <v>2940</v>
      </c>
      <c r="E120" s="33" t="s">
        <v>3310</v>
      </c>
      <c r="F120" s="33" t="str">
        <f t="shared" si="8"/>
        <v>{term}`Density; Unmarked`</v>
      </c>
      <c r="G120" t="s">
        <v>338</v>
      </c>
      <c r="H120" s="14" t="s">
        <v>2656</v>
      </c>
      <c r="J120" s="64" t="s">
        <v>3041</v>
      </c>
      <c r="K120" s="64" t="s">
        <v>3041</v>
      </c>
      <c r="P120" s="14" t="str">
        <f t="shared" si="6"/>
        <v xml:space="preserve">    mod_appl_mod_ds: "Density; Unmarked"</v>
      </c>
      <c r="Q120" s="14" t="str">
        <f t="shared" si="7"/>
        <v xml:space="preserve">    mod_appl_def_mod_ds: "{{ term_def_mod_ds }}"</v>
      </c>
    </row>
    <row r="121" spans="1:17">
      <c r="C121" t="s">
        <v>332</v>
      </c>
      <c r="D121" t="s">
        <v>329</v>
      </c>
      <c r="E121" s="33" t="s">
        <v>3311</v>
      </c>
      <c r="F121" s="33" t="str">
        <f t="shared" si="8"/>
        <v>{term}`Distance sampling (DS)`</v>
      </c>
      <c r="G121" t="s">
        <v>338</v>
      </c>
      <c r="H121" t="s">
        <v>337</v>
      </c>
      <c r="J121" s="64" t="s">
        <v>3041</v>
      </c>
      <c r="K121" s="64" t="s">
        <v>3041</v>
      </c>
      <c r="P121" s="14" t="str">
        <f t="shared" si="6"/>
        <v xml:space="preserve">    name_mod_ds: "Distance sampling (DS)"</v>
      </c>
      <c r="Q121" s="14" t="str">
        <f t="shared" si="7"/>
        <v xml:space="preserve">    name_def_mod_ds: "{{ term_def_mod_ds }}"</v>
      </c>
    </row>
    <row r="122" spans="1:17">
      <c r="B122" s="14">
        <v>82</v>
      </c>
      <c r="C122" s="14" t="s">
        <v>332</v>
      </c>
      <c r="D122" s="14" t="s">
        <v>0</v>
      </c>
      <c r="E122" s="33" t="s">
        <v>3365</v>
      </c>
      <c r="F122" s="33" t="str">
        <f t="shared" si="8"/>
        <v>{term}`Instantaneous sampling (IS) (Moeller et al., 2018)`</v>
      </c>
      <c r="G122" s="17" t="s">
        <v>1358</v>
      </c>
      <c r="H122" s="19" t="s">
        <v>504</v>
      </c>
      <c r="I122" s="19" t="str">
        <f>"(#"&amp;G122&amp;")=@{{ "&amp;D122&amp;"_"&amp;G122&amp;" }}@@: {{ "&amp;D122&amp;"_def_"&amp;G122&amp;" }}@@"</f>
        <v>(#mod_instantaneous_sampling)=@{{ term_mod_instantaneous_sampling }}@@: {{ term_def_mod_instantaneous_sampling }}@@</v>
      </c>
      <c r="J122" s="64" t="s">
        <v>3596</v>
      </c>
      <c r="K122" s="64" t="s">
        <v>3596</v>
      </c>
      <c r="L122" s="17"/>
      <c r="M122" s="20" t="s">
        <v>383</v>
      </c>
      <c r="N122" s="23" t="b">
        <v>0</v>
      </c>
      <c r="O122" s="21" t="b">
        <v>1</v>
      </c>
      <c r="P122" s="14" t="str">
        <f t="shared" si="6"/>
        <v xml:space="preserve">    term_mod_instantaneous_sampling: "Instantaneous sampling (IS) (Moeller et al., 2018)"</v>
      </c>
      <c r="Q122" s="14" t="str">
        <f t="shared" si="7"/>
        <v xml:space="preserve">    term_def_mod_instantaneous_sampling: "A method used to estimate abundance or [density](/09_gloss_ref/09_glossary.md#density) from time-lapse images from randomly deployed cameras; the number of unique individuals (the count) is needed ({{ ref_intext_moeller_et_al_2018 }})."</v>
      </c>
    </row>
    <row r="123" spans="1:17">
      <c r="C123" t="s">
        <v>332</v>
      </c>
      <c r="D123" t="s">
        <v>329</v>
      </c>
      <c r="E123" s="33" t="s">
        <v>3313</v>
      </c>
      <c r="F123" s="33" t="str">
        <f t="shared" si="8"/>
        <v>{term}`Species inventory`</v>
      </c>
      <c r="G123" t="s">
        <v>368</v>
      </c>
      <c r="H123" t="s">
        <v>367</v>
      </c>
      <c r="J123" s="64" t="s">
        <v>3042</v>
      </c>
      <c r="K123" s="64" t="s">
        <v>3042</v>
      </c>
      <c r="P123" s="14" t="str">
        <f t="shared" si="6"/>
        <v xml:space="preserve">    name_mod_inventory: "Species inventory"</v>
      </c>
      <c r="Q123" s="14" t="str">
        <f t="shared" si="7"/>
        <v xml:space="preserve">    name_def_mod_inventory: "{{ term_def_mod_inventory }}"</v>
      </c>
    </row>
    <row r="124" spans="1:17">
      <c r="C124" t="s">
        <v>332</v>
      </c>
      <c r="D124" t="s">
        <v>2940</v>
      </c>
      <c r="E124" s="33" t="s">
        <v>3312</v>
      </c>
      <c r="F124" s="33" t="str">
        <f t="shared" si="8"/>
        <v>{term}`Species inventory, presence`</v>
      </c>
      <c r="G124" t="s">
        <v>368</v>
      </c>
      <c r="H124" s="14" t="s">
        <v>1253</v>
      </c>
      <c r="J124" s="64" t="s">
        <v>3042</v>
      </c>
      <c r="K124" s="64" t="s">
        <v>3042</v>
      </c>
      <c r="P124" s="14" t="str">
        <f t="shared" si="6"/>
        <v xml:space="preserve">    mod_appl_mod_inventory: "Species inventory, presence"</v>
      </c>
      <c r="Q124" s="14" t="str">
        <f t="shared" si="7"/>
        <v xml:space="preserve">    mod_appl_def_mod_inventory: "{{ term_def_mod_inventory }}"</v>
      </c>
    </row>
    <row r="125" spans="1:17">
      <c r="B125" s="14">
        <v>85</v>
      </c>
      <c r="C125" s="14" t="s">
        <v>332</v>
      </c>
      <c r="D125" s="14" t="s">
        <v>0</v>
      </c>
      <c r="E125" s="33" t="s">
        <v>3435</v>
      </c>
      <c r="F125" s="33" t="str">
        <f t="shared" si="8"/>
        <v>{term}`Inventory`</v>
      </c>
      <c r="G125" s="17" t="s">
        <v>368</v>
      </c>
      <c r="H125" s="19" t="s">
        <v>499</v>
      </c>
      <c r="I125" s="19" t="str">
        <f>"(#"&amp;G125&amp;")=@{{ "&amp;D125&amp;"_"&amp;G125&amp;" }}@@: {{ "&amp;D125&amp;"_def_"&amp;G125&amp;" }}@@"</f>
        <v>(#mod_inventory)=@{{ term_mod_inventory }}@@: {{ term_def_mod_inventory }}@@</v>
      </c>
      <c r="J125" s="64" t="s">
        <v>3269</v>
      </c>
      <c r="K125" s="64" t="s">
        <v>3269</v>
      </c>
      <c r="L125" s="17"/>
      <c r="M125" s="20" t="s">
        <v>383</v>
      </c>
      <c r="N125" s="23" t="b">
        <v>0</v>
      </c>
      <c r="O125" s="21" t="b">
        <v>1</v>
      </c>
      <c r="P125" s="14" t="str">
        <f t="shared" si="6"/>
        <v xml:space="preserve">    term_mod_inventory: "Inventory"</v>
      </c>
      <c r="Q125" s="14" t="str">
        <f t="shared" si="7"/>
        <v xml:space="preserve">    term_def_mod_inventory: "Rapid assessment [surveys](/09_gloss_ref/09_glossary.md#survey) to determine what species are present in a given area at a given point in time; there is no attempt made to quantify aspects of communities or populations ({{ ref_intext_wearn_gloverkapfer_2017 }})."</v>
      </c>
    </row>
    <row r="126" spans="1:17">
      <c r="C126" t="s">
        <v>332</v>
      </c>
      <c r="D126" t="s">
        <v>2940</v>
      </c>
      <c r="E126" s="33" t="s">
        <v>3315</v>
      </c>
      <c r="F126" s="33" t="str">
        <f t="shared" si="8"/>
        <v>{term}`Density; Unmarked`</v>
      </c>
      <c r="G126" t="s">
        <v>331</v>
      </c>
      <c r="H126" s="14" t="s">
        <v>2656</v>
      </c>
      <c r="J126" s="64" t="s">
        <v>3043</v>
      </c>
      <c r="K126" s="64" t="s">
        <v>3043</v>
      </c>
      <c r="P126" s="14" t="str">
        <f t="shared" si="6"/>
        <v xml:space="preserve">    mod_appl_mod_is: "Density; Unmarked"</v>
      </c>
      <c r="Q126" s="14" t="str">
        <f t="shared" si="7"/>
        <v xml:space="preserve">    mod_appl_def_mod_is: "{{ term_def_mod_is }}"</v>
      </c>
    </row>
    <row r="127" spans="1:17">
      <c r="C127" t="s">
        <v>332</v>
      </c>
      <c r="D127" t="s">
        <v>329</v>
      </c>
      <c r="E127" s="33" t="s">
        <v>3316</v>
      </c>
      <c r="F127" s="33" t="str">
        <f t="shared" si="8"/>
        <v>{term}`Instantaneous sampling (IS)`</v>
      </c>
      <c r="G127" t="s">
        <v>331</v>
      </c>
      <c r="H127" t="s">
        <v>330</v>
      </c>
      <c r="J127" s="64" t="s">
        <v>3043</v>
      </c>
      <c r="K127" s="64" t="s">
        <v>3043</v>
      </c>
      <c r="P127" s="14" t="str">
        <f t="shared" si="6"/>
        <v xml:space="preserve">    name_mod_is: "Instantaneous sampling (IS)"</v>
      </c>
      <c r="Q127" s="14" t="str">
        <f t="shared" si="7"/>
        <v xml:space="preserve">    name_def_mod_is: "{{ term_def_mod_is }}"</v>
      </c>
    </row>
    <row r="128" spans="1:17">
      <c r="B128" s="14">
        <v>96</v>
      </c>
      <c r="C128" s="14" t="s">
        <v>332</v>
      </c>
      <c r="D128" s="14" t="s">
        <v>0</v>
      </c>
      <c r="E128" s="33" t="s">
        <v>3487</v>
      </c>
      <c r="F128" s="33" t="str">
        <f t="shared" si="8"/>
        <v>{term}`Modelling approach`</v>
      </c>
      <c r="G128" s="17" t="s">
        <v>1359</v>
      </c>
      <c r="H128" s="19" t="s">
        <v>488</v>
      </c>
      <c r="I128" s="19" t="str">
        <f>"(#"&amp;G128&amp;")=@{{ "&amp;D128&amp;"_"&amp;G128&amp;" }}@@: {{ "&amp;D128&amp;"_def_"&amp;G128&amp;" }}@@"</f>
        <v>(#mod_modelling_approach)=@{{ term_mod_modelling_approach }}@@: {{ term_def_mod_modelling_approach }}@@</v>
      </c>
      <c r="J128" s="64" t="s">
        <v>2457</v>
      </c>
      <c r="K128" s="64" t="s">
        <v>2457</v>
      </c>
      <c r="L128" s="17"/>
      <c r="M128" s="20" t="s">
        <v>383</v>
      </c>
      <c r="N128" s="21" t="b">
        <v>1</v>
      </c>
      <c r="O128" s="21" t="b">
        <v>1</v>
      </c>
      <c r="P128" s="14" t="str">
        <f t="shared" si="6"/>
        <v xml:space="preserve">    term_mod_modelling_approach: "Modelling approach"</v>
      </c>
      <c r="Q128" s="14" t="str">
        <f t="shared" si="7"/>
        <v xml:space="preserve">    term_def_mod_modelling_approach: "The method used to analyze the camera data, which should depend on the state variable, e.g., occupancy models [MacKenzie et al., 2002], spatially explicit capture recapture (SECR) for [density](/09_gloss_ref/09_glossary.md#density) estimation [Chandler and Royle, 2013], etc. and the Target Species."</v>
      </c>
    </row>
    <row r="129" spans="2:17">
      <c r="B129" s="14">
        <v>95</v>
      </c>
      <c r="C129" s="14" t="s">
        <v>332</v>
      </c>
      <c r="D129" s="14" t="s">
        <v>0</v>
      </c>
      <c r="E129" s="33" t="s">
        <v>3423</v>
      </c>
      <c r="F129" s="33" t="str">
        <f t="shared" si="8"/>
        <v>{term}`Model assumption`</v>
      </c>
      <c r="G129" s="17" t="s">
        <v>1360</v>
      </c>
      <c r="H129" s="19" t="s">
        <v>489</v>
      </c>
      <c r="I129" s="19" t="str">
        <f>"(#"&amp;G129&amp;")=@{{ "&amp;D129&amp;"_"&amp;G129&amp;" }}@@: {{ "&amp;D129&amp;"_def_"&amp;G129&amp;" }}@@"</f>
        <v>(#mod_modelling_assumption)=@{{ term_mod_modelling_assumption }}@@: {{ term_def_mod_modelling_assumption }}@@</v>
      </c>
      <c r="J129" s="64" t="s">
        <v>840</v>
      </c>
      <c r="K129" s="64" t="s">
        <v>840</v>
      </c>
      <c r="L129" s="17"/>
      <c r="M129" s="20" t="s">
        <v>383</v>
      </c>
      <c r="N129" s="23" t="b">
        <v>0</v>
      </c>
      <c r="O129" s="21" t="b">
        <v>1</v>
      </c>
      <c r="P129" s="14" t="str">
        <f t="shared" si="6"/>
        <v xml:space="preserve">    term_mod_modelling_assumption: "Model assumption"</v>
      </c>
      <c r="Q129" s="14" t="str">
        <f t="shared" si="7"/>
        <v xml:space="preserve">    term_def_mod_modelling_assumption: "Explicitly stated (or implicitly premised) conventions, choices and other specifications (e.g., about the data, wildlife ecology*/behaviour, the relationships between variables, etc.) on which a particular modelling approach is based that allows the model to provide valid inference."</v>
      </c>
    </row>
    <row r="130" spans="2:17">
      <c r="C130" t="s">
        <v>332</v>
      </c>
      <c r="D130" t="s">
        <v>329</v>
      </c>
      <c r="E130" s="33" t="s">
        <v>3317</v>
      </c>
      <c r="F130" s="33" t="str">
        <f t="shared" si="8"/>
        <v>{term}`Mark-resight (MR)`</v>
      </c>
      <c r="G130" t="s">
        <v>356</v>
      </c>
      <c r="H130" t="s">
        <v>355</v>
      </c>
      <c r="J130" s="64" t="s">
        <v>3060</v>
      </c>
      <c r="K130" s="64" t="s">
        <v>3060</v>
      </c>
      <c r="P130" s="14" t="str">
        <f t="shared" ref="P130:P193" si="9">"    "&amp;D130&amp;"_"&amp;G130&amp;": """&amp;H130&amp;""""</f>
        <v xml:space="preserve">    name_mod_mr: "Mark-resight (MR)"</v>
      </c>
      <c r="Q130" s="14" t="str">
        <f t="shared" ref="Q130:Q193" si="10">IF(K130=999,"",("    "&amp;D130&amp;"_def_"&amp;G130&amp;": """&amp;K130&amp;""""))</f>
        <v xml:space="preserve">    name_def_mod_mr: "{{ term_def_mod_mr }}"</v>
      </c>
    </row>
    <row r="131" spans="2:17">
      <c r="B131" s="14">
        <v>93</v>
      </c>
      <c r="C131" s="14" t="s">
        <v>332</v>
      </c>
      <c r="D131" s="14" t="s">
        <v>0</v>
      </c>
      <c r="E131" s="33" t="s">
        <v>3369</v>
      </c>
      <c r="F131" s="33" t="str">
        <f t="shared" ref="F131:F194" si="11">"{term}`"&amp;H131&amp;"`"</f>
        <v>{term}`Mark-resight (MR) model (Arnason et al., 1991; McClintock et al., 2009)`</v>
      </c>
      <c r="G131" s="17" t="s">
        <v>356</v>
      </c>
      <c r="H131" s="19" t="s">
        <v>493</v>
      </c>
      <c r="I131" s="19" t="str">
        <f>"(#"&amp;G131&amp;")=@{{ "&amp;D131&amp;"_"&amp;G131&amp;" }}@@: {{ "&amp;D131&amp;"_def_"&amp;G131&amp;" }}@@"</f>
        <v>(#mod_mr)=@{{ term_mod_mr }}@@: {{ term_def_mod_mr }}@@</v>
      </c>
      <c r="J131" s="64" t="s">
        <v>3030</v>
      </c>
      <c r="K131" s="64" t="s">
        <v>3030</v>
      </c>
      <c r="L131" s="17"/>
      <c r="M131" s="20" t="s">
        <v>383</v>
      </c>
      <c r="N131" s="23" t="b">
        <v>0</v>
      </c>
      <c r="O131" s="21" t="b">
        <v>1</v>
      </c>
      <c r="P131" s="14" t="str">
        <f t="shared" si="9"/>
        <v xml:space="preserve">    term_mod_mr: "Mark-resight (MR) model (Arnason et al., 1991; McClintock et al., 2009)"</v>
      </c>
      <c r="Q131" s="14" t="str">
        <f t="shared" si="10"/>
        <v xml:space="preserve">    term_def_mod_mr: "A method used to estimate the abundance of partially marked populations using the number of marked individuals, the number of unmarked individuals, and the detection probability from marked animals ({{ ref_intext_wearn_gloverkapfer_2017 }}). MR is similar to capture-recapture (CR; Karanth, 1995; Karanth &amp; Nichols, 1998) models, except only a portion of animals are individually identified."</v>
      </c>
    </row>
    <row r="132" spans="2:17">
      <c r="B132" s="14">
        <v>104</v>
      </c>
      <c r="C132" s="14" t="s">
        <v>332</v>
      </c>
      <c r="D132" s="14" t="s">
        <v>0</v>
      </c>
      <c r="E132" s="33" t="s">
        <v>3351</v>
      </c>
      <c r="F132" s="33" t="str">
        <f t="shared" si="11"/>
        <v>{term}`N-mixture models`</v>
      </c>
      <c r="G132" s="17" t="s">
        <v>1361</v>
      </c>
      <c r="H132" s="17" t="s">
        <v>485</v>
      </c>
      <c r="I132" s="19" t="str">
        <f>"(#"&amp;G132&amp;")=@{{ "&amp;D132&amp;"_"&amp;G132&amp;" }}@@: {{ "&amp;D132&amp;"_def_"&amp;G132&amp;" }}@@"</f>
        <v>(#mod_n_mixture)=@{{ term_mod_n_mixture }}@@: {{ term_def_mod_n_mixture }}@@</v>
      </c>
      <c r="J132" s="64" t="s">
        <v>766</v>
      </c>
      <c r="K132" s="64" t="s">
        <v>766</v>
      </c>
      <c r="L132" s="17"/>
      <c r="M132" s="20" t="s">
        <v>383</v>
      </c>
      <c r="N132" s="23" t="b">
        <v>0</v>
      </c>
      <c r="O132" s="21" t="b">
        <v>1</v>
      </c>
      <c r="P132" s="14" t="str">
        <f t="shared" si="9"/>
        <v xml:space="preserve">    term_mod_n_mixture: "N-mixture models"</v>
      </c>
      <c r="Q132" s="14" t="str">
        <f t="shared" si="10"/>
        <v xml:space="preserve">    term_def_mod_n_mixture: "A class of models for estimating absolute abundance using replicated counts of animals from several different sites; site-specific counts are treated as independent random variables to estimate the number of animals available for capture at each site; detection is imperfect (Royle 2004). N-mixture models are a type of site-structured model (i.e., that 'treat each camera as though it samples... [a] distinct population within a larger meta-population' [Clarke et al., 2023])."</v>
      </c>
    </row>
    <row r="133" spans="2:17">
      <c r="C133" t="s">
        <v>332</v>
      </c>
      <c r="D133" t="s">
        <v>329</v>
      </c>
      <c r="E133" s="33" t="s">
        <v>3318</v>
      </c>
      <c r="F133" s="33" t="str">
        <f t="shared" si="11"/>
        <v>{term}`N-mixture`</v>
      </c>
      <c r="G133" t="s">
        <v>346</v>
      </c>
      <c r="H133" t="s">
        <v>345</v>
      </c>
      <c r="J133" s="64" t="s">
        <v>3061</v>
      </c>
      <c r="K133" s="64" t="s">
        <v>3061</v>
      </c>
      <c r="P133" s="14" t="str">
        <f t="shared" si="9"/>
        <v xml:space="preserve">    name_mod_nmixture: "N-mixture"</v>
      </c>
      <c r="Q133" s="14" t="str">
        <f t="shared" si="10"/>
        <v xml:space="preserve">    name_def_mod_nmixture: "{{ term_def_mod_nmixture }}"</v>
      </c>
    </row>
    <row r="134" spans="2:17">
      <c r="C134" t="s">
        <v>332</v>
      </c>
      <c r="D134" t="s">
        <v>2940</v>
      </c>
      <c r="E134" s="33" t="s">
        <v>3319</v>
      </c>
      <c r="F134" s="33" t="str">
        <f t="shared" si="11"/>
        <v>{term}`Occupancy`</v>
      </c>
      <c r="G134" t="s">
        <v>364</v>
      </c>
      <c r="H134" s="14" t="s">
        <v>376</v>
      </c>
      <c r="J134" s="64" t="s">
        <v>3044</v>
      </c>
      <c r="K134" s="64" t="s">
        <v>3044</v>
      </c>
      <c r="P134" s="14" t="str">
        <f t="shared" si="9"/>
        <v xml:space="preserve">    mod_appl_mod_occupancy: "Occupancy"</v>
      </c>
      <c r="Q134" s="14" t="str">
        <f t="shared" si="10"/>
        <v xml:space="preserve">    mod_appl_def_mod_occupancy: "{{ term_def_mod_occupancy }}"</v>
      </c>
    </row>
    <row r="135" spans="2:17">
      <c r="C135" t="s">
        <v>332</v>
      </c>
      <c r="D135" t="s">
        <v>329</v>
      </c>
      <c r="E135" s="33" t="s">
        <v>3319</v>
      </c>
      <c r="F135" s="33" t="str">
        <f t="shared" si="11"/>
        <v>{term}`Occupancy`</v>
      </c>
      <c r="G135" t="s">
        <v>364</v>
      </c>
      <c r="H135" t="s">
        <v>376</v>
      </c>
      <c r="J135" s="64" t="s">
        <v>3044</v>
      </c>
      <c r="K135" s="64" t="s">
        <v>3044</v>
      </c>
      <c r="P135" s="14" t="str">
        <f t="shared" si="9"/>
        <v xml:space="preserve">    name_mod_occupancy: "Occupancy"</v>
      </c>
      <c r="Q135" s="14" t="str">
        <f t="shared" si="10"/>
        <v xml:space="preserve">    name_def_mod_occupancy: "{{ term_def_mod_occupancy }}"</v>
      </c>
    </row>
    <row r="136" spans="2:17">
      <c r="B136" s="14">
        <v>108</v>
      </c>
      <c r="C136" s="14" t="s">
        <v>332</v>
      </c>
      <c r="D136" s="14" t="s">
        <v>0</v>
      </c>
      <c r="E136" s="33" t="s">
        <v>3370</v>
      </c>
      <c r="F136" s="33" t="str">
        <f t="shared" si="11"/>
        <v>{term}`Occupancy model (MacKenzie et al., 2002)`</v>
      </c>
      <c r="G136" s="17" t="s">
        <v>364</v>
      </c>
      <c r="H136" s="19" t="s">
        <v>483</v>
      </c>
      <c r="I136" s="19" t="str">
        <f>"(#"&amp;G136&amp;")=@{{ "&amp;D136&amp;"_"&amp;G136&amp;" }}@@: {{ "&amp;D136&amp;"_def_"&amp;G136&amp;" }}@@"</f>
        <v>(#mod_occupancy)=@{{ term_mod_occupancy }}@@: {{ term_def_mod_occupancy }}@@</v>
      </c>
      <c r="J136" s="64" t="s">
        <v>482</v>
      </c>
      <c r="K136" s="64" t="s">
        <v>482</v>
      </c>
      <c r="L136" s="17"/>
      <c r="M136" s="20" t="s">
        <v>383</v>
      </c>
      <c r="N136" s="23" t="b">
        <v>0</v>
      </c>
      <c r="O136" s="21" t="b">
        <v>1</v>
      </c>
      <c r="P136" s="14" t="str">
        <f t="shared" si="9"/>
        <v xml:space="preserve">    term_mod_occupancy: "Occupancy model (MacKenzie et al., 2002)"</v>
      </c>
      <c r="Q136" s="14" t="str">
        <f t="shared" si="10"/>
        <v xml:space="preserve">    term_def_mod_occupancy: "A modelling approach used to account for imperfect detection by first evaluating the detection probability of a species via detection histories (i.e., present or absent) to determine the probability of the true presence or absence of a species at a site (MacKenzie et al., 2002)."</v>
      </c>
    </row>
    <row r="137" spans="2:17">
      <c r="B137" s="14">
        <v>109</v>
      </c>
      <c r="C137" s="14" t="s">
        <v>332</v>
      </c>
      <c r="D137" s="14" t="s">
        <v>0</v>
      </c>
      <c r="E137" s="33" t="s">
        <v>3395</v>
      </c>
      <c r="F137" s="33" t="str">
        <f t="shared" si="11"/>
        <v>{term}`Overdispersion`</v>
      </c>
      <c r="G137" s="17" t="s">
        <v>1362</v>
      </c>
      <c r="H137" s="17" t="s">
        <v>481</v>
      </c>
      <c r="I137" s="19" t="str">
        <f>"(#"&amp;G137&amp;")=@{{ "&amp;D137&amp;"_"&amp;G137&amp;" }}@@: {{ "&amp;D137&amp;"_def_"&amp;G137&amp;" }}@@"</f>
        <v>(#mod_overdispersion)=@{{ term_mod_overdispersion }}@@: {{ term_def_mod_overdispersion }}@@</v>
      </c>
      <c r="J137" s="64" t="s">
        <v>480</v>
      </c>
      <c r="K137" s="64" t="s">
        <v>480</v>
      </c>
      <c r="L137" s="17"/>
      <c r="M137" s="20" t="s">
        <v>383</v>
      </c>
      <c r="N137" s="23" t="b">
        <v>0</v>
      </c>
      <c r="O137" s="21" t="b">
        <v>1</v>
      </c>
      <c r="P137" s="14" t="str">
        <f t="shared" si="9"/>
        <v xml:space="preserve">    term_mod_overdispersion: "Overdispersion"</v>
      </c>
      <c r="Q137" s="14" t="str">
        <f t="shared" si="10"/>
        <v xml:space="preserve">    term_def_mod_overdispersion: "A variance significantly larger than the mean (Bliss &amp; Fisher, 1953); greater variability in a set of data than predicted by the error structure of the model (Harrison et al., 2018); excess variability can be caused by zero inflation, non-independence of counts, or both (Zuur et al., 2009)."</v>
      </c>
    </row>
    <row r="138" spans="2:17">
      <c r="C138" t="s">
        <v>332</v>
      </c>
      <c r="D138" t="s">
        <v>2940</v>
      </c>
      <c r="E138" s="33" t="s">
        <v>3320</v>
      </c>
      <c r="F138" s="33" t="str">
        <f t="shared" si="11"/>
        <v>{term}`Relative abundance`</v>
      </c>
      <c r="G138" t="s">
        <v>362</v>
      </c>
      <c r="H138" s="14" t="s">
        <v>374</v>
      </c>
      <c r="J138" s="64" t="s">
        <v>3045</v>
      </c>
      <c r="K138" s="64" t="s">
        <v>3045</v>
      </c>
      <c r="P138" s="14" t="str">
        <f t="shared" si="9"/>
        <v xml:space="preserve">    mod_appl_mod_rai: "Relative abundance"</v>
      </c>
      <c r="Q138" s="14" t="str">
        <f t="shared" si="10"/>
        <v xml:space="preserve">    mod_appl_def_mod_rai: "{{ term_def_mod_rai }}"</v>
      </c>
    </row>
    <row r="139" spans="2:17">
      <c r="C139" t="s">
        <v>332</v>
      </c>
      <c r="D139" t="s">
        <v>329</v>
      </c>
      <c r="E139" s="33" t="s">
        <v>3321</v>
      </c>
      <c r="F139" s="33" t="str">
        <f t="shared" si="11"/>
        <v>{term}`Relative abundance indices`</v>
      </c>
      <c r="G139" t="s">
        <v>362</v>
      </c>
      <c r="H139" t="s">
        <v>361</v>
      </c>
      <c r="J139" s="64" t="s">
        <v>3045</v>
      </c>
      <c r="K139" s="64" t="s">
        <v>3045</v>
      </c>
      <c r="P139" s="14" t="str">
        <f t="shared" si="9"/>
        <v xml:space="preserve">    name_mod_rai: "Relative abundance indices"</v>
      </c>
      <c r="Q139" s="14" t="str">
        <f t="shared" si="10"/>
        <v xml:space="preserve">    name_def_mod_rai: "{{ term_def_mod_rai }}"</v>
      </c>
    </row>
    <row r="140" spans="2:17">
      <c r="B140" s="14">
        <v>127</v>
      </c>
      <c r="C140" s="14" t="s">
        <v>332</v>
      </c>
      <c r="D140" s="14" t="s">
        <v>0</v>
      </c>
      <c r="E140" s="33" t="s">
        <v>3321</v>
      </c>
      <c r="F140" s="33" t="str">
        <f t="shared" si="11"/>
        <v>{term}`Relative abundance indices`</v>
      </c>
      <c r="G140" s="17" t="s">
        <v>362</v>
      </c>
      <c r="H140" s="19" t="s">
        <v>361</v>
      </c>
      <c r="I140" s="19" t="str">
        <f>"(#"&amp;G140&amp;")=@{{ "&amp;D140&amp;"_"&amp;G140&amp;" }}@@: {{ "&amp;D140&amp;"_def_"&amp;G140&amp;" }}@@"</f>
        <v>(#mod_rai)=@{{ term_mod_rai }}@@: {{ term_def_mod_rai }}@@</v>
      </c>
      <c r="J140" s="64" t="s">
        <v>458</v>
      </c>
      <c r="K140" s="64" t="s">
        <v>458</v>
      </c>
      <c r="L140" s="17"/>
      <c r="M140" s="20" t="s">
        <v>383</v>
      </c>
      <c r="N140" s="23" t="b">
        <v>0</v>
      </c>
      <c r="O140" s="21" t="b">
        <v>1</v>
      </c>
      <c r="P140" s="14" t="str">
        <f t="shared" si="9"/>
        <v xml:space="preserve">    term_mod_rai: "Relative abundance indices"</v>
      </c>
      <c r="Q140" s="14" t="str">
        <f t="shared" si="10"/>
        <v xml:space="preserve">    term_def_mod_rai: "An index of relative abundance. When observational data is converted to a detection rate (i.e., the frequency [count] of independent detections of a species within a distinct time period). An index can be a count of animals or any sign that is expected to vary with population size (Caughley, 1977; O'Brien, 2011)."</v>
      </c>
    </row>
    <row r="141" spans="2:17">
      <c r="C141" s="14" t="s">
        <v>332</v>
      </c>
      <c r="D141" t="s">
        <v>329</v>
      </c>
      <c r="E141" s="33" t="s">
        <v>3323</v>
      </c>
      <c r="F141" s="33" t="str">
        <f t="shared" si="11"/>
        <v>{term}`Hurdle`</v>
      </c>
      <c r="G141" s="17" t="s">
        <v>1246</v>
      </c>
      <c r="H141" s="19" t="s">
        <v>1245</v>
      </c>
      <c r="I141" s="19" t="str">
        <f>"(#"&amp;G141&amp;")=@{{ "&amp;D141&amp;"_"&amp;G141&amp;" }}@@: {{ "&amp;D141&amp;"_def_"&amp;G141&amp;" }}@@"</f>
        <v>(#mod_rai_hurdle)=@{{ name_mod_rai_hurdle }}@@: {{ name_def_mod_rai_hurdle }}@@</v>
      </c>
      <c r="J141" s="64" t="s">
        <v>3046</v>
      </c>
      <c r="K141" s="64" t="s">
        <v>3046</v>
      </c>
      <c r="L141" s="17"/>
      <c r="M141" s="20" t="s">
        <v>383</v>
      </c>
      <c r="N141" s="23" t="b">
        <v>0</v>
      </c>
      <c r="O141" s="21" t="b">
        <v>1</v>
      </c>
      <c r="P141" s="14" t="str">
        <f t="shared" si="9"/>
        <v xml:space="preserve">    name_mod_rai_hurdle: "Hurdle"</v>
      </c>
      <c r="Q141" s="14" t="str">
        <f t="shared" si="10"/>
        <v xml:space="preserve">    name_def_mod_rai_hurdle: "{{ term_def_mod_rai_hurdle }}"</v>
      </c>
    </row>
    <row r="142" spans="2:17">
      <c r="C142" t="s">
        <v>332</v>
      </c>
      <c r="D142" t="s">
        <v>2940</v>
      </c>
      <c r="E142" s="33" t="s">
        <v>3322</v>
      </c>
      <c r="F142" s="33" t="str">
        <f t="shared" si="11"/>
        <v>{term}`Relative abundance`</v>
      </c>
      <c r="G142" t="s">
        <v>1246</v>
      </c>
      <c r="H142" s="14" t="s">
        <v>374</v>
      </c>
      <c r="J142" s="64" t="s">
        <v>3046</v>
      </c>
      <c r="K142" s="64" t="s">
        <v>3046</v>
      </c>
      <c r="P142" s="14" t="str">
        <f t="shared" si="9"/>
        <v xml:space="preserve">    mod_appl_mod_rai_hurdle: "Relative abundance"</v>
      </c>
      <c r="Q142" s="14" t="str">
        <f t="shared" si="10"/>
        <v xml:space="preserve">    mod_appl_def_mod_rai_hurdle: "{{ term_def_mod_rai_hurdle }}"</v>
      </c>
    </row>
    <row r="143" spans="2:17">
      <c r="B143" s="14">
        <v>63</v>
      </c>
      <c r="C143" s="14" t="s">
        <v>332</v>
      </c>
      <c r="D143" s="14" t="s">
        <v>0</v>
      </c>
      <c r="E143" s="33" t="s">
        <v>3375</v>
      </c>
      <c r="F143" s="33" t="str">
        <f t="shared" si="11"/>
        <v>{term}`Hurdle model (Mullahy, 1986; Heilbron 1994)`</v>
      </c>
      <c r="G143" s="17" t="s">
        <v>1246</v>
      </c>
      <c r="H143" s="19" t="s">
        <v>2413</v>
      </c>
      <c r="I143" s="19" t="str">
        <f>"(#"&amp;G143&amp;")=@{{ "&amp;D143&amp;"_"&amp;G143&amp;" }}@@: {{ "&amp;D143&amp;"_def_"&amp;G143&amp;" }}@@"</f>
        <v>(#mod_rai_hurdle)=@{{ term_mod_rai_hurdle }}@@: {{ term_def_mod_rai_hurdle }}@@</v>
      </c>
      <c r="J143" s="64" t="s">
        <v>765</v>
      </c>
      <c r="K143" s="64" t="s">
        <v>765</v>
      </c>
      <c r="L143" s="17"/>
      <c r="M143" s="20" t="s">
        <v>383</v>
      </c>
      <c r="N143" s="23" t="b">
        <v>0</v>
      </c>
      <c r="O143" s="21" t="b">
        <v>1</v>
      </c>
      <c r="P143" s="14" t="str">
        <f t="shared" si="9"/>
        <v xml:space="preserve">    term_mod_rai_hurdle: "Hurdle model (Mullahy, 1986; Heilbron 1994)"</v>
      </c>
      <c r="Q143" s="14" t="str">
        <f t="shared" si="10"/>
        <v xml:space="preserve">    term_def_mod_rai_hurdle: "A regression model used in the setting of excess zeros (zero-inflation) and overdispersion (Mullahy, 1986). Hurdle models (aka 'zero-altered' models) differ from zero-inflation models in that they are two-part models, and the zero and non-zero counts are modelling separately (thus, they are only adequate when the counting process cannot generate a zero value) (Blasco-Moreno et al., 2019). [relative abundance indices]"</v>
      </c>
    </row>
    <row r="144" spans="2:17">
      <c r="C144" s="14" t="s">
        <v>332</v>
      </c>
      <c r="D144" t="s">
        <v>329</v>
      </c>
      <c r="E144" s="33" t="s">
        <v>3325</v>
      </c>
      <c r="F144" s="33" t="str">
        <f t="shared" si="11"/>
        <v>{term}`Negative binomial (NB)`</v>
      </c>
      <c r="G144" s="17" t="s">
        <v>1249</v>
      </c>
      <c r="H144" s="19" t="s">
        <v>1248</v>
      </c>
      <c r="I144" s="19" t="str">
        <f>"(#"&amp;G144&amp;")=@{{ "&amp;D144&amp;"_"&amp;G144&amp;" }}@@: {{ "&amp;D144&amp;"_def_"&amp;G144&amp;" }}@@"</f>
        <v>(#mod_rai_nb)=@{{ name_mod_rai_nb }}@@: {{ name_def_mod_rai_nb }}@@</v>
      </c>
      <c r="J144" s="64" t="s">
        <v>3047</v>
      </c>
      <c r="K144" s="64" t="s">
        <v>3047</v>
      </c>
      <c r="L144" s="17"/>
      <c r="M144" s="20" t="s">
        <v>383</v>
      </c>
      <c r="N144" s="23" t="b">
        <v>0</v>
      </c>
      <c r="O144" s="21" t="b">
        <v>1</v>
      </c>
      <c r="P144" s="14" t="str">
        <f t="shared" si="9"/>
        <v xml:space="preserve">    name_mod_rai_nb: "Negative binomial (NB)"</v>
      </c>
      <c r="Q144" s="14" t="str">
        <f t="shared" si="10"/>
        <v xml:space="preserve">    name_def_mod_rai_nb: "{{ term_def_mod_rai_nb }}"</v>
      </c>
    </row>
    <row r="145" spans="1:18">
      <c r="C145" t="s">
        <v>332</v>
      </c>
      <c r="D145" t="s">
        <v>2940</v>
      </c>
      <c r="E145" s="33" t="s">
        <v>3324</v>
      </c>
      <c r="F145" s="33" t="str">
        <f t="shared" si="11"/>
        <v>{term}`Relative abundance`</v>
      </c>
      <c r="G145" t="s">
        <v>1249</v>
      </c>
      <c r="H145" s="14" t="s">
        <v>374</v>
      </c>
      <c r="J145" s="64" t="s">
        <v>3047</v>
      </c>
      <c r="K145" s="64" t="s">
        <v>3047</v>
      </c>
      <c r="P145" s="14" t="str">
        <f t="shared" si="9"/>
        <v xml:space="preserve">    mod_appl_mod_rai_nb: "Relative abundance"</v>
      </c>
      <c r="Q145" s="14" t="str">
        <f t="shared" si="10"/>
        <v xml:space="preserve">    mod_appl_def_mod_rai_nb: "{{ term_def_mod_rai_nb }}"</v>
      </c>
    </row>
    <row r="146" spans="1:18">
      <c r="B146" s="14">
        <v>98</v>
      </c>
      <c r="C146" s="14" t="s">
        <v>332</v>
      </c>
      <c r="D146" s="14" t="s">
        <v>0</v>
      </c>
      <c r="E146" s="33" t="s">
        <v>3374</v>
      </c>
      <c r="F146" s="33" t="str">
        <f t="shared" si="11"/>
        <v>{term}`Negative binomial (NB) regression (Mullahy, 1986)`</v>
      </c>
      <c r="G146" s="17" t="s">
        <v>1249</v>
      </c>
      <c r="H146" s="19" t="s">
        <v>487</v>
      </c>
      <c r="I146" s="19" t="str">
        <f>"(#"&amp;G146&amp;")=@{{ "&amp;D146&amp;"_"&amp;G146&amp;" }}@@: {{ "&amp;D146&amp;"_def_"&amp;G146&amp;" }}@@"</f>
        <v>(#mod_rai_nb)=@{{ term_mod_rai_nb }}@@: {{ term_def_mod_rai_nb }}@@</v>
      </c>
      <c r="J146" s="64" t="s">
        <v>486</v>
      </c>
      <c r="K146" s="64" t="s">
        <v>486</v>
      </c>
      <c r="L146" s="17"/>
      <c r="M146" s="20" t="s">
        <v>383</v>
      </c>
      <c r="N146" s="23" t="b">
        <v>0</v>
      </c>
      <c r="O146" s="21" t="b">
        <v>1</v>
      </c>
      <c r="P146" s="14" t="str">
        <f t="shared" si="9"/>
        <v xml:space="preserve">    term_mod_rai_nb: "Negative binomial (NB) regression (Mullahy, 1986)"</v>
      </c>
      <c r="Q146" s="14" t="str">
        <f t="shared" si="10"/>
        <v xml:space="preserve">    term_def_mod_rai_nb: "A regression model used for count data with overdispersion but without zero-inflation. [relative abundance indices]"</v>
      </c>
    </row>
    <row r="147" spans="1:18">
      <c r="C147" s="14" t="s">
        <v>332</v>
      </c>
      <c r="D147" t="s">
        <v>329</v>
      </c>
      <c r="E147" s="33" t="s">
        <v>3327</v>
      </c>
      <c r="F147" s="33" t="str">
        <f t="shared" si="11"/>
        <v>{term}`Poisson`</v>
      </c>
      <c r="G147" s="17" t="s">
        <v>882</v>
      </c>
      <c r="H147" s="19" t="s">
        <v>1243</v>
      </c>
      <c r="I147" s="19" t="str">
        <f>"(#"&amp;G147&amp;")=@{{ "&amp;D147&amp;"_"&amp;G147&amp;" }}@@: {{ "&amp;D147&amp;"_def_"&amp;G147&amp;" }}@@"</f>
        <v>(#mod_rai_poisson)=@{{ name_mod_rai_poisson }}@@: {{ name_def_mod_rai_poisson }}@@</v>
      </c>
      <c r="J147" s="64" t="s">
        <v>3048</v>
      </c>
      <c r="K147" s="64" t="s">
        <v>3048</v>
      </c>
      <c r="L147" s="17"/>
      <c r="M147" s="20" t="s">
        <v>383</v>
      </c>
      <c r="N147" s="23" t="b">
        <v>0</v>
      </c>
      <c r="O147" s="21" t="b">
        <v>1</v>
      </c>
      <c r="P147" s="14" t="str">
        <f t="shared" si="9"/>
        <v xml:space="preserve">    name_mod_rai_poisson: "Poisson"</v>
      </c>
      <c r="Q147" s="14" t="str">
        <f t="shared" si="10"/>
        <v xml:space="preserve">    name_def_mod_rai_poisson: "{{ term_def_mod_rai_poisson }}"</v>
      </c>
    </row>
    <row r="148" spans="1:18">
      <c r="C148" t="s">
        <v>332</v>
      </c>
      <c r="D148" t="s">
        <v>2940</v>
      </c>
      <c r="E148" s="33" t="s">
        <v>3326</v>
      </c>
      <c r="F148" s="33" t="str">
        <f t="shared" si="11"/>
        <v>{term}`Relative abundance`</v>
      </c>
      <c r="G148" t="s">
        <v>882</v>
      </c>
      <c r="H148" s="14" t="s">
        <v>374</v>
      </c>
      <c r="J148" s="64" t="s">
        <v>3048</v>
      </c>
      <c r="K148" s="64" t="s">
        <v>3048</v>
      </c>
      <c r="P148" s="14" t="str">
        <f t="shared" si="9"/>
        <v xml:space="preserve">    mod_appl_mod_rai_poisson: "Relative abundance"</v>
      </c>
      <c r="Q148" s="14" t="str">
        <f t="shared" si="10"/>
        <v xml:space="preserve">    mod_appl_def_mod_rai_poisson: "{{ term_def_mod_rai_poisson }}"</v>
      </c>
    </row>
    <row r="149" spans="1:18">
      <c r="B149" s="14">
        <v>113</v>
      </c>
      <c r="C149" s="14" t="s">
        <v>332</v>
      </c>
      <c r="D149" s="14" t="s">
        <v>0</v>
      </c>
      <c r="E149" s="33" t="s">
        <v>3373</v>
      </c>
      <c r="F149" s="33" t="str">
        <f t="shared" si="11"/>
        <v>{term}`Poisson regression`</v>
      </c>
      <c r="G149" s="17" t="s">
        <v>882</v>
      </c>
      <c r="H149" s="19" t="s">
        <v>475</v>
      </c>
      <c r="I149" s="19" t="str">
        <f>"(#"&amp;G149&amp;")=@{{ "&amp;D149&amp;"_"&amp;G149&amp;" }}@@: {{ "&amp;D149&amp;"_def_"&amp;G149&amp;" }}@@"</f>
        <v>(#mod_rai_poisson)=@{{ term_mod_rai_poisson }}@@: {{ term_def_mod_rai_poisson }}@@</v>
      </c>
      <c r="J149" s="64" t="s">
        <v>474</v>
      </c>
      <c r="K149" s="64" t="s">
        <v>474</v>
      </c>
      <c r="L149" s="17"/>
      <c r="M149" s="20" t="s">
        <v>383</v>
      </c>
      <c r="N149" s="23" t="b">
        <v>0</v>
      </c>
      <c r="O149" s="21" t="b">
        <v>1</v>
      </c>
      <c r="P149" s="14" t="str">
        <f t="shared" si="9"/>
        <v xml:space="preserve">    term_mod_rai_poisson: "Poisson regression"</v>
      </c>
      <c r="Q149" s="14" t="str">
        <f t="shared" si="10"/>
        <v xml:space="preserve">    term_def_mod_rai_poisson: "A regression model for count data used when data are not overdispersed or zero-inflated (Lambert, 1992). [relative abundance indices]"</v>
      </c>
    </row>
    <row r="150" spans="1:18" s="7" customFormat="1">
      <c r="A150" s="14"/>
      <c r="B150" s="14"/>
      <c r="C150" t="s">
        <v>332</v>
      </c>
      <c r="D150" t="s">
        <v>2940</v>
      </c>
      <c r="E150" s="33" t="s">
        <v>3328</v>
      </c>
      <c r="F150" s="33" t="str">
        <f t="shared" si="11"/>
        <v>{term}`Relative abundance`</v>
      </c>
      <c r="G150" t="s">
        <v>1247</v>
      </c>
      <c r="H150" s="14" t="s">
        <v>374</v>
      </c>
      <c r="I150" s="14"/>
      <c r="J150" s="64" t="s">
        <v>3049</v>
      </c>
      <c r="K150" s="64" t="s">
        <v>3049</v>
      </c>
      <c r="L150" s="14"/>
      <c r="M150" s="14"/>
      <c r="N150" s="14"/>
      <c r="O150" s="14"/>
      <c r="P150" s="14" t="str">
        <f t="shared" si="9"/>
        <v xml:space="preserve">    mod_appl_mod_rai_zinb: "Relative abundance"</v>
      </c>
      <c r="Q150" s="14" t="str">
        <f t="shared" si="10"/>
        <v xml:space="preserve">    mod_appl_def_mod_rai_zinb: "{{ term_def_mod_rai_zinb }}"</v>
      </c>
      <c r="R150" s="38"/>
    </row>
    <row r="151" spans="1:18" s="7" customFormat="1">
      <c r="A151" s="14"/>
      <c r="B151" s="14"/>
      <c r="C151" s="14" t="s">
        <v>332</v>
      </c>
      <c r="D151" t="s">
        <v>329</v>
      </c>
      <c r="E151" s="33" t="s">
        <v>3329</v>
      </c>
      <c r="F151" s="33" t="str">
        <f t="shared" si="11"/>
        <v>{term}`Zero-inflated negative binomial (ZINB) `</v>
      </c>
      <c r="G151" s="17" t="s">
        <v>1247</v>
      </c>
      <c r="H151" s="19" t="s">
        <v>2938</v>
      </c>
      <c r="I151" s="19" t="str">
        <f>"(#"&amp;G151&amp;")=@{{ "&amp;D151&amp;"_"&amp;G151&amp;" }}@@: {{ "&amp;D151&amp;"_def_"&amp;G151&amp;" }}@@"</f>
        <v>(#mod_rai_zinb)=@{{ name_mod_rai_zinb }}@@: {{ name_def_mod_rai_zinb }}@@</v>
      </c>
      <c r="J151" s="64" t="s">
        <v>3049</v>
      </c>
      <c r="K151" s="64" t="s">
        <v>3049</v>
      </c>
      <c r="L151" s="17"/>
      <c r="M151" s="20" t="s">
        <v>383</v>
      </c>
      <c r="N151" s="23" t="b">
        <v>0</v>
      </c>
      <c r="O151" s="21" t="b">
        <v>1</v>
      </c>
      <c r="P151" s="14" t="str">
        <f t="shared" si="9"/>
        <v xml:space="preserve">    name_mod_rai_zinb: "Zero-inflated negative binomial (ZINB) "</v>
      </c>
      <c r="Q151" s="14" t="str">
        <f t="shared" si="10"/>
        <v xml:space="preserve">    name_def_mod_rai_zinb: "{{ term_def_mod_rai_zinb }}"</v>
      </c>
      <c r="R151" s="38"/>
    </row>
    <row r="152" spans="1:18" s="7" customFormat="1">
      <c r="A152" s="14"/>
      <c r="B152" s="14">
        <v>196</v>
      </c>
      <c r="C152" s="14" t="s">
        <v>332</v>
      </c>
      <c r="D152" s="14" t="s">
        <v>0</v>
      </c>
      <c r="E152" s="33" t="s">
        <v>3376</v>
      </c>
      <c r="F152" s="33" t="str">
        <f t="shared" si="11"/>
        <v>{term}`Zero-inflated negative binomial (ZINB) regression (McCullagh &amp; Nelder, 1989)`</v>
      </c>
      <c r="G152" s="17" t="s">
        <v>1247</v>
      </c>
      <c r="H152" s="19" t="s">
        <v>387</v>
      </c>
      <c r="I152" s="19" t="str">
        <f>"(#"&amp;G152&amp;")=@{{ "&amp;D152&amp;"_"&amp;G152&amp;" }}@@: {{ "&amp;D152&amp;"_def_"&amp;G152&amp;" }}@@"</f>
        <v>(#mod_rai_zinb)=@{{ term_mod_rai_zinb }}@@: {{ term_def_mod_rai_zinb }}@@</v>
      </c>
      <c r="J152" s="64" t="s">
        <v>768</v>
      </c>
      <c r="K152" s="64" t="s">
        <v>768</v>
      </c>
      <c r="L152" s="17"/>
      <c r="M152" s="20" t="s">
        <v>383</v>
      </c>
      <c r="N152" s="23" t="b">
        <v>0</v>
      </c>
      <c r="O152" s="21" t="b">
        <v>1</v>
      </c>
      <c r="P152" s="14" t="str">
        <f t="shared" si="9"/>
        <v xml:space="preserve">    term_mod_rai_zinb: "Zero-inflated negative binomial (ZINB) regression (McCullagh &amp; Nelder, 1989)"</v>
      </c>
      <c r="Q152" s="14" t="str">
        <f t="shared" si="10"/>
        <v xml:space="preserve">    term_def_mod_rai_zinb: "A regression model used in the setting of excess zeros (zero-inflation) and overdispersion. This approach is a two-part model, where the zero-inflation is modelled separately from the counts and assumes that the count (abundance) is 'conditional' on the zero-inflation model (occurrence) model. [relative abundance indices]"</v>
      </c>
      <c r="R152" s="38"/>
    </row>
    <row r="153" spans="1:18" s="7" customFormat="1">
      <c r="A153" s="14"/>
      <c r="B153" s="14"/>
      <c r="C153" t="s">
        <v>332</v>
      </c>
      <c r="D153" t="s">
        <v>2940</v>
      </c>
      <c r="E153" s="33" t="s">
        <v>3330</v>
      </c>
      <c r="F153" s="33" t="str">
        <f t="shared" si="11"/>
        <v>{term}`Relative abundance`</v>
      </c>
      <c r="G153" t="s">
        <v>1250</v>
      </c>
      <c r="H153" s="14" t="s">
        <v>374</v>
      </c>
      <c r="I153" s="14"/>
      <c r="J153" s="64" t="s">
        <v>3050</v>
      </c>
      <c r="K153" s="64" t="s">
        <v>3050</v>
      </c>
      <c r="L153" s="14"/>
      <c r="M153" s="14"/>
      <c r="N153" s="14"/>
      <c r="O153" s="14"/>
      <c r="P153" s="14" t="str">
        <f t="shared" si="9"/>
        <v xml:space="preserve">    mod_appl_mod_rai_zip: "Relative abundance"</v>
      </c>
      <c r="Q153" s="14" t="str">
        <f t="shared" si="10"/>
        <v xml:space="preserve">    mod_appl_def_mod_rai_zip: "{{ term_def_mod_rai_zip }}"</v>
      </c>
      <c r="R153" s="38"/>
    </row>
    <row r="154" spans="1:18" s="7" customFormat="1">
      <c r="A154" s="14"/>
      <c r="B154" s="14"/>
      <c r="C154" s="14" t="s">
        <v>332</v>
      </c>
      <c r="D154" t="s">
        <v>329</v>
      </c>
      <c r="E154" s="33" t="s">
        <v>3331</v>
      </c>
      <c r="F154" s="33" t="str">
        <f t="shared" si="11"/>
        <v>{term}`Zero-inflated Poisson (ZIP)`</v>
      </c>
      <c r="G154" s="17" t="s">
        <v>1250</v>
      </c>
      <c r="H154" s="19" t="s">
        <v>2939</v>
      </c>
      <c r="I154" s="19" t="str">
        <f>"(#"&amp;G154&amp;")=@{{ "&amp;D154&amp;"_"&amp;G154&amp;" }}@@: {{ "&amp;D154&amp;"_def_"&amp;G154&amp;" }}@@"</f>
        <v>(#mod_rai_zip)=@{{ name_mod_rai_zip }}@@: {{ name_def_mod_rai_zip }}@@</v>
      </c>
      <c r="J154" s="64" t="s">
        <v>3050</v>
      </c>
      <c r="K154" s="64" t="s">
        <v>3050</v>
      </c>
      <c r="L154" s="17"/>
      <c r="M154" s="20" t="s">
        <v>383</v>
      </c>
      <c r="N154" s="23" t="b">
        <v>0</v>
      </c>
      <c r="O154" s="21" t="b">
        <v>1</v>
      </c>
      <c r="P154" s="14" t="str">
        <f t="shared" si="9"/>
        <v xml:space="preserve">    name_mod_rai_zip: "Zero-inflated Poisson (ZIP)"</v>
      </c>
      <c r="Q154" s="14" t="str">
        <f t="shared" si="10"/>
        <v xml:space="preserve">    name_def_mod_rai_zip: "{{ term_def_mod_rai_zip }}"</v>
      </c>
      <c r="R154" s="38"/>
    </row>
    <row r="155" spans="1:18" s="7" customFormat="1">
      <c r="A155" s="14"/>
      <c r="B155" s="14">
        <v>197</v>
      </c>
      <c r="C155" s="14" t="s">
        <v>332</v>
      </c>
      <c r="D155" s="14" t="s">
        <v>0</v>
      </c>
      <c r="E155" s="33" t="s">
        <v>3372</v>
      </c>
      <c r="F155" s="33" t="str">
        <f t="shared" si="11"/>
        <v>{term}`Zero-inflated Poisson (ZIP) regression (Lambert, 1992)`</v>
      </c>
      <c r="G155" s="17" t="s">
        <v>1250</v>
      </c>
      <c r="H155" s="19" t="s">
        <v>386</v>
      </c>
      <c r="I155" s="19" t="str">
        <f>"(#"&amp;G155&amp;")=@{{ "&amp;D155&amp;"_"&amp;G155&amp;" }}@@: {{ "&amp;D155&amp;"_def_"&amp;G155&amp;" }}@@"</f>
        <v>(#mod_rai_zip)=@{{ term_mod_rai_zip }}@@: {{ term_def_mod_rai_zip }}@@</v>
      </c>
      <c r="J155" s="64" t="s">
        <v>385</v>
      </c>
      <c r="K155" s="64" t="s">
        <v>385</v>
      </c>
      <c r="L155" s="17"/>
      <c r="M155" s="20" t="s">
        <v>383</v>
      </c>
      <c r="N155" s="23" t="b">
        <v>0</v>
      </c>
      <c r="O155" s="21" t="b">
        <v>1</v>
      </c>
      <c r="P155" s="14" t="str">
        <f t="shared" si="9"/>
        <v xml:space="preserve">    term_mod_rai_zip: "Zero-inflated Poisson (ZIP) regression (Lambert, 1992)"</v>
      </c>
      <c r="Q155" s="14" t="str">
        <f t="shared" si="10"/>
        <v xml:space="preserve">    term_def_mod_rai_zip: "A regression model for count data that both follows the Poisson distribution and contains excess zeros (Lambert, 1992). ZIP models are only appropriate for data for which the overdispersion is not solely due to zero-inflation. [relative abundance indices]"</v>
      </c>
      <c r="R155" s="38"/>
    </row>
    <row r="156" spans="1:18" s="7" customFormat="1">
      <c r="A156" s="14"/>
      <c r="B156" s="14"/>
      <c r="C156" t="s">
        <v>332</v>
      </c>
      <c r="D156" t="s">
        <v>2940</v>
      </c>
      <c r="E156" s="33" t="s">
        <v>3332</v>
      </c>
      <c r="F156" s="33" t="str">
        <f t="shared" si="11"/>
        <v>{term}`Density; Unmarked`</v>
      </c>
      <c r="G156" t="s">
        <v>344</v>
      </c>
      <c r="H156" s="14" t="s">
        <v>2656</v>
      </c>
      <c r="I156" s="14"/>
      <c r="J156" s="64" t="s">
        <v>3051</v>
      </c>
      <c r="K156" s="64" t="s">
        <v>3051</v>
      </c>
      <c r="L156" s="14"/>
      <c r="M156" s="14"/>
      <c r="N156" s="14"/>
      <c r="O156" s="14"/>
      <c r="P156" s="14" t="str">
        <f t="shared" si="9"/>
        <v xml:space="preserve">    mod_appl_mod_rem: "Density; Unmarked"</v>
      </c>
      <c r="Q156" s="14" t="str">
        <f t="shared" si="10"/>
        <v xml:space="preserve">    mod_appl_def_mod_rem: "{{ term_def_mod_rem }}"</v>
      </c>
      <c r="R156" s="38"/>
    </row>
    <row r="157" spans="1:18" s="7" customFormat="1">
      <c r="A157" s="14"/>
      <c r="B157" s="14"/>
      <c r="C157" t="s">
        <v>332</v>
      </c>
      <c r="D157" t="s">
        <v>329</v>
      </c>
      <c r="E157" s="33" t="s">
        <v>3333</v>
      </c>
      <c r="F157" s="33" t="str">
        <f t="shared" si="11"/>
        <v>{term}`Random encounter model (REM)`</v>
      </c>
      <c r="G157" t="s">
        <v>344</v>
      </c>
      <c r="H157" t="s">
        <v>343</v>
      </c>
      <c r="I157" s="14"/>
      <c r="J157" s="64" t="s">
        <v>3051</v>
      </c>
      <c r="K157" s="64" t="s">
        <v>3051</v>
      </c>
      <c r="L157" s="14"/>
      <c r="M157" s="14"/>
      <c r="N157" s="14"/>
      <c r="O157" s="14"/>
      <c r="P157" s="14" t="str">
        <f t="shared" si="9"/>
        <v xml:space="preserve">    name_mod_rem: "Random encounter model (REM)"</v>
      </c>
      <c r="Q157" s="14" t="str">
        <f t="shared" si="10"/>
        <v xml:space="preserve">    name_def_mod_rem: "{{ term_def_mod_rem }}"</v>
      </c>
      <c r="R157" s="38"/>
    </row>
    <row r="158" spans="1:18" s="7" customFormat="1">
      <c r="A158" s="14"/>
      <c r="B158" s="14">
        <v>124</v>
      </c>
      <c r="C158" s="14" t="s">
        <v>332</v>
      </c>
      <c r="D158" s="14" t="s">
        <v>0</v>
      </c>
      <c r="E158" s="33" t="s">
        <v>3368</v>
      </c>
      <c r="F158" s="33" t="str">
        <f t="shared" si="11"/>
        <v>{term}`Random encounter model (REM) (Rowcliffe et al., 2008, 2013)`</v>
      </c>
      <c r="G158" s="17" t="s">
        <v>344</v>
      </c>
      <c r="H158" s="19" t="s">
        <v>465</v>
      </c>
      <c r="I158" s="19" t="str">
        <f>"(#"&amp;G158&amp;")=@{{ "&amp;D158&amp;"_"&amp;G158&amp;" }}@@: {{ "&amp;D158&amp;"_def_"&amp;G158&amp;" }}@@"</f>
        <v>(#mod_rem)=@{{ term_mod_rem }}@@: {{ term_def_mod_rem }}@@</v>
      </c>
      <c r="J158" s="64" t="s">
        <v>2458</v>
      </c>
      <c r="K158" s="64" t="s">
        <v>2458</v>
      </c>
      <c r="L158" s="17"/>
      <c r="M158" s="20" t="s">
        <v>383</v>
      </c>
      <c r="N158" s="23" t="b">
        <v>0</v>
      </c>
      <c r="O158" s="21" t="b">
        <v>1</v>
      </c>
      <c r="P158" s="14" t="str">
        <f t="shared" si="9"/>
        <v xml:space="preserve">    term_mod_rem: "Random encounter model (REM) (Rowcliffe et al., 2008, 2013)"</v>
      </c>
      <c r="Q158" s="14" t="str">
        <f t="shared" si="10"/>
        <v xml:space="preserve">    term_def_mod_rem: "A method used to estimate the [density](/09_gloss_ref/09_glossary.md#density) of unmarked populations; uses the rate of independent captures, an estimate of movement rate, average group size, and the area sampled by the remote camera."</v>
      </c>
      <c r="R158" s="38"/>
    </row>
    <row r="159" spans="1:18">
      <c r="C159" t="s">
        <v>332</v>
      </c>
      <c r="D159" t="s">
        <v>2940</v>
      </c>
      <c r="E159" s="33" t="s">
        <v>3334</v>
      </c>
      <c r="F159" s="33" t="str">
        <f t="shared" si="11"/>
        <v>{term}`Density; Unmarked`</v>
      </c>
      <c r="G159" t="s">
        <v>342</v>
      </c>
      <c r="H159" s="14" t="s">
        <v>2656</v>
      </c>
      <c r="J159" s="64" t="s">
        <v>3052</v>
      </c>
      <c r="K159" s="64" t="s">
        <v>3052</v>
      </c>
      <c r="P159" s="14" t="str">
        <f t="shared" si="9"/>
        <v xml:space="preserve">    mod_appl_mod_rest: "Density; Unmarked"</v>
      </c>
      <c r="Q159" s="14" t="str">
        <f t="shared" si="10"/>
        <v xml:space="preserve">    mod_appl_def_mod_rest: "{{ term_def_mod_rest }}"</v>
      </c>
    </row>
    <row r="160" spans="1:18">
      <c r="C160" t="s">
        <v>332</v>
      </c>
      <c r="D160" t="s">
        <v>329</v>
      </c>
      <c r="E160" s="33" t="s">
        <v>3335</v>
      </c>
      <c r="F160" s="33" t="str">
        <f t="shared" si="11"/>
        <v>{term}`Random encounter and staying time (REST)`</v>
      </c>
      <c r="G160" t="s">
        <v>342</v>
      </c>
      <c r="H160" t="s">
        <v>341</v>
      </c>
      <c r="J160" s="64" t="s">
        <v>3052</v>
      </c>
      <c r="K160" s="64" t="s">
        <v>3052</v>
      </c>
      <c r="P160" s="14" t="str">
        <f t="shared" si="9"/>
        <v xml:space="preserve">    name_mod_rest: "Random encounter and staying time (REST)"</v>
      </c>
      <c r="Q160" s="14" t="str">
        <f t="shared" si="10"/>
        <v xml:space="preserve">    name_def_mod_rest: "{{ term_def_mod_rest }}"</v>
      </c>
    </row>
    <row r="161" spans="2:17">
      <c r="B161" s="14">
        <v>123</v>
      </c>
      <c r="C161" s="14" t="s">
        <v>332</v>
      </c>
      <c r="D161" s="14" t="s">
        <v>0</v>
      </c>
      <c r="E161" s="33" t="s">
        <v>3371</v>
      </c>
      <c r="F161" s="33" t="str">
        <f t="shared" si="11"/>
        <v>{term}`Random encounter and staying time (REST) model (Nakashima et al., 2018)`</v>
      </c>
      <c r="G161" s="17" t="s">
        <v>342</v>
      </c>
      <c r="H161" s="17" t="s">
        <v>2414</v>
      </c>
      <c r="I161" s="19" t="str">
        <f>"(#"&amp;G161&amp;")=@{{ "&amp;D161&amp;"_"&amp;G161&amp;" }}@@: {{ "&amp;D161&amp;"_def_"&amp;G161&amp;" }}@@"</f>
        <v>(#mod_rest)=@{{ term_mod_rest }}@@: {{ term_def_mod_rest }}@@</v>
      </c>
      <c r="J161" s="64" t="s">
        <v>466</v>
      </c>
      <c r="K161" s="64" t="s">
        <v>466</v>
      </c>
      <c r="L161" s="17"/>
      <c r="M161" s="20" t="s">
        <v>383</v>
      </c>
      <c r="N161" s="23" t="b">
        <v>0</v>
      </c>
      <c r="O161" s="21" t="b">
        <v>1</v>
      </c>
      <c r="P161" s="14" t="str">
        <f t="shared" si="9"/>
        <v xml:space="preserve">    term_mod_rest: "Random encounter and staying time (REST) model (Nakashima et al., 2018)"</v>
      </c>
      <c r="Q161" s="14" t="str">
        <f t="shared" si="10"/>
        <v xml:space="preserve">    term_def_mod_rest: "A recent modification of the REM (Nakashima et al., 2018) that substitutes staying time (i.e., the cumulative time in the cameras' detection zone) for movement speed (staying time and movement speed are inversely proportional) (Cappelle et al., 2021)."</v>
      </c>
    </row>
    <row r="162" spans="2:17">
      <c r="B162" s="14">
        <v>129</v>
      </c>
      <c r="C162" s="14" t="s">
        <v>332</v>
      </c>
      <c r="D162" s="14" t="s">
        <v>0</v>
      </c>
      <c r="E162" s="33" t="s">
        <v>3367</v>
      </c>
      <c r="F162" s="33" t="str">
        <f t="shared" si="11"/>
        <v>{term}`Royle-Nichols model (Royle &amp; Nichols, 2003; MacKenzie et al., 2006)`</v>
      </c>
      <c r="G162" s="17" t="s">
        <v>1363</v>
      </c>
      <c r="H162" s="19" t="s">
        <v>457</v>
      </c>
      <c r="I162" s="19" t="str">
        <f>"(#"&amp;G162&amp;")=@{{ "&amp;D162&amp;"_"&amp;G162&amp;" }}@@: {{ "&amp;D162&amp;"_def_"&amp;G162&amp;" }}@@"</f>
        <v>(#mod_royle_nichols)=@{{ term_mod_royle_nichols }}@@: {{ term_def_mod_royle_nichols }}@@</v>
      </c>
      <c r="J162" s="64" t="s">
        <v>2459</v>
      </c>
      <c r="K162" s="64" t="s">
        <v>2459</v>
      </c>
      <c r="L162" s="17"/>
      <c r="M162" s="20" t="s">
        <v>383</v>
      </c>
      <c r="N162" s="23" t="b">
        <v>0</v>
      </c>
      <c r="O162" s="21" t="b">
        <v>1</v>
      </c>
      <c r="P162" s="14" t="str">
        <f t="shared" si="9"/>
        <v xml:space="preserve">    term_mod_royle_nichols: "Royle-Nichols model (Royle &amp; Nichols, 2003; MacKenzie et al., 2006)"</v>
      </c>
      <c r="Q162" s="14" t="str">
        <f t="shared" si="10"/>
        <v xml:space="preserve">    term_def_mod_royle_nichols: "A method used to estimate population abundance or [density](/09_gloss_ref/09_glossary.md#density), which assumes that individuals are counted only once per sampling occasion (Royle, 2004), but that does not require all individuals to be marked. Royle-Nichols models are a type of site-structured model (i.e., that 'treat each camera as though it samples... [a] distinct population within a larger meta-population' [Clarke et al., 2023])."</v>
      </c>
    </row>
    <row r="163" spans="2:17">
      <c r="C163" t="s">
        <v>332</v>
      </c>
      <c r="D163" t="s">
        <v>329</v>
      </c>
      <c r="E163" s="33" t="s">
        <v>3336</v>
      </c>
      <c r="F163" s="33" t="str">
        <f t="shared" si="11"/>
        <v>{term}`Royle-Nichols`</v>
      </c>
      <c r="G163" t="s">
        <v>348</v>
      </c>
      <c r="H163" t="s">
        <v>347</v>
      </c>
      <c r="J163" s="64" t="s">
        <v>3062</v>
      </c>
      <c r="K163" s="64" t="s">
        <v>3062</v>
      </c>
      <c r="P163" s="14" t="str">
        <f t="shared" si="9"/>
        <v xml:space="preserve">    name_mod_roylenichols: "Royle-Nichols"</v>
      </c>
      <c r="Q163" s="14" t="str">
        <f t="shared" si="10"/>
        <v xml:space="preserve">    name_def_mod_roylenichols: "{{ term_def_mod_roylenichols }}"</v>
      </c>
    </row>
    <row r="164" spans="2:17">
      <c r="C164" t="s">
        <v>332</v>
      </c>
      <c r="D164" t="s">
        <v>2940</v>
      </c>
      <c r="E164" s="33" t="s">
        <v>3337</v>
      </c>
      <c r="F164" s="33" t="str">
        <f t="shared" si="11"/>
        <v>{term}`Density; Unmarked`</v>
      </c>
      <c r="G164" t="s">
        <v>352</v>
      </c>
      <c r="H164" s="14" t="s">
        <v>2656</v>
      </c>
      <c r="J164" s="64" t="s">
        <v>3053</v>
      </c>
      <c r="K164" s="64" t="s">
        <v>3053</v>
      </c>
      <c r="P164" s="14" t="str">
        <f t="shared" si="9"/>
        <v xml:space="preserve">    mod_appl_mod_sc: "Density; Unmarked"</v>
      </c>
      <c r="Q164" s="14" t="str">
        <f t="shared" si="10"/>
        <v xml:space="preserve">    mod_appl_def_mod_sc: "{{ term_def_mod_sc }}"</v>
      </c>
    </row>
    <row r="165" spans="2:17">
      <c r="C165" t="s">
        <v>332</v>
      </c>
      <c r="D165" t="s">
        <v>329</v>
      </c>
      <c r="E165" s="33" t="s">
        <v>3338</v>
      </c>
      <c r="F165" s="33" t="str">
        <f t="shared" si="11"/>
        <v>{term}`Spatial count (SC) model / Unmarked spatial capture-recapture`</v>
      </c>
      <c r="G165" t="s">
        <v>352</v>
      </c>
      <c r="H165" t="s">
        <v>1231</v>
      </c>
      <c r="J165" s="64" t="s">
        <v>3053</v>
      </c>
      <c r="K165" s="64" t="s">
        <v>3053</v>
      </c>
      <c r="P165" s="14" t="str">
        <f t="shared" si="9"/>
        <v xml:space="preserve">    name_mod_sc: "Spatial count (SC) model / Unmarked spatial capture-recapture"</v>
      </c>
      <c r="Q165" s="14" t="str">
        <f t="shared" si="10"/>
        <v xml:space="preserve">    name_def_mod_sc: "{{ term_def_mod_sc }}"</v>
      </c>
    </row>
    <row r="166" spans="2:17">
      <c r="B166" s="14">
        <v>147</v>
      </c>
      <c r="C166" s="14" t="s">
        <v>332</v>
      </c>
      <c r="D166" s="14" t="s">
        <v>0</v>
      </c>
      <c r="E166" s="33" t="s">
        <v>3549</v>
      </c>
      <c r="F166" s="33" t="str">
        <f t="shared" si="11"/>
        <v>{term}`Spatial count (SC) model / Unmarked spatial capture-recapture (Chandler &amp; Royle, 2013)`</v>
      </c>
      <c r="G166" s="17" t="s">
        <v>352</v>
      </c>
      <c r="H166" s="19" t="s">
        <v>1240</v>
      </c>
      <c r="I166" s="19" t="str">
        <f>"(#"&amp;G166&amp;")=@{{ "&amp;D166&amp;"_"&amp;G166&amp;" }}@@: {{ "&amp;D166&amp;"_def_"&amp;G166&amp;" }}@@"</f>
        <v>(#mod_sc)=@{{ term_mod_sc }}@@: {{ term_def_mod_sc }}@@</v>
      </c>
      <c r="J166" s="64" t="s">
        <v>3551</v>
      </c>
      <c r="K166" s="64" t="s">
        <v>3551</v>
      </c>
      <c r="L166" s="17"/>
      <c r="M166" s="20" t="s">
        <v>383</v>
      </c>
      <c r="N166" s="23" t="b">
        <v>0</v>
      </c>
      <c r="O166" s="21" t="b">
        <v>1</v>
      </c>
      <c r="P166" s="14" t="str">
        <f t="shared" si="9"/>
        <v xml:space="preserve">    term_mod_sc: "Spatial count (SC) model / Unmarked spatial capture-recapture (Chandler &amp; Royle, 2013)"</v>
      </c>
      <c r="Q166" s="14" t="str">
        <f t="shared" si="10"/>
        <v xml:space="preserve">    term_def_mod_sc: "A method used to estimate the [density](/09_gloss_ref/09_glossary.md#density) of unmarked populations; similar to SECR (Borchers &amp; Efford, 2008; Efford, 2004; Royle &amp; Young, 2008; Royle et al., 2009); however, SC models account for individuals' unknown identities using the spatial pattern of detections ({{ ref_intext_chandler_royle_2013 }}; Sun et al., 2022). SC uses trap-specific counts to estimate the location and number of activity centres to estimate [density](/09_gloss_ref/09_glossary.md#density)."</v>
      </c>
    </row>
    <row r="167" spans="2:17">
      <c r="C167" t="s">
        <v>332</v>
      </c>
      <c r="D167" t="s">
        <v>2940</v>
      </c>
      <c r="E167" s="33" t="s">
        <v>3339</v>
      </c>
      <c r="F167" s="33" t="str">
        <f t="shared" si="11"/>
        <v>{term}`Density / population size; Marked`</v>
      </c>
      <c r="G167" t="s">
        <v>357</v>
      </c>
      <c r="H167" s="14" t="s">
        <v>2658</v>
      </c>
      <c r="J167" s="64" t="s">
        <v>3054</v>
      </c>
      <c r="K167" s="64" t="s">
        <v>3054</v>
      </c>
      <c r="P167" s="14" t="str">
        <f t="shared" si="9"/>
        <v xml:space="preserve">    mod_appl_mod_scr_secr: "Density / population size; Marked"</v>
      </c>
      <c r="Q167" s="14" t="str">
        <f t="shared" si="10"/>
        <v xml:space="preserve">    mod_appl_def_mod_scr_secr: "{{ term_def_mod_scr_secr }}"</v>
      </c>
    </row>
    <row r="168" spans="2:17">
      <c r="C168" t="s">
        <v>332</v>
      </c>
      <c r="D168" t="s">
        <v>329</v>
      </c>
      <c r="E168" s="33" t="s">
        <v>3340</v>
      </c>
      <c r="F168" s="33" t="str">
        <f t="shared" si="11"/>
        <v>{term}`Spatial capture-recapture (SCR) / Spatially explicit capture recapture (SECR)`</v>
      </c>
      <c r="G168" t="s">
        <v>357</v>
      </c>
      <c r="H168" t="s">
        <v>1230</v>
      </c>
      <c r="J168" s="64" t="s">
        <v>3054</v>
      </c>
      <c r="K168" s="64" t="s">
        <v>3054</v>
      </c>
      <c r="P168" s="14" t="str">
        <f t="shared" si="9"/>
        <v xml:space="preserve">    name_mod_scr_secr: "Spatial capture-recapture (SCR) / Spatially explicit capture recapture (SECR)"</v>
      </c>
      <c r="Q168" s="14" t="str">
        <f t="shared" si="10"/>
        <v xml:space="preserve">    name_def_mod_scr_secr: "{{ term_def_mod_scr_secr }}"</v>
      </c>
    </row>
    <row r="169" spans="2:17">
      <c r="B169" s="14">
        <v>150</v>
      </c>
      <c r="C169" s="14" t="s">
        <v>332</v>
      </c>
      <c r="D169" s="14" t="s">
        <v>0</v>
      </c>
      <c r="E169" s="33" t="s">
        <v>3511</v>
      </c>
      <c r="F169" s="33" t="str">
        <f t="shared" si="11"/>
        <v>{term}`Spatially explicit capture-recapture (SECR) / Spatial capture-recapture (SCR) (Borchers &amp; Efford, 2008; Efford, 2004; Royle &amp; Young, 2008; Royle et al., 2009)`</v>
      </c>
      <c r="G169" s="17" t="s">
        <v>357</v>
      </c>
      <c r="H169" s="19" t="s">
        <v>2937</v>
      </c>
      <c r="I169" s="19" t="str">
        <f>"(#"&amp;G169&amp;")=@{{ "&amp;D169&amp;"_"&amp;G169&amp;" }}@@: {{ "&amp;D169&amp;"_def_"&amp;G169&amp;" }}@@"</f>
        <v>(#mod_scr_secr)=@{{ term_mod_scr_secr }}@@: {{ term_def_mod_scr_secr }}@@</v>
      </c>
      <c r="J169" s="64" t="s">
        <v>2460</v>
      </c>
      <c r="K169" s="64" t="s">
        <v>2460</v>
      </c>
      <c r="L169" s="17"/>
      <c r="M169" s="20" t="s">
        <v>383</v>
      </c>
      <c r="N169" s="23" t="b">
        <v>0</v>
      </c>
      <c r="O169" s="21" t="b">
        <v>1</v>
      </c>
      <c r="P169" s="14" t="str">
        <f t="shared" si="9"/>
        <v xml:space="preserve">    term_mod_scr_secr: "Spatially explicit capture-recapture (SECR) / Spatial capture-recapture (SCR) (Borchers &amp; Efford, 2008; Efford, 2004; Royle &amp; Young, 2008; Royle et al., 2009)"</v>
      </c>
      <c r="Q169" s="14" t="str">
        <f t="shared" si="10"/>
        <v xml:space="preserve">    term_def_mod_scr_secr: "The SECR (or SCR) method is used to estimate the [density](/09_gloss_ref/09_glossary.md#density) of marked populations; an extension of traditional capture-recapture (CR; Karanth, 1995; Karanth &amp; Nichols, 1998) models (Karanth, 1995; Karanth &amp; Nichols, 1998) that explicitly accounts for camera location and animal movement (Burgar et al., 2018). SECR models use spatially referenced individual capture histories to infer where animals' home range centres are, assuming that detection probability decreases with increasing distance between cameras and home range centres (Clarke et al., 2023). SECR models can be implemented using different statistical frameworks, including Bayesian estimation (Royle and Young, 2008; Morin et al., 2022)."</v>
      </c>
    </row>
    <row r="170" spans="2:17">
      <c r="C170" t="s">
        <v>332</v>
      </c>
      <c r="D170" t="s">
        <v>2940</v>
      </c>
      <c r="E170" s="33" t="s">
        <v>3341</v>
      </c>
      <c r="F170" s="33" t="str">
        <f t="shared" si="11"/>
        <v>{term}`Density; Marked`</v>
      </c>
      <c r="G170" t="s">
        <v>354</v>
      </c>
      <c r="H170" s="14" t="s">
        <v>2659</v>
      </c>
      <c r="J170" s="64" t="s">
        <v>3055</v>
      </c>
      <c r="K170" s="64" t="s">
        <v>3055</v>
      </c>
      <c r="P170" s="14" t="str">
        <f t="shared" si="9"/>
        <v xml:space="preserve">    mod_appl_mod_smr: "Density; Marked"</v>
      </c>
      <c r="Q170" s="14" t="str">
        <f t="shared" si="10"/>
        <v xml:space="preserve">    mod_appl_def_mod_smr: "{{ term_def_mod_smr }}"</v>
      </c>
    </row>
    <row r="171" spans="2:17">
      <c r="C171" t="s">
        <v>332</v>
      </c>
      <c r="D171" t="s">
        <v>329</v>
      </c>
      <c r="E171" s="33" t="s">
        <v>3342</v>
      </c>
      <c r="F171" s="33" t="str">
        <f t="shared" si="11"/>
        <v>{term}`Spatial mark-resight `</v>
      </c>
      <c r="G171" t="s">
        <v>354</v>
      </c>
      <c r="H171" t="s">
        <v>353</v>
      </c>
      <c r="J171" s="64" t="s">
        <v>3055</v>
      </c>
      <c r="K171" s="64" t="s">
        <v>3055</v>
      </c>
      <c r="P171" s="14" t="str">
        <f t="shared" si="9"/>
        <v xml:space="preserve">    name_mod_smr: "Spatial mark-resight "</v>
      </c>
      <c r="Q171" s="14" t="str">
        <f t="shared" si="10"/>
        <v xml:space="preserve">    name_def_mod_smr: "{{ term_def_mod_smr }}"</v>
      </c>
    </row>
    <row r="172" spans="2:17">
      <c r="B172" s="14">
        <v>148</v>
      </c>
      <c r="C172" s="14" t="s">
        <v>332</v>
      </c>
      <c r="D172" s="14" t="s">
        <v>0</v>
      </c>
      <c r="E172" s="33" t="s">
        <v>3548</v>
      </c>
      <c r="F172" s="33" t="str">
        <f t="shared" si="11"/>
        <v>{term}`Spatial mark-resight (SMR) (Chandler &amp; Royle, 2013; Sollmann et al., 2013a, 2013b)`</v>
      </c>
      <c r="G172" s="17" t="s">
        <v>354</v>
      </c>
      <c r="H172" s="19" t="s">
        <v>438</v>
      </c>
      <c r="I172" s="19" t="str">
        <f>"(#"&amp;G172&amp;")=@{{ "&amp;D172&amp;"_"&amp;G172&amp;" }}@@: {{ "&amp;D172&amp;"_def_"&amp;G172&amp;" }}@@"</f>
        <v>(#mod_smr)=@{{ term_mod_smr }}@@: {{ term_def_mod_smr }}@@</v>
      </c>
      <c r="J172" s="64" t="s">
        <v>2461</v>
      </c>
      <c r="K172" s="64" t="s">
        <v>2461</v>
      </c>
      <c r="L172" s="17"/>
      <c r="M172" s="20" t="s">
        <v>383</v>
      </c>
      <c r="N172" s="23" t="b">
        <v>0</v>
      </c>
      <c r="O172" s="21" t="b">
        <v>1</v>
      </c>
      <c r="P172" s="14" t="str">
        <f t="shared" si="9"/>
        <v xml:space="preserve">    term_mod_smr: "Spatial mark-resight (SMR) (Chandler &amp; Royle, 2013; Sollmann et al., 2013a, 2013b)"</v>
      </c>
      <c r="Q172" s="14" t="str">
        <f t="shared" si="10"/>
        <v xml:space="preserve">    term_def_mod_smr: "A method used to estimate the [density](/09_gloss_ref/09_glossary.md#density) of 'partially marked populations by combining... [detection] histories of marked [individuals] and counts of unmarked [individuals]' (Doran-Myers, 2018) over several occasions (Sollman et al., 2013a; Rich et al., 2014; Whittington et al., 2018). SMR models can be implemented using different statistical frameworks, including Bayesian estimation (Royle and Young, 2008; Morin et al., 2022)."</v>
      </c>
    </row>
    <row r="173" spans="2:17">
      <c r="C173" t="s">
        <v>332</v>
      </c>
      <c r="D173" t="s">
        <v>2940</v>
      </c>
      <c r="E173" s="33" t="s">
        <v>3343</v>
      </c>
      <c r="F173" s="33" t="str">
        <f t="shared" si="11"/>
        <v>{term}`Density; Unmarked`</v>
      </c>
      <c r="G173" t="s">
        <v>334</v>
      </c>
      <c r="H173" s="14" t="s">
        <v>2656</v>
      </c>
      <c r="J173" s="64" t="s">
        <v>3056</v>
      </c>
      <c r="K173" s="64" t="s">
        <v>3056</v>
      </c>
      <c r="P173" s="14" t="str">
        <f t="shared" si="9"/>
        <v xml:space="preserve">    mod_appl_mod_ste: "Density; Unmarked"</v>
      </c>
      <c r="Q173" s="14" t="str">
        <f t="shared" si="10"/>
        <v xml:space="preserve">    mod_appl_def_mod_ste: "{{ term_def_mod_ste }}"</v>
      </c>
    </row>
    <row r="174" spans="2:17">
      <c r="C174" t="s">
        <v>332</v>
      </c>
      <c r="D174" t="s">
        <v>329</v>
      </c>
      <c r="E174" s="33" t="s">
        <v>3344</v>
      </c>
      <c r="F174" s="33" t="str">
        <f t="shared" si="11"/>
        <v>{term}`Space-to-event (STE)`</v>
      </c>
      <c r="G174" t="s">
        <v>334</v>
      </c>
      <c r="H174" t="s">
        <v>333</v>
      </c>
      <c r="J174" s="64" t="s">
        <v>3056</v>
      </c>
      <c r="K174" s="64" t="s">
        <v>3056</v>
      </c>
      <c r="P174" s="14" t="str">
        <f t="shared" si="9"/>
        <v xml:space="preserve">    name_mod_ste: "Space-to-event (STE)"</v>
      </c>
      <c r="Q174" s="14" t="str">
        <f t="shared" si="10"/>
        <v xml:space="preserve">    name_def_mod_ste: "{{ term_def_mod_ste }}"</v>
      </c>
    </row>
    <row r="175" spans="2:17">
      <c r="B175" s="14">
        <v>145</v>
      </c>
      <c r="C175" s="14" t="s">
        <v>332</v>
      </c>
      <c r="D175" s="14" t="s">
        <v>0</v>
      </c>
      <c r="E175" s="33" t="s">
        <v>3366</v>
      </c>
      <c r="F175" s="33" t="str">
        <f t="shared" si="11"/>
        <v>{term}`Space-to-event (STE) model (Moeller et al., 2018)`</v>
      </c>
      <c r="G175" s="17" t="s">
        <v>334</v>
      </c>
      <c r="H175" s="19" t="s">
        <v>442</v>
      </c>
      <c r="I175" s="19" t="str">
        <f>"(#"&amp;G175&amp;")=@{{ "&amp;D175&amp;"_"&amp;G175&amp;" }}@@: {{ "&amp;D175&amp;"_def_"&amp;G175&amp;" }}@@"</f>
        <v>(#mod_ste)=@{{ term_mod_ste }}@@: {{ term_def_mod_ste }}@@</v>
      </c>
      <c r="J175" s="64" t="s">
        <v>3597</v>
      </c>
      <c r="K175" s="64" t="s">
        <v>3597</v>
      </c>
      <c r="L175" s="17"/>
      <c r="M175" s="20" t="s">
        <v>383</v>
      </c>
      <c r="N175" s="23" t="b">
        <v>0</v>
      </c>
      <c r="O175" s="21" t="b">
        <v>1</v>
      </c>
      <c r="P175" s="14" t="str">
        <f t="shared" si="9"/>
        <v xml:space="preserve">    term_mod_ste: "Space-to-event (STE) model (Moeller et al., 2018)"</v>
      </c>
      <c r="Q175" s="14" t="str">
        <f t="shared" si="10"/>
        <v xml:space="preserve">    term_def_mod_ste: "A method used to estimate abundance or [density](/09_gloss_ref/09_glossary.md#density) that accounts for variable detection probability through the use of time-lapse images and is unaffected by animal movement rates (collapses sampling intervals to an instant in time, and thus estimates are unaffected by animal movement rates) ({{ ref_intext_moeller_et_al_2018 }})."</v>
      </c>
    </row>
    <row r="176" spans="2:17">
      <c r="C176" t="s">
        <v>332</v>
      </c>
      <c r="D176" t="s">
        <v>2940</v>
      </c>
      <c r="E176" s="33" t="s">
        <v>3345</v>
      </c>
      <c r="F176" s="33" t="str">
        <f t="shared" si="11"/>
        <v>{term}`Density; Unmarked`</v>
      </c>
      <c r="G176" t="s">
        <v>340</v>
      </c>
      <c r="H176" s="14" t="s">
        <v>2656</v>
      </c>
      <c r="J176" s="64" t="s">
        <v>3057</v>
      </c>
      <c r="K176" s="64" t="s">
        <v>3057</v>
      </c>
      <c r="P176" s="14" t="str">
        <f t="shared" si="9"/>
        <v xml:space="preserve">    mod_appl_mod_tifc: "Density; Unmarked"</v>
      </c>
      <c r="Q176" s="14" t="str">
        <f t="shared" si="10"/>
        <v xml:space="preserve">    mod_appl_def_mod_tifc: "{{ term_def_mod_tifc }}"</v>
      </c>
    </row>
    <row r="177" spans="1:17">
      <c r="C177" t="s">
        <v>332</v>
      </c>
      <c r="D177" t="s">
        <v>329</v>
      </c>
      <c r="E177" s="33" t="s">
        <v>3346</v>
      </c>
      <c r="F177" s="33" t="str">
        <f t="shared" si="11"/>
        <v>{term}`Time in front of the camera (TIFC)`</v>
      </c>
      <c r="G177" t="s">
        <v>340</v>
      </c>
      <c r="H177" t="s">
        <v>339</v>
      </c>
      <c r="J177" s="64" t="s">
        <v>3057</v>
      </c>
      <c r="K177" s="64" t="s">
        <v>3057</v>
      </c>
      <c r="P177" s="14" t="str">
        <f t="shared" si="9"/>
        <v xml:space="preserve">    name_mod_tifc: "Time in front of the camera (TIFC)"</v>
      </c>
      <c r="Q177" s="14" t="str">
        <f t="shared" si="10"/>
        <v xml:space="preserve">    name_def_mod_tifc: "{{ term_def_mod_tifc }}"</v>
      </c>
    </row>
    <row r="178" spans="1:17">
      <c r="B178" s="14">
        <v>174</v>
      </c>
      <c r="C178" s="14" t="s">
        <v>332</v>
      </c>
      <c r="D178" s="14" t="s">
        <v>0</v>
      </c>
      <c r="E178" s="33" t="s">
        <v>3363</v>
      </c>
      <c r="F178" s="33" t="str">
        <f t="shared" si="11"/>
        <v>{term}`Time in front of the camera (TIFC) (Huggard, 2018; Warbington &amp; Boyce, 2020; tested in Becker et al., 2022)`</v>
      </c>
      <c r="G178" s="17" t="s">
        <v>340</v>
      </c>
      <c r="H178" s="19" t="s">
        <v>414</v>
      </c>
      <c r="I178" s="19" t="str">
        <f>"(#"&amp;G178&amp;")=@{{ "&amp;D178&amp;"_"&amp;G178&amp;" }}@@: {{ "&amp;D178&amp;"_def_"&amp;G178&amp;" }}@@"</f>
        <v>(#mod_tifc)=@{{ term_mod_tifc }}@@: {{ term_def_mod_tifc }}@@</v>
      </c>
      <c r="J178" s="64" t="s">
        <v>2462</v>
      </c>
      <c r="K178" s="64" t="s">
        <v>2462</v>
      </c>
      <c r="L178" s="17"/>
      <c r="M178" s="20" t="s">
        <v>383</v>
      </c>
      <c r="N178" s="23" t="b">
        <v>0</v>
      </c>
      <c r="O178" s="21" t="b">
        <v>1</v>
      </c>
      <c r="P178" s="14" t="str">
        <f t="shared" si="9"/>
        <v xml:space="preserve">    term_mod_tifc: "Time in front of the camera (TIFC) (Huggard, 2018; Warbington &amp; Boyce, 2020; tested in Becker et al., 2022)"</v>
      </c>
      <c r="Q178" s="14" t="str">
        <f t="shared" si="10"/>
        <v xml:space="preserve">    term_def_mod_tifc: "A method used to estimate [density](/09_gloss_ref/09_glossary.md#density) that treats camera image data as quadrat samples (Becker et al., 2022)."</v>
      </c>
    </row>
    <row r="179" spans="1:17">
      <c r="C179" t="s">
        <v>332</v>
      </c>
      <c r="D179" t="s">
        <v>2940</v>
      </c>
      <c r="E179" s="33" t="s">
        <v>3347</v>
      </c>
      <c r="F179" s="33" t="str">
        <f t="shared" si="11"/>
        <v>{term}`Density; Unmarked`</v>
      </c>
      <c r="G179" t="s">
        <v>336</v>
      </c>
      <c r="H179" s="14" t="s">
        <v>2656</v>
      </c>
      <c r="J179" s="64" t="s">
        <v>3058</v>
      </c>
      <c r="K179" s="64" t="s">
        <v>3058</v>
      </c>
      <c r="P179" s="14" t="str">
        <f t="shared" si="9"/>
        <v xml:space="preserve">    mod_appl_mod_tte: "Density; Unmarked"</v>
      </c>
      <c r="Q179" s="14" t="str">
        <f t="shared" si="10"/>
        <v xml:space="preserve">    mod_appl_def_mod_tte: "{{ term_def_mod_tte }}"</v>
      </c>
    </row>
    <row r="180" spans="1:17">
      <c r="C180" t="s">
        <v>332</v>
      </c>
      <c r="D180" t="s">
        <v>329</v>
      </c>
      <c r="E180" s="33" t="s">
        <v>3348</v>
      </c>
      <c r="F180" s="33" t="str">
        <f t="shared" si="11"/>
        <v>{term}`Time-to-event (TTE)`</v>
      </c>
      <c r="G180" t="s">
        <v>336</v>
      </c>
      <c r="H180" t="s">
        <v>335</v>
      </c>
      <c r="J180" s="64" t="s">
        <v>3058</v>
      </c>
      <c r="K180" s="64" t="s">
        <v>3058</v>
      </c>
      <c r="P180" s="14" t="str">
        <f t="shared" si="9"/>
        <v xml:space="preserve">    name_mod_tte: "Time-to-event (TTE)"</v>
      </c>
      <c r="Q180" s="14" t="str">
        <f t="shared" si="10"/>
        <v xml:space="preserve">    name_def_mod_tte: "{{ term_def_mod_tte }}"</v>
      </c>
    </row>
    <row r="181" spans="1:17">
      <c r="B181" s="14">
        <v>176</v>
      </c>
      <c r="C181" s="14" t="s">
        <v>332</v>
      </c>
      <c r="D181" s="14" t="s">
        <v>0</v>
      </c>
      <c r="E181" s="33" t="s">
        <v>3364</v>
      </c>
      <c r="F181" s="33" t="str">
        <f t="shared" si="11"/>
        <v>{term}`Time-to-event (TTE) model (Moeller et al., 2018)`</v>
      </c>
      <c r="G181" s="17" t="s">
        <v>336</v>
      </c>
      <c r="H181" s="19" t="s">
        <v>411</v>
      </c>
      <c r="I181" s="19" t="str">
        <f t="shared" ref="I181:I212" si="12">"(#"&amp;G181&amp;")=@{{ "&amp;D181&amp;"_"&amp;G181&amp;" }}@@: {{ "&amp;D181&amp;"_def_"&amp;G181&amp;" }}@@"</f>
        <v>(#mod_tte)=@{{ term_mod_tte }}@@: {{ term_def_mod_tte }}@@</v>
      </c>
      <c r="J181" s="64" t="s">
        <v>3598</v>
      </c>
      <c r="K181" s="64" t="s">
        <v>3598</v>
      </c>
      <c r="L181" s="17"/>
      <c r="M181" s="20" t="s">
        <v>383</v>
      </c>
      <c r="N181" s="23" t="b">
        <v>0</v>
      </c>
      <c r="O181" s="21" t="b">
        <v>1</v>
      </c>
      <c r="P181" s="14" t="str">
        <f t="shared" si="9"/>
        <v xml:space="preserve">    term_mod_tte: "Time-to-event (TTE) model (Moeller et al., 2018)"</v>
      </c>
      <c r="Q181" s="14" t="str">
        <f t="shared" si="10"/>
        <v xml:space="preserve">    term_def_mod_tte: "A method used to estimate abundance or [density](/09_gloss_ref/09_glossary.md#density) from the detection rate while accounting for animal movement rates ({{ ref_intext_moeller_et_al_2018 }}). The TTE model assumes perfect detection (though there is a model extension to account for imperfect detection that requires further testing)."</v>
      </c>
    </row>
    <row r="182" spans="1:17">
      <c r="B182" s="14">
        <v>198</v>
      </c>
      <c r="C182" s="14" t="s">
        <v>332</v>
      </c>
      <c r="D182" s="14" t="s">
        <v>0</v>
      </c>
      <c r="E182" s="33" t="s">
        <v>3397</v>
      </c>
      <c r="F182" s="33" t="str">
        <f t="shared" si="11"/>
        <v>{term}`Zero-inflation`</v>
      </c>
      <c r="G182" s="17" t="s">
        <v>1364</v>
      </c>
      <c r="H182" s="17" t="s">
        <v>384</v>
      </c>
      <c r="I182" s="19" t="str">
        <f t="shared" si="12"/>
        <v>(#mod_zero_inflation)=@{{ term_mod_zero_inflation }}@@: {{ term_def_mod_zero_inflation }}@@</v>
      </c>
      <c r="J182" s="64" t="s">
        <v>767</v>
      </c>
      <c r="K182" s="64" t="s">
        <v>767</v>
      </c>
      <c r="L182" s="17"/>
      <c r="M182" s="20" t="s">
        <v>383</v>
      </c>
      <c r="N182" s="23" t="b">
        <v>0</v>
      </c>
      <c r="O182" s="21" t="b">
        <v>1</v>
      </c>
      <c r="P182" s="14" t="str">
        <f t="shared" si="9"/>
        <v xml:space="preserve">    term_mod_zero_inflation: "Zero-inflation"</v>
      </c>
      <c r="Q182" s="14" t="str">
        <f t="shared" si="10"/>
        <v xml:space="preserve">    term_def_mod_zero_inflation: "An excess of zeros that is 'so large that those expected in standard distributions (e.g., normal, Poisson, binomial, negative binomial and beta)' (Heilbron, 1994) violate the assumptions of such distributions (Martin et al., 2005). Excess zeroes can be a result of ecological effects ('true' zeros) or due to sampling or observer error ('false zeros') (Martin et al., 2005). Excess zeroes contribute to overdispersion, but they don't necessarily account for all excess variability (Blasco-Moreno et al., 2019)."</v>
      </c>
    </row>
    <row r="183" spans="1:17" ht="15">
      <c r="B183" s="14">
        <v>105</v>
      </c>
      <c r="C183" s="14" t="s">
        <v>2932</v>
      </c>
      <c r="D183" s="14" t="s">
        <v>876</v>
      </c>
      <c r="E183" s="33" t="s">
        <v>3491</v>
      </c>
      <c r="F183" s="33" t="str">
        <f t="shared" si="11"/>
        <v>{term}`**Northing Camera Location**`</v>
      </c>
      <c r="G183" s="17" t="s">
        <v>623</v>
      </c>
      <c r="H183" s="22" t="s">
        <v>2399</v>
      </c>
      <c r="I183" s="19" t="str">
        <f t="shared" si="12"/>
        <v>(#northing_camera_location)=@{{ field_northing_camera_location }}@@: {{ field_def_northing_camera_location }}@@</v>
      </c>
      <c r="J183" s="64" t="s">
        <v>769</v>
      </c>
      <c r="K183" s="64" t="s">
        <v>769</v>
      </c>
      <c r="L183" s="17" t="b">
        <v>1</v>
      </c>
      <c r="M183" s="20" t="b">
        <v>1</v>
      </c>
      <c r="N183" s="21" t="b">
        <v>1</v>
      </c>
      <c r="O183" s="21" t="b">
        <v>1</v>
      </c>
      <c r="P183" s="14" t="str">
        <f t="shared" si="9"/>
        <v xml:space="preserve">    field_northing_camera_location: "**Northing Camera Location**"</v>
      </c>
      <c r="Q183" s="14" t="str">
        <f t="shared" si="10"/>
        <v xml:space="preserve">    field_def_northing_camera_location: "The northing UTM coordinate of the camera location (e.g., '5962006'). Record using the NAD83 datum. Leave blank if recording the Latitude instead."</v>
      </c>
    </row>
    <row r="184" spans="1:17" ht="15">
      <c r="B184" s="14">
        <v>107</v>
      </c>
      <c r="C184" s="14" t="s">
        <v>2928</v>
      </c>
      <c r="D184" s="14" t="s">
        <v>876</v>
      </c>
      <c r="E184" s="33" t="s">
        <v>3495</v>
      </c>
      <c r="F184" s="33" t="str">
        <f t="shared" si="11"/>
        <v>{term}`**\*# Of Images**`</v>
      </c>
      <c r="G184" s="17" t="s">
        <v>721</v>
      </c>
      <c r="H184" s="18" t="s">
        <v>1943</v>
      </c>
      <c r="I184" s="19" t="str">
        <f t="shared" si="12"/>
        <v>(#number_of_images)=@{{ field_number_of_images }}@@: {{ field_def_number_of_images }}@@</v>
      </c>
      <c r="J184" s="64" t="s">
        <v>722</v>
      </c>
      <c r="K184" s="64" t="s">
        <v>722</v>
      </c>
      <c r="L184" s="17"/>
      <c r="M184" s="20" t="b">
        <v>0</v>
      </c>
      <c r="N184" s="21" t="b">
        <v>1</v>
      </c>
      <c r="O184" s="21" t="b">
        <v>1</v>
      </c>
      <c r="P184" s="14" t="str">
        <f t="shared" si="9"/>
        <v xml:space="preserve">    field_number_of_images: "**\*# Of Images**"</v>
      </c>
      <c r="Q184" s="14" t="str">
        <f t="shared" si="10"/>
        <v xml:space="preserve">    field_def_number_of_images: "The number of images on an SD card."</v>
      </c>
    </row>
    <row r="185" spans="1:17">
      <c r="A185" s="38"/>
      <c r="B185" s="38"/>
      <c r="C185" s="7" t="s">
        <v>370</v>
      </c>
      <c r="D185" s="7" t="s">
        <v>329</v>
      </c>
      <c r="E185" s="33" t="s">
        <v>3496</v>
      </c>
      <c r="F185" s="33" t="str">
        <f t="shared" si="11"/>
        <v>{term}`Absolute abundance / Population size`</v>
      </c>
      <c r="G185" s="7" t="s">
        <v>373</v>
      </c>
      <c r="H185" s="59" t="s">
        <v>3027</v>
      </c>
      <c r="I185" s="19" t="str">
        <f t="shared" si="12"/>
        <v>(#obj_abundance)=@{{ name_obj_abundance }}@@: {{ name_def_obj_abundance }}@@</v>
      </c>
      <c r="J185" s="66" t="s">
        <v>3279</v>
      </c>
      <c r="K185" s="66" t="s">
        <v>3279</v>
      </c>
      <c r="L185" s="38"/>
      <c r="M185" s="38"/>
      <c r="N185" s="38"/>
      <c r="O185" s="38"/>
      <c r="P185" s="38" t="str">
        <f t="shared" si="9"/>
        <v xml:space="preserve">    name_obj_abundance: "Absolute abundance / Population size"</v>
      </c>
      <c r="Q185" s="14" t="str">
        <f t="shared" si="10"/>
        <v xml:space="preserve">    name_def_obj_abundance: "The number of individuals in a population ({{ ref_intext_wearn_gloverkapfer_2017 }})."</v>
      </c>
    </row>
    <row r="186" spans="1:17">
      <c r="A186" s="38"/>
      <c r="B186" s="38"/>
      <c r="C186" s="7" t="s">
        <v>370</v>
      </c>
      <c r="D186" s="7" t="s">
        <v>329</v>
      </c>
      <c r="E186" s="33" t="s">
        <v>3409</v>
      </c>
      <c r="F186" s="33" t="str">
        <f t="shared" si="11"/>
        <v>{term}`Behaviour`</v>
      </c>
      <c r="G186" s="7" t="s">
        <v>369</v>
      </c>
      <c r="H186" s="7" t="s">
        <v>359</v>
      </c>
      <c r="I186" s="19" t="str">
        <f t="shared" si="12"/>
        <v>(#obj_behaviour)=@{{ name_obj_behaviour }}@@: {{ name_def_obj_behaviour }}@@</v>
      </c>
      <c r="J186" s="66" t="s">
        <v>3268</v>
      </c>
      <c r="K186" s="66" t="s">
        <v>3268</v>
      </c>
      <c r="L186" s="38"/>
      <c r="M186" s="38"/>
      <c r="N186" s="38"/>
      <c r="O186" s="38"/>
      <c r="P186" s="38" t="str">
        <f t="shared" si="9"/>
        <v xml:space="preserve">    name_obj_behaviour: "Behaviour"</v>
      </c>
      <c r="Q186" s="14" t="str">
        <f t="shared" si="10"/>
        <v xml:space="preserve">    name_def_obj_behaviour: "behaviour focused objectives vary greatly; they may be qualitative or quantitative (e.g., diel activity patterns, mating, boldness, predation, foraging, activity patterns, vigilance, parental care ({{ ref_intext_caravaggi_et_al_2020 }}; {{ ref_intext_wearn_gloverkapfer_2017 }})."</v>
      </c>
    </row>
    <row r="187" spans="1:17">
      <c r="A187" s="38"/>
      <c r="B187" s="38"/>
      <c r="C187" s="7" t="s">
        <v>370</v>
      </c>
      <c r="D187" s="7" t="s">
        <v>329</v>
      </c>
      <c r="E187" s="33" t="s">
        <v>3298</v>
      </c>
      <c r="F187" s="33" t="str">
        <f t="shared" si="11"/>
        <v>{term}`Density`</v>
      </c>
      <c r="G187" s="7" t="s">
        <v>2892</v>
      </c>
      <c r="H187" s="7" t="s">
        <v>2374</v>
      </c>
      <c r="I187" s="19" t="str">
        <f t="shared" si="12"/>
        <v>(#obj_density)=@{{ name_obj_density }}@@: {{ name_def_obj_density }}@@</v>
      </c>
      <c r="J187" s="66" t="s">
        <v>3025</v>
      </c>
      <c r="K187" s="66" t="s">
        <v>3025</v>
      </c>
      <c r="L187" s="38"/>
      <c r="M187" s="38"/>
      <c r="N187" s="38"/>
      <c r="O187" s="38"/>
      <c r="P187" s="38" t="str">
        <f t="shared" si="9"/>
        <v xml:space="preserve">    name_obj_density: "Density"</v>
      </c>
      <c r="Q187" s="14" t="str">
        <f t="shared" si="10"/>
        <v xml:space="preserve">    name_def_obj_density: "{{ term_def_density }}"</v>
      </c>
    </row>
    <row r="188" spans="1:17">
      <c r="A188" s="38"/>
      <c r="B188" s="38"/>
      <c r="C188" s="7" t="s">
        <v>370</v>
      </c>
      <c r="D188" s="7" t="s">
        <v>329</v>
      </c>
      <c r="E188" s="33" t="s">
        <v>3294</v>
      </c>
      <c r="F188" s="33" t="str">
        <f t="shared" si="11"/>
        <v>{term}`Species diversity &amp; richness`</v>
      </c>
      <c r="G188" s="7" t="s">
        <v>378</v>
      </c>
      <c r="H188" s="7" t="s">
        <v>365</v>
      </c>
      <c r="I188" s="19" t="str">
        <f t="shared" si="12"/>
        <v>(#obj_divers_rich)=@{{ name_obj_divers_rich }}@@: {{ name_def_obj_divers_rich }}@@</v>
      </c>
      <c r="J188" s="64">
        <v>999</v>
      </c>
      <c r="K188" s="64">
        <v>999</v>
      </c>
      <c r="L188" s="38"/>
      <c r="M188" s="38"/>
      <c r="N188" s="38"/>
      <c r="O188" s="38"/>
      <c r="P188" s="38" t="str">
        <f t="shared" si="9"/>
        <v xml:space="preserve">    name_obj_divers_rich: "Species diversity &amp; richness"</v>
      </c>
      <c r="Q188" s="14" t="str">
        <f t="shared" si="10"/>
        <v/>
      </c>
    </row>
    <row r="189" spans="1:17">
      <c r="A189" s="38"/>
      <c r="B189" s="38"/>
      <c r="C189" s="7" t="s">
        <v>370</v>
      </c>
      <c r="D189" s="7" t="s">
        <v>329</v>
      </c>
      <c r="E189" s="33" t="s">
        <v>3314</v>
      </c>
      <c r="F189" s="33" t="str">
        <f t="shared" si="11"/>
        <v>{term}`Species inventory`</v>
      </c>
      <c r="G189" s="7" t="s">
        <v>379</v>
      </c>
      <c r="H189" s="7" t="s">
        <v>367</v>
      </c>
      <c r="I189" s="19" t="str">
        <f t="shared" si="12"/>
        <v>(#obj_inventory)=@{{ name_obj_inventory }}@@: {{ name_def_obj_inventory }}@@</v>
      </c>
      <c r="J189" s="64" t="s">
        <v>3042</v>
      </c>
      <c r="K189" s="64" t="s">
        <v>3042</v>
      </c>
      <c r="L189" s="38"/>
      <c r="M189" s="38"/>
      <c r="N189" s="38"/>
      <c r="O189" s="38"/>
      <c r="P189" s="38" t="str">
        <f t="shared" si="9"/>
        <v xml:space="preserve">    name_obj_inventory: "Species inventory"</v>
      </c>
      <c r="Q189" s="14" t="str">
        <f t="shared" si="10"/>
        <v xml:space="preserve">    name_def_obj_inventory: "{{ term_def_mod_inventory }}"</v>
      </c>
    </row>
    <row r="190" spans="1:17">
      <c r="A190" s="38"/>
      <c r="B190" s="38"/>
      <c r="C190" s="7" t="s">
        <v>370</v>
      </c>
      <c r="D190" s="7" t="s">
        <v>329</v>
      </c>
      <c r="E190" s="33" t="s">
        <v>3503</v>
      </c>
      <c r="F190" s="33" t="str">
        <f t="shared" si="11"/>
        <v>{term}`Occupancy`</v>
      </c>
      <c r="G190" s="7" t="s">
        <v>377</v>
      </c>
      <c r="H190" s="7" t="s">
        <v>376</v>
      </c>
      <c r="I190" s="19" t="str">
        <f t="shared" si="12"/>
        <v>(#obj_occupancy)=@{{ name_obj_occupancy }}@@: {{ name_def_obj_occupancy }}@@</v>
      </c>
      <c r="J190" s="66" t="s">
        <v>3267</v>
      </c>
      <c r="K190" s="66" t="s">
        <v>3267</v>
      </c>
      <c r="L190" s="38"/>
      <c r="M190" s="38"/>
      <c r="N190" s="38"/>
      <c r="O190" s="38"/>
      <c r="P190" s="38" t="str">
        <f t="shared" si="9"/>
        <v xml:space="preserve">    name_obj_occupancy: "Occupancy"</v>
      </c>
      <c r="Q190" s="14" t="str">
        <f t="shared" si="10"/>
        <v xml:space="preserve">    name_def_obj_occupancy: "The probability a site is occupied by the species ({{ ref_intext_mackenzie_et_al_2002 }}). Occupancy is also highly suitable for evaluating broad-scale patterns of species distribution ({{ ref_intext_wearn_gloverkapfer_2017 }})."</v>
      </c>
    </row>
    <row r="191" spans="1:17">
      <c r="A191" s="38"/>
      <c r="B191" s="38"/>
      <c r="C191" s="7" t="s">
        <v>370</v>
      </c>
      <c r="D191" s="7" t="s">
        <v>329</v>
      </c>
      <c r="E191" s="33" t="s">
        <v>3542</v>
      </c>
      <c r="F191" s="33" t="str">
        <f t="shared" si="11"/>
        <v>{term}`Relative abundance`</v>
      </c>
      <c r="G191" s="7" t="s">
        <v>375</v>
      </c>
      <c r="H191" s="7" t="s">
        <v>374</v>
      </c>
      <c r="I191" s="19" t="str">
        <f t="shared" si="12"/>
        <v>(#obj_rel_abund)=@{{ name_obj_rel_abund }}@@: {{ name_def_obj_rel_abund }}@@</v>
      </c>
      <c r="J191" s="64"/>
      <c r="K191" s="64"/>
      <c r="L191" s="38"/>
      <c r="M191" s="38"/>
      <c r="N191" s="38"/>
      <c r="O191" s="38"/>
      <c r="P191" s="38" t="str">
        <f t="shared" si="9"/>
        <v xml:space="preserve">    name_obj_rel_abund: "Relative abundance"</v>
      </c>
      <c r="Q191" s="14" t="str">
        <f t="shared" si="10"/>
        <v xml:space="preserve">    name_def_obj_rel_abund: ""</v>
      </c>
    </row>
    <row r="192" spans="1:17">
      <c r="A192" s="38"/>
      <c r="B192" s="38"/>
      <c r="C192" s="7" t="s">
        <v>370</v>
      </c>
      <c r="D192" s="7" t="s">
        <v>329</v>
      </c>
      <c r="E192" s="33" t="s">
        <v>3297</v>
      </c>
      <c r="F192" s="33" t="str">
        <f t="shared" si="11"/>
        <v>{term}`Vital rates`</v>
      </c>
      <c r="G192" s="7" t="s">
        <v>372</v>
      </c>
      <c r="H192" s="7" t="s">
        <v>371</v>
      </c>
      <c r="I192" s="19" t="str">
        <f t="shared" si="12"/>
        <v>(#obj_vital_rate)=@{{ name_obj_vital_rate }}@@: {{ name_def_obj_vital_rate }}@@</v>
      </c>
      <c r="J192" s="65" t="s">
        <v>3026</v>
      </c>
      <c r="K192" s="65" t="s">
        <v>3026</v>
      </c>
      <c r="L192" s="38"/>
      <c r="M192" s="38"/>
      <c r="N192" s="38"/>
      <c r="O192" s="38"/>
      <c r="P192" s="38" t="str">
        <f t="shared" si="9"/>
        <v xml:space="preserve">    name_obj_vital_rate: "Vital rates"</v>
      </c>
      <c r="Q192" s="14" t="str">
        <f t="shared" si="10"/>
        <v xml:space="preserve">    name_def_obj_vital_rate: "(e.g., survival probabilities and recruitment rates)"</v>
      </c>
    </row>
    <row r="193" spans="2:17">
      <c r="B193" s="14">
        <v>107</v>
      </c>
      <c r="C193" t="s">
        <v>370</v>
      </c>
      <c r="D193" s="14" t="s">
        <v>0</v>
      </c>
      <c r="E193" s="33" t="s">
        <v>3502</v>
      </c>
      <c r="F193" s="33" t="str">
        <f t="shared" si="11"/>
        <v>{term}`Occupancy`</v>
      </c>
      <c r="G193" s="17" t="s">
        <v>484</v>
      </c>
      <c r="H193" s="19" t="s">
        <v>376</v>
      </c>
      <c r="I193" s="19" t="str">
        <f t="shared" si="12"/>
        <v>(#occupancy)=@{{ term_occupancy }}@@: {{ term_def_occupancy }}@@</v>
      </c>
      <c r="J193" s="64" t="s">
        <v>3280</v>
      </c>
      <c r="K193" s="64" t="s">
        <v>3280</v>
      </c>
      <c r="L193" s="17"/>
      <c r="M193" s="20" t="s">
        <v>383</v>
      </c>
      <c r="N193" s="21" t="b">
        <v>1</v>
      </c>
      <c r="O193" s="21" t="b">
        <v>1</v>
      </c>
      <c r="P193" s="14" t="str">
        <f t="shared" si="9"/>
        <v xml:space="preserve">    term_occupancy: "Occupancy"</v>
      </c>
      <c r="Q193" s="14" t="str">
        <f t="shared" si="10"/>
        <v xml:space="preserve">    term_def_occupancy: "The probability a site is occupied by the species ({{ ref_intext_mackenzie_et_al_2002 }})."</v>
      </c>
    </row>
    <row r="194" spans="2:17">
      <c r="B194" s="14">
        <v>114</v>
      </c>
      <c r="C194" s="17" t="s">
        <v>472</v>
      </c>
      <c r="D194" s="14" t="s">
        <v>0</v>
      </c>
      <c r="E194" s="33" t="s">
        <v>3377</v>
      </c>
      <c r="F194" s="33" t="str">
        <f t="shared" si="11"/>
        <v>{term}`Project`</v>
      </c>
      <c r="G194" s="17" t="s">
        <v>472</v>
      </c>
      <c r="H194" s="19" t="s">
        <v>473</v>
      </c>
      <c r="I194" s="19" t="str">
        <f t="shared" si="12"/>
        <v>(#project)=@{{ term_project }}@@: {{ term_def_project }}@@</v>
      </c>
      <c r="J194" s="64" t="s">
        <v>770</v>
      </c>
      <c r="K194" s="64" t="s">
        <v>770</v>
      </c>
      <c r="L194" s="17"/>
      <c r="M194" s="20" t="s">
        <v>383</v>
      </c>
      <c r="N194" s="21" t="b">
        <v>1</v>
      </c>
      <c r="O194" s="21" t="b">
        <v>1</v>
      </c>
      <c r="P194" s="14" t="str">
        <f t="shared" ref="P194:P257" si="13">"    "&amp;D194&amp;"_"&amp;G194&amp;": """&amp;H194&amp;""""</f>
        <v xml:space="preserve">    term_project: "Project"</v>
      </c>
      <c r="Q194" s="14" t="str">
        <f t="shared" ref="Q194:Q257" si="14">IF(K194=999,"",("    "&amp;D194&amp;"_def_"&amp;G194&amp;": """&amp;K194&amp;""""))</f>
        <v xml:space="preserve">    term_def_project: "A scientific study, inventory or monitoring program that has a certain objective, defined methods, and a defined boundary in space and time (recorded as 'Project Name')."</v>
      </c>
    </row>
    <row r="195" spans="2:17" ht="15">
      <c r="B195" s="14">
        <v>115</v>
      </c>
      <c r="C195" s="17" t="s">
        <v>472</v>
      </c>
      <c r="D195" s="14" t="s">
        <v>876</v>
      </c>
      <c r="E195" s="33" t="s">
        <v>3469</v>
      </c>
      <c r="F195" s="33" t="str">
        <f t="shared" ref="F195:F258" si="15">"{term}`"&amp;H195&amp;"`"</f>
        <v>{term}`**Project Coordinator**`</v>
      </c>
      <c r="G195" s="17" t="s">
        <v>615</v>
      </c>
      <c r="H195" s="22" t="s">
        <v>617</v>
      </c>
      <c r="I195" s="19" t="str">
        <f t="shared" si="12"/>
        <v>(#project_coordinator)=@{{ field_project_coordinator }}@@: {{ field_def_project_coordinator }}@@</v>
      </c>
      <c r="J195" s="64" t="s">
        <v>616</v>
      </c>
      <c r="K195" s="64" t="s">
        <v>616</v>
      </c>
      <c r="L195" s="17"/>
      <c r="M195" s="20" t="b">
        <v>1</v>
      </c>
      <c r="N195" s="21" t="b">
        <v>1</v>
      </c>
      <c r="O195" s="23" t="b">
        <v>0</v>
      </c>
      <c r="P195" s="14" t="str">
        <f t="shared" si="13"/>
        <v xml:space="preserve">    field_project_coordinator: "**Project Coordinator**"</v>
      </c>
      <c r="Q195" s="14" t="str">
        <f t="shared" si="14"/>
        <v xml:space="preserve">    field_def_project_coordinator: "The first and last name of the primary contact for the project."</v>
      </c>
    </row>
    <row r="196" spans="2:17" ht="15">
      <c r="B196" s="14">
        <v>116</v>
      </c>
      <c r="C196" s="17" t="s">
        <v>472</v>
      </c>
      <c r="D196" s="14" t="s">
        <v>876</v>
      </c>
      <c r="E196" s="33" t="s">
        <v>3465</v>
      </c>
      <c r="F196" s="33" t="str">
        <f t="shared" si="15"/>
        <v>{term}`**Project Coordinator Email**`</v>
      </c>
      <c r="G196" s="17" t="s">
        <v>618</v>
      </c>
      <c r="H196" s="22" t="s">
        <v>620</v>
      </c>
      <c r="I196" s="19" t="str">
        <f t="shared" si="12"/>
        <v>(#project_coordinator_email)=@{{ field_project_coordinator_email }}@@: {{ field_def_project_coordinator_email }}@@</v>
      </c>
      <c r="J196" s="64" t="s">
        <v>619</v>
      </c>
      <c r="K196" s="64" t="s">
        <v>619</v>
      </c>
      <c r="L196" s="17"/>
      <c r="M196" s="20" t="b">
        <v>1</v>
      </c>
      <c r="N196" s="21" t="b">
        <v>1</v>
      </c>
      <c r="O196" s="23" t="b">
        <v>0</v>
      </c>
      <c r="P196" s="14" t="str">
        <f t="shared" si="13"/>
        <v xml:space="preserve">    field_project_coordinator_email: "**Project Coordinator Email**"</v>
      </c>
      <c r="Q196" s="14" t="str">
        <f t="shared" si="14"/>
        <v xml:space="preserve">    field_def_project_coordinator_email: "The email address of the Project Coordinator."</v>
      </c>
    </row>
    <row r="197" spans="2:17" ht="15">
      <c r="B197" s="14">
        <v>117</v>
      </c>
      <c r="C197" s="17" t="s">
        <v>472</v>
      </c>
      <c r="D197" s="14" t="s">
        <v>876</v>
      </c>
      <c r="E197" s="33" t="s">
        <v>3354</v>
      </c>
      <c r="F197" s="33" t="str">
        <f t="shared" si="15"/>
        <v>{term}`**Project Description**`</v>
      </c>
      <c r="G197" s="17" t="s">
        <v>612</v>
      </c>
      <c r="H197" s="22" t="s">
        <v>614</v>
      </c>
      <c r="I197" s="19" t="str">
        <f t="shared" si="12"/>
        <v>(#project_description)=@{{ field_project_description }}@@: {{ field_def_project_description }}@@</v>
      </c>
      <c r="J197" s="64" t="s">
        <v>613</v>
      </c>
      <c r="K197" s="64" t="s">
        <v>613</v>
      </c>
      <c r="L197" s="17"/>
      <c r="M197" s="20" t="b">
        <v>1</v>
      </c>
      <c r="N197" s="21" t="b">
        <v>1</v>
      </c>
      <c r="O197" s="23" t="b">
        <v>0</v>
      </c>
      <c r="P197" s="14" t="str">
        <f t="shared" si="13"/>
        <v xml:space="preserve">    field_project_description: "**Project Description**"</v>
      </c>
      <c r="Q197" s="14" t="str">
        <f t="shared" si="14"/>
        <v xml:space="preserve">    field_def_project_description: "A description of the project objective(s) and general methods."</v>
      </c>
    </row>
    <row r="198" spans="2:17" ht="15">
      <c r="B198" s="14">
        <v>118</v>
      </c>
      <c r="C198" s="17" t="s">
        <v>472</v>
      </c>
      <c r="D198" s="14" t="s">
        <v>876</v>
      </c>
      <c r="E198" s="33" t="s">
        <v>3385</v>
      </c>
      <c r="F198" s="33" t="str">
        <f t="shared" si="15"/>
        <v>{term}`**Project Name**`</v>
      </c>
      <c r="G198" s="17" t="s">
        <v>611</v>
      </c>
      <c r="H198" s="22" t="s">
        <v>2401</v>
      </c>
      <c r="I198" s="19" t="str">
        <f t="shared" si="12"/>
        <v>(#project_name)=@{{ field_project_name }}@@: {{ field_def_project_name }}@@</v>
      </c>
      <c r="J198" s="64" t="s">
        <v>771</v>
      </c>
      <c r="K198" s="64" t="s">
        <v>771</v>
      </c>
      <c r="L198" s="17"/>
      <c r="M198" s="20" t="b">
        <v>1</v>
      </c>
      <c r="N198" s="21" t="b">
        <v>1</v>
      </c>
      <c r="O198" s="21" t="b">
        <v>1</v>
      </c>
      <c r="P198" s="14" t="str">
        <f t="shared" si="13"/>
        <v xml:space="preserve">    field_project_name: "**Project Name**"</v>
      </c>
      <c r="Q198" s="14" t="str">
        <f t="shared" si="14"/>
        <v xml:space="preserve">    field_def_project_name: "A unique alphanumeric identifier for each project. Ideally, the Project Name should include an abbreviation for the organization, a brief project name, and the year the project began (e.g., 'uofa_oilsands_2018')."</v>
      </c>
    </row>
    <row r="199" spans="2:17">
      <c r="B199" s="14">
        <v>119</v>
      </c>
      <c r="D199" s="14" t="s">
        <v>0</v>
      </c>
      <c r="E199" s="33" t="s">
        <v>3532</v>
      </c>
      <c r="F199" s="33" t="str">
        <f t="shared" si="15"/>
        <v>{term}`Pseudoreplication`</v>
      </c>
      <c r="G199" s="17" t="s">
        <v>469</v>
      </c>
      <c r="H199" s="19" t="s">
        <v>471</v>
      </c>
      <c r="I199" s="19" t="str">
        <f t="shared" si="12"/>
        <v>(#pseudoreplication)=@{{ term_pseudoreplication }}@@: {{ term_def_pseudoreplication }}@@</v>
      </c>
      <c r="J199" s="64" t="s">
        <v>470</v>
      </c>
      <c r="K199" s="64" t="s">
        <v>470</v>
      </c>
      <c r="L199" s="17"/>
      <c r="M199" s="20" t="s">
        <v>383</v>
      </c>
      <c r="N199" s="23" t="b">
        <v>0</v>
      </c>
      <c r="O199" s="21" t="b">
        <v>1</v>
      </c>
      <c r="P199" s="14" t="str">
        <f t="shared" si="13"/>
        <v xml:space="preserve">    term_pseudoreplication: "Pseudoreplication"</v>
      </c>
      <c r="Q199" s="14" t="str">
        <f t="shared" si="14"/>
        <v xml:space="preserve">    term_def_pseudoreplication: "When observations are not statistically independent (spatially or temporally) but are treated as if they are independent."</v>
      </c>
    </row>
    <row r="200" spans="2:17" ht="15">
      <c r="B200" s="14">
        <v>120</v>
      </c>
      <c r="C200" s="14" t="s">
        <v>2925</v>
      </c>
      <c r="D200" s="14" t="s">
        <v>876</v>
      </c>
      <c r="E200" s="33" t="s">
        <v>3508</v>
      </c>
      <c r="F200" s="33" t="str">
        <f t="shared" si="15"/>
        <v>{term}`**Purpose of Visit**`</v>
      </c>
      <c r="G200" s="17" t="s">
        <v>609</v>
      </c>
      <c r="H200" s="22" t="s">
        <v>610</v>
      </c>
      <c r="I200" s="19" t="str">
        <f t="shared" si="12"/>
        <v>(#purpose_of_visit)=@{{ field_purpose_of_visit }}@@: {{ field_def_purpose_of_visit }}@@</v>
      </c>
      <c r="J200" s="64" t="s">
        <v>841</v>
      </c>
      <c r="K200" s="64" t="s">
        <v>841</v>
      </c>
      <c r="L200" s="17"/>
      <c r="M200" s="20" t="b">
        <v>1</v>
      </c>
      <c r="N200" s="21" t="b">
        <v>1</v>
      </c>
      <c r="O200" s="21" t="b">
        <v>1</v>
      </c>
      <c r="P200" s="14" t="str">
        <f t="shared" si="13"/>
        <v xml:space="preserve">    field_purpose_of_visit: "**Purpose of Visit**"</v>
      </c>
      <c r="Q200" s="14" t="str">
        <f t="shared" si="14"/>
        <v xml:space="preserve">    field_def_purpose_of_visit: "The reason for visiting the camera location (i.e. to deploy the camera ['Deployment'], retrieve the camera ['Retrieve'] or to change batteries*/SD card or replace the camera ['Service'])."</v>
      </c>
    </row>
    <row r="201" spans="2:17">
      <c r="B201" s="14">
        <v>125</v>
      </c>
      <c r="C201" s="14" t="s">
        <v>2936</v>
      </c>
      <c r="D201" s="14" t="s">
        <v>0</v>
      </c>
      <c r="E201" s="33" t="s">
        <v>3520</v>
      </c>
      <c r="F201" s="33" t="str">
        <f t="shared" si="15"/>
        <v>{term}`Recovery time`</v>
      </c>
      <c r="G201" s="17" t="s">
        <v>462</v>
      </c>
      <c r="H201" s="19" t="s">
        <v>464</v>
      </c>
      <c r="I201" s="19" t="str">
        <f t="shared" si="12"/>
        <v>(#recovery_time)=@{{ term_recovery_time }}@@: {{ term_def_recovery_time }}@@</v>
      </c>
      <c r="J201" s="64" t="s">
        <v>463</v>
      </c>
      <c r="K201" s="64" t="s">
        <v>463</v>
      </c>
      <c r="L201" s="17"/>
      <c r="M201" s="20" t="s">
        <v>383</v>
      </c>
      <c r="N201" s="23" t="b">
        <v>0</v>
      </c>
      <c r="O201" s="21" t="b">
        <v>1</v>
      </c>
      <c r="P201" s="14" t="str">
        <f t="shared" si="13"/>
        <v xml:space="preserve">    term_recovery_time: "Recovery time"</v>
      </c>
      <c r="Q201" s="14" t="str">
        <f t="shared" si="14"/>
        <v xml:space="preserve">    term_def_recovery_time: "The time necessary for the camera to prepare to capture the next photo after the previous one has been recorded (Trolliet et al., 2014)."</v>
      </c>
    </row>
    <row r="202" spans="2:17" ht="15">
      <c r="B202" s="14">
        <v>128</v>
      </c>
      <c r="C202" s="14" t="s">
        <v>2928</v>
      </c>
      <c r="D202" s="14" t="s">
        <v>876</v>
      </c>
      <c r="E202" s="33" t="s">
        <v>3509</v>
      </c>
      <c r="F202" s="33" t="str">
        <f t="shared" si="15"/>
        <v>{term}`**\*Remaining Battery (%)`</v>
      </c>
      <c r="G202" s="17" t="s">
        <v>688</v>
      </c>
      <c r="H202" s="22" t="s">
        <v>1944</v>
      </c>
      <c r="I202" s="19" t="str">
        <f t="shared" si="12"/>
        <v>(#remaining_battery_percent)=@{{ field_remaining_battery_percent }}@@: {{ field_def_remaining_battery_percent }}@@</v>
      </c>
      <c r="J202" s="64" t="s">
        <v>689</v>
      </c>
      <c r="K202" s="64" t="s">
        <v>689</v>
      </c>
      <c r="L202" s="17"/>
      <c r="M202" s="20" t="b">
        <v>0</v>
      </c>
      <c r="N202" s="21" t="b">
        <v>1</v>
      </c>
      <c r="O202" s="21" t="b">
        <v>1</v>
      </c>
      <c r="P202" s="14" t="str">
        <f t="shared" si="13"/>
        <v xml:space="preserve">    field_remaining_battery_percent: "**\*Remaining Battery (%)"</v>
      </c>
      <c r="Q202" s="14" t="str">
        <f t="shared" si="14"/>
        <v xml:space="preserve">    field_def_remaining_battery_percent: "The remaining battery power (%) of batteries within a camera."</v>
      </c>
    </row>
    <row r="203" spans="2:17">
      <c r="B203" s="14">
        <v>130</v>
      </c>
      <c r="C203" s="14" t="s">
        <v>2932</v>
      </c>
      <c r="D203" s="14" t="s">
        <v>0</v>
      </c>
      <c r="E203" s="33" t="s">
        <v>3359</v>
      </c>
      <c r="F203" s="33" t="str">
        <f t="shared" si="15"/>
        <v>{term}`Sample station`</v>
      </c>
      <c r="G203" s="17" t="s">
        <v>455</v>
      </c>
      <c r="H203" s="19" t="s">
        <v>456</v>
      </c>
      <c r="I203" s="19" t="str">
        <f t="shared" si="12"/>
        <v>(#sample_station)=@{{ term_sample_station }}@@: {{ term_def_sample_station }}@@</v>
      </c>
      <c r="J203" s="64" t="s">
        <v>772</v>
      </c>
      <c r="K203" s="64" t="s">
        <v>772</v>
      </c>
      <c r="L203" s="17"/>
      <c r="M203" s="20" t="s">
        <v>383</v>
      </c>
      <c r="N203" s="21" t="b">
        <v>1</v>
      </c>
      <c r="O203" s="21" t="b">
        <v>1</v>
      </c>
      <c r="P203" s="14" t="str">
        <f t="shared" si="13"/>
        <v xml:space="preserve">    term_sample_station: "Sample station"</v>
      </c>
      <c r="Q203" s="14" t="str">
        <f t="shared" si="14"/>
        <v xml:space="preserve">    term_def_sample_station: "A grouping of two or more non-independent camera locations, such as when cameras are clustered or paired (recorded as 'Sample Station Name')."</v>
      </c>
    </row>
    <row r="204" spans="2:17" ht="15">
      <c r="B204" s="14">
        <v>131</v>
      </c>
      <c r="C204" s="14" t="s">
        <v>2932</v>
      </c>
      <c r="D204" s="14" t="s">
        <v>876</v>
      </c>
      <c r="E204" s="33" t="s">
        <v>3378</v>
      </c>
      <c r="F204" s="33" t="str">
        <f t="shared" si="15"/>
        <v>{term}`**Sample Station Name**`</v>
      </c>
      <c r="G204" s="17" t="s">
        <v>607</v>
      </c>
      <c r="H204" s="22" t="s">
        <v>2403</v>
      </c>
      <c r="I204" s="19" t="str">
        <f t="shared" si="12"/>
        <v>(#sample_station_name)=@{{ field_sample_station_name }}@@: {{ field_def_sample_station_name }}@@</v>
      </c>
      <c r="J204" s="64" t="s">
        <v>773</v>
      </c>
      <c r="K204" s="64" t="s">
        <v>773</v>
      </c>
      <c r="L204" s="17" t="b">
        <v>1</v>
      </c>
      <c r="M204" s="20" t="b">
        <v>1</v>
      </c>
      <c r="N204" s="21" t="b">
        <v>1</v>
      </c>
      <c r="O204" s="21" t="b">
        <v>1</v>
      </c>
      <c r="P204" s="14" t="str">
        <f t="shared" si="13"/>
        <v xml:space="preserve">    field_sample_station_name: "**Sample Station Name**"</v>
      </c>
      <c r="Q204" s="14" t="str">
        <f t="shared" si="14"/>
        <v xml:space="preserve">    field_def_sample_station_name: "A sequential alphanumeric identifier for each grouping of two more non-independent camera locations (when cameras are deployed in clusters, pairs, or arrays; e.g., 'ss1' in 'ss1_bh1,' 'ss1_bh2,' 'ss1_bh3' etc.). Leave blank if not applicable."</v>
      </c>
    </row>
    <row r="205" spans="2:17">
      <c r="B205" s="14">
        <v>30</v>
      </c>
      <c r="C205" s="14" t="s">
        <v>2924</v>
      </c>
      <c r="D205" s="14" t="s">
        <v>0</v>
      </c>
      <c r="E205" s="33" t="s">
        <v>3433</v>
      </c>
      <c r="F205" s="33" t="str">
        <f t="shared" si="15"/>
        <v>{term}`Clustered design`</v>
      </c>
      <c r="G205" s="17" t="s">
        <v>566</v>
      </c>
      <c r="H205" s="17" t="s">
        <v>567</v>
      </c>
      <c r="I205" s="19" t="str">
        <f t="shared" si="12"/>
        <v>(#sampledesign_clustered)=@{{ term_sampledesign_clustered }}@@: {{ term_def_sampledesign_clustered }}@@</v>
      </c>
      <c r="J205" s="64" t="s">
        <v>3032</v>
      </c>
      <c r="K205" s="64" t="s">
        <v>3032</v>
      </c>
      <c r="L205" s="17"/>
      <c r="M205" s="20" t="s">
        <v>383</v>
      </c>
      <c r="N205" s="21" t="b">
        <v>1</v>
      </c>
      <c r="O205" s="21" t="b">
        <v>1</v>
      </c>
      <c r="P205" s="14" t="str">
        <f t="shared" si="13"/>
        <v xml:space="preserve">    term_sampledesign_clustered: "Clustered design"</v>
      </c>
      <c r="Q205" s="14" t="str">
        <f t="shared" si="14"/>
        <v xml:space="preserve">    term_def_sampledesign_clustered: "Multiple cameras are deployed at a sample station (Figure 3d). A clustered design can be used within a systematic or stratified approach (i.e., systematic clustered design or as a clustered random design [{{ ref_intext_wearn_gloverkapfer_2017 }}])."</v>
      </c>
    </row>
    <row r="206" spans="2:17">
      <c r="B206" s="14">
        <v>31</v>
      </c>
      <c r="C206" s="14" t="s">
        <v>2924</v>
      </c>
      <c r="D206" s="14" t="s">
        <v>0</v>
      </c>
      <c r="E206" s="33" t="s">
        <v>3413</v>
      </c>
      <c r="F206" s="33" t="str">
        <f t="shared" si="15"/>
        <v>{term}`Convenience design`</v>
      </c>
      <c r="G206" s="17" t="s">
        <v>564</v>
      </c>
      <c r="H206" s="19" t="s">
        <v>565</v>
      </c>
      <c r="I206" s="19" t="str">
        <f t="shared" si="12"/>
        <v>(#sampledesign_convenience)=@{{ term_sampledesign_convenience }}@@: {{ term_def_sampledesign_convenience }}@@</v>
      </c>
      <c r="J206" s="64" t="s">
        <v>842</v>
      </c>
      <c r="K206" s="64" t="s">
        <v>842</v>
      </c>
      <c r="L206" s="17"/>
      <c r="M206" s="20" t="s">
        <v>383</v>
      </c>
      <c r="N206" s="21" t="b">
        <v>1</v>
      </c>
      <c r="O206" s="21" t="b">
        <v>1</v>
      </c>
      <c r="P206" s="14" t="str">
        <f t="shared" si="13"/>
        <v xml:space="preserve">    term_sampledesign_convenience: "Convenience design"</v>
      </c>
      <c r="Q206" s="14" t="str">
        <f t="shared" si="14"/>
        <v xml:space="preserve">    term_def_sampledesign_convenience: "Camera locations or sample stations are chosen based on logistic considerations (e.g., remoteness, access constraints, and*/or costs)."</v>
      </c>
    </row>
    <row r="207" spans="2:17">
      <c r="B207" s="14">
        <v>110</v>
      </c>
      <c r="C207" s="14" t="s">
        <v>2924</v>
      </c>
      <c r="D207" s="14" t="s">
        <v>0</v>
      </c>
      <c r="E207" s="33" t="s">
        <v>3356</v>
      </c>
      <c r="F207" s="33" t="str">
        <f t="shared" si="15"/>
        <v>{term}`Paired design`</v>
      </c>
      <c r="G207" s="17" t="s">
        <v>478</v>
      </c>
      <c r="H207" s="19" t="s">
        <v>479</v>
      </c>
      <c r="I207" s="19" t="str">
        <f t="shared" si="12"/>
        <v>(#sampledesign_paired)=@{{ term_sampledesign_paired }}@@: {{ term_def_sampledesign_paired }}@@</v>
      </c>
      <c r="J207" s="64" t="s">
        <v>774</v>
      </c>
      <c r="K207" s="64" t="s">
        <v>774</v>
      </c>
      <c r="L207" s="17"/>
      <c r="M207" s="20" t="s">
        <v>383</v>
      </c>
      <c r="N207" s="21" t="b">
        <v>1</v>
      </c>
      <c r="O207" s="21" t="b">
        <v>1</v>
      </c>
      <c r="P207" s="14" t="str">
        <f t="shared" si="13"/>
        <v xml:space="preserve">    term_sampledesign_paired: "Paired design"</v>
      </c>
      <c r="Q207" s="14" t="str">
        <f t="shared" si="14"/>
        <v xml:space="preserve">    term_def_sampledesign_paired: "A form of 'clustered design' where two cameras that are placed closely together to increase detection probability ('paired cameras'), to evaluate certain conditions ('paired sites,' e.g., on- or off trails), etc. Paired placements can help to account for other variability that might occur (i.e., variation in habitat quality). For some objectives, pairs of cameras might be considered subsamples within another sampling design (e.g., simple random, stratified random, systematic)."</v>
      </c>
    </row>
    <row r="208" spans="2:17">
      <c r="B208" s="14">
        <v>122</v>
      </c>
      <c r="C208" s="14" t="s">
        <v>2924</v>
      </c>
      <c r="D208" s="14" t="s">
        <v>0</v>
      </c>
      <c r="E208" s="33" t="s">
        <v>3415</v>
      </c>
      <c r="F208" s="33" t="str">
        <f t="shared" si="15"/>
        <v>{term}`Random (or 'simple random') design`</v>
      </c>
      <c r="G208" s="17" t="s">
        <v>467</v>
      </c>
      <c r="H208" s="19" t="s">
        <v>1258</v>
      </c>
      <c r="I208" s="19" t="str">
        <f t="shared" si="12"/>
        <v>(#sampledesign_random)=@{{ term_sampledesign_random }}@@: {{ term_def_sampledesign_random }}@@</v>
      </c>
      <c r="J208" s="64" t="s">
        <v>468</v>
      </c>
      <c r="K208" s="64" t="s">
        <v>468</v>
      </c>
      <c r="L208" s="17"/>
      <c r="M208" s="20" t="s">
        <v>383</v>
      </c>
      <c r="N208" s="21" t="b">
        <v>1</v>
      </c>
      <c r="O208" s="21" t="b">
        <v>1</v>
      </c>
      <c r="P208" s="14" t="str">
        <f t="shared" si="13"/>
        <v xml:space="preserve">    term_sampledesign_random: "Random (or 'simple random') design"</v>
      </c>
      <c r="Q208" s="14" t="str">
        <f t="shared" si="14"/>
        <v xml:space="preserve">    term_def_sampledesign_random: "Cameras occur at randomized camera locations (or sample stations) across the area of interest, sometimes with a predetermined minimum distance between camera locations (or sample stations)."</v>
      </c>
    </row>
    <row r="209" spans="2:17">
      <c r="B209" s="14">
        <v>154</v>
      </c>
      <c r="C209" s="14" t="s">
        <v>2924</v>
      </c>
      <c r="D209" s="14" t="s">
        <v>0</v>
      </c>
      <c r="E209" s="33" t="s">
        <v>3442</v>
      </c>
      <c r="F209" s="33" t="str">
        <f t="shared" si="15"/>
        <v>{term}`Stratified design`</v>
      </c>
      <c r="G209" s="17" t="s">
        <v>432</v>
      </c>
      <c r="H209" s="19" t="s">
        <v>434</v>
      </c>
      <c r="I209" s="19" t="str">
        <f t="shared" si="12"/>
        <v>(#sampledesign_stratified)=@{{ term_sampledesign_stratified }}@@: {{ term_def_sampledesign_stratified }}@@</v>
      </c>
      <c r="J209" s="64" t="s">
        <v>433</v>
      </c>
      <c r="K209" s="64" t="s">
        <v>433</v>
      </c>
      <c r="L209" s="17"/>
      <c r="M209" s="20" t="s">
        <v>383</v>
      </c>
      <c r="N209" s="21" t="b">
        <v>1</v>
      </c>
      <c r="O209" s="21" t="b">
        <v>1</v>
      </c>
      <c r="P209" s="14" t="str">
        <f t="shared" si="13"/>
        <v xml:space="preserve">    term_sampledesign_stratified: "Stratified design"</v>
      </c>
      <c r="Q209" s="14" t="str">
        <f t="shared" si="14"/>
        <v xml:space="preserve">    term_def_sampledesign_stratified: "The area of interest is divided into smaller strata (e.g., habitat type, disturbance levels), and cameras are placed within each stratum (e.g., 15%, 35% and 50% of sites within high, medium, and low disturbance strata)."</v>
      </c>
    </row>
    <row r="210" spans="2:17">
      <c r="B210" s="14">
        <v>155</v>
      </c>
      <c r="C210" s="14" t="s">
        <v>2924</v>
      </c>
      <c r="D210" s="14" t="s">
        <v>0</v>
      </c>
      <c r="E210" s="33" t="s">
        <v>3443</v>
      </c>
      <c r="F210" s="33" t="str">
        <f t="shared" si="15"/>
        <v>{term}`Stratified random design `</v>
      </c>
      <c r="G210" s="17" t="s">
        <v>429</v>
      </c>
      <c r="H210" s="19" t="s">
        <v>431</v>
      </c>
      <c r="I210" s="19" t="str">
        <f t="shared" si="12"/>
        <v>(#sampledesign_stratified_random)=@{{ term_sampledesign_stratified_random }}@@: {{ term_def_sampledesign_stratified_random }}@@</v>
      </c>
      <c r="J210" s="64" t="s">
        <v>430</v>
      </c>
      <c r="K210" s="64" t="s">
        <v>430</v>
      </c>
      <c r="L210" s="17"/>
      <c r="M210" s="20" t="s">
        <v>383</v>
      </c>
      <c r="N210" s="23" t="b">
        <v>0</v>
      </c>
      <c r="O210" s="21" t="b">
        <v>1</v>
      </c>
      <c r="P210" s="14" t="str">
        <f t="shared" si="13"/>
        <v xml:space="preserve">    term_sampledesign_stratified_random: "Stratified random design "</v>
      </c>
      <c r="Q210" s="14" t="str">
        <f t="shared" si="14"/>
        <v xml:space="preserve">    term_def_sampledesign_stratified_random: "The area of interest is divided into smaller strata (e.g., habitat type, disturbance levels), and then a proportional random sample of sites is selected within each stratum (e.g., 15%, 35% and 50% of sites within high, medium and low disturbance strata)."</v>
      </c>
    </row>
    <row r="211" spans="2:17">
      <c r="B211" s="14">
        <v>167</v>
      </c>
      <c r="C211" s="14" t="s">
        <v>2924</v>
      </c>
      <c r="D211" s="14" t="s">
        <v>0</v>
      </c>
      <c r="E211" s="33" t="s">
        <v>3412</v>
      </c>
      <c r="F211" s="33" t="str">
        <f t="shared" si="15"/>
        <v>{term}`Systematic design`</v>
      </c>
      <c r="G211" s="17" t="s">
        <v>424</v>
      </c>
      <c r="H211" s="19" t="s">
        <v>426</v>
      </c>
      <c r="I211" s="19" t="str">
        <f t="shared" si="12"/>
        <v>(#sampledesign_systematic)=@{{ term_sampledesign_systematic }}@@: {{ term_def_sampledesign_systematic }}@@</v>
      </c>
      <c r="J211" s="64" t="s">
        <v>425</v>
      </c>
      <c r="K211" s="64" t="s">
        <v>425</v>
      </c>
      <c r="L211" s="17"/>
      <c r="M211" s="20" t="s">
        <v>383</v>
      </c>
      <c r="N211" s="21" t="b">
        <v>1</v>
      </c>
      <c r="O211" s="21" t="b">
        <v>1</v>
      </c>
      <c r="P211" s="14" t="str">
        <f t="shared" si="13"/>
        <v xml:space="preserve">    term_sampledesign_systematic: "Systematic design"</v>
      </c>
      <c r="Q211" s="14" t="str">
        <f t="shared" si="14"/>
        <v xml:space="preserve">    term_def_sampledesign_systematic: "Camera locations occur in a regular pattern (e.g., a grid pattern) across the study area."</v>
      </c>
    </row>
    <row r="212" spans="2:17">
      <c r="B212" s="14">
        <v>168</v>
      </c>
      <c r="C212" s="14" t="s">
        <v>2924</v>
      </c>
      <c r="D212" s="14" t="s">
        <v>0</v>
      </c>
      <c r="E212" s="33" t="s">
        <v>3411</v>
      </c>
      <c r="F212" s="33" t="str">
        <f t="shared" si="15"/>
        <v>{term}`Systematic random design`</v>
      </c>
      <c r="G212" s="17" t="s">
        <v>421</v>
      </c>
      <c r="H212" s="19" t="s">
        <v>423</v>
      </c>
      <c r="I212" s="19" t="str">
        <f t="shared" si="12"/>
        <v>(#sampledesign_systematic_random)=@{{ term_sampledesign_systematic_random }}@@: {{ term_def_sampledesign_systematic_random }}@@</v>
      </c>
      <c r="J212" s="64" t="s">
        <v>422</v>
      </c>
      <c r="K212" s="64" t="s">
        <v>422</v>
      </c>
      <c r="L212" s="17"/>
      <c r="M212" s="20" t="s">
        <v>383</v>
      </c>
      <c r="N212" s="23" t="b">
        <v>0</v>
      </c>
      <c r="O212" s="21" t="b">
        <v>1</v>
      </c>
      <c r="P212" s="14" t="str">
        <f t="shared" si="13"/>
        <v xml:space="preserve">    term_sampledesign_systematic_random: "Systematic random design"</v>
      </c>
      <c r="Q212" s="14" t="str">
        <f t="shared" si="14"/>
        <v xml:space="preserve">    term_def_sampledesign_systematic_random: "Camera locations are selected using a two-stage approach. Firstly, girds are selected systematically (to occur within a regular pattern) across the study area. The location of the camera within each grid is then selected randomly."</v>
      </c>
    </row>
    <row r="213" spans="2:17">
      <c r="B213" s="14">
        <v>171</v>
      </c>
      <c r="C213" s="14" t="s">
        <v>2924</v>
      </c>
      <c r="D213" s="14" t="s">
        <v>0</v>
      </c>
      <c r="E213" s="33" t="s">
        <v>3414</v>
      </c>
      <c r="F213" s="33" t="str">
        <f t="shared" si="15"/>
        <v>{term}`Targeted design`</v>
      </c>
      <c r="G213" s="17" t="s">
        <v>418</v>
      </c>
      <c r="H213" s="19" t="s">
        <v>420</v>
      </c>
      <c r="I213" s="19" t="str">
        <f t="shared" ref="I213:I244" si="16">"(#"&amp;G213&amp;")=@{{ "&amp;D213&amp;"_"&amp;G213&amp;" }}@@: {{ "&amp;D213&amp;"_def_"&amp;G213&amp;" }}@@"</f>
        <v>(#sampledesign_targeted)=@{{ term_sampledesign_targeted }}@@: {{ term_def_sampledesign_targeted }}@@</v>
      </c>
      <c r="J213" s="64" t="s">
        <v>419</v>
      </c>
      <c r="K213" s="64" t="s">
        <v>419</v>
      </c>
      <c r="L213" s="17"/>
      <c r="M213" s="20" t="s">
        <v>383</v>
      </c>
      <c r="N213" s="21" t="b">
        <v>1</v>
      </c>
      <c r="O213" s="21" t="b">
        <v>1</v>
      </c>
      <c r="P213" s="14" t="str">
        <f t="shared" si="13"/>
        <v xml:space="preserve">    term_sampledesign_targeted: "Targeted design"</v>
      </c>
      <c r="Q213" s="14" t="str">
        <f t="shared" si="14"/>
        <v xml:space="preserve">    term_def_sampledesign_targeted: "Camera locations or sample stations are placed in areas that are known or suspected to have higher activity levels (e.g., game trails, mineral licks)."</v>
      </c>
    </row>
    <row r="214" spans="2:17" ht="15">
      <c r="B214" s="14">
        <v>133</v>
      </c>
      <c r="C214" s="14" t="s">
        <v>2928</v>
      </c>
      <c r="D214" s="14" t="s">
        <v>876</v>
      </c>
      <c r="E214" s="33" t="s">
        <v>3477</v>
      </c>
      <c r="F214" s="33" t="str">
        <f t="shared" si="15"/>
        <v>{term}`**\*SD Card ID`</v>
      </c>
      <c r="G214" s="17" t="s">
        <v>687</v>
      </c>
      <c r="H214" s="22" t="s">
        <v>1945</v>
      </c>
      <c r="I214" s="19" t="str">
        <f t="shared" si="16"/>
        <v>(#sd_card_id)=@{{ field_sd_card_id }}@@: {{ field_def_sd_card_id }}@@</v>
      </c>
      <c r="J214" s="64" t="s">
        <v>775</v>
      </c>
      <c r="K214" s="64" t="s">
        <v>775</v>
      </c>
      <c r="L214" s="17"/>
      <c r="M214" s="20" t="b">
        <v>0</v>
      </c>
      <c r="N214" s="21" t="b">
        <v>1</v>
      </c>
      <c r="O214" s="21" t="b">
        <v>1</v>
      </c>
      <c r="P214" s="14" t="str">
        <f t="shared" si="13"/>
        <v xml:space="preserve">    field_sd_card_id: "**\*SD Card ID"</v>
      </c>
      <c r="Q214" s="14" t="str">
        <f t="shared" si="14"/>
        <v xml:space="preserve">    field_def_sd_card_id: "The ID label on an SD card (e.g., 'cmu_100')."</v>
      </c>
    </row>
    <row r="215" spans="2:17" ht="15">
      <c r="B215" s="14">
        <v>134</v>
      </c>
      <c r="C215" s="14" t="s">
        <v>2928</v>
      </c>
      <c r="D215" s="14" t="s">
        <v>876</v>
      </c>
      <c r="E215" s="33" t="s">
        <v>3541</v>
      </c>
      <c r="F215" s="33" t="str">
        <f t="shared" si="15"/>
        <v>{term}`**\*SD Card Replaced`</v>
      </c>
      <c r="G215" s="17" t="s">
        <v>685</v>
      </c>
      <c r="H215" s="22" t="s">
        <v>1946</v>
      </c>
      <c r="I215" s="19" t="str">
        <f t="shared" si="16"/>
        <v>(#sd_card_replaced)=@{{ field_sd_card_replaced }}@@: {{ field_def_sd_card_replaced }}@@</v>
      </c>
      <c r="J215" s="64" t="s">
        <v>686</v>
      </c>
      <c r="K215" s="64" t="s">
        <v>686</v>
      </c>
      <c r="L215" s="17"/>
      <c r="M215" s="20" t="b">
        <v>0</v>
      </c>
      <c r="N215" s="21" t="b">
        <v>1</v>
      </c>
      <c r="O215" s="21" t="b">
        <v>1</v>
      </c>
      <c r="P215" s="14" t="str">
        <f t="shared" si="13"/>
        <v xml:space="preserve">    field_sd_card_replaced: "**\*SD Card Replaced"</v>
      </c>
      <c r="Q215" s="14" t="str">
        <f t="shared" si="14"/>
        <v xml:space="preserve">    field_def_sd_card_replaced: "Whether the SD card was replaced."</v>
      </c>
    </row>
    <row r="216" spans="2:17" ht="15">
      <c r="B216" s="14">
        <v>135</v>
      </c>
      <c r="C216" s="14" t="s">
        <v>2928</v>
      </c>
      <c r="D216" s="14" t="s">
        <v>876</v>
      </c>
      <c r="E216" s="33" t="s">
        <v>3510</v>
      </c>
      <c r="F216" s="33" t="str">
        <f t="shared" si="15"/>
        <v>{term}`**\*SD Card Status (% Full)`</v>
      </c>
      <c r="G216" s="17" t="s">
        <v>683</v>
      </c>
      <c r="H216" s="22" t="s">
        <v>1947</v>
      </c>
      <c r="I216" s="19" t="str">
        <f t="shared" si="16"/>
        <v>(#sd_card_status)=@{{ field_sd_card_status }}@@: {{ field_def_sd_card_status }}@@</v>
      </c>
      <c r="J216" s="64" t="s">
        <v>684</v>
      </c>
      <c r="K216" s="64" t="s">
        <v>684</v>
      </c>
      <c r="L216" s="17"/>
      <c r="M216" s="20" t="b">
        <v>0</v>
      </c>
      <c r="N216" s="21" t="b">
        <v>1</v>
      </c>
      <c r="O216" s="21" t="b">
        <v>1</v>
      </c>
      <c r="P216" s="14" t="str">
        <f t="shared" si="13"/>
        <v xml:space="preserve">    field_sd_card_status: "**\*SD Card Status (% Full)"</v>
      </c>
      <c r="Q216" s="14" t="str">
        <f t="shared" si="14"/>
        <v xml:space="preserve">    field_def_sd_card_status: "The remaining storage capacity on an SD card; collected during a camera service or retrieval."</v>
      </c>
    </row>
    <row r="217" spans="2:17" ht="15">
      <c r="B217" s="14">
        <v>103</v>
      </c>
      <c r="C217" s="14" t="s">
        <v>2928</v>
      </c>
      <c r="D217" s="14" t="s">
        <v>876</v>
      </c>
      <c r="E217" s="33" t="s">
        <v>3292</v>
      </c>
      <c r="F217" s="33" t="str">
        <f t="shared" si="15"/>
        <v>{term}`***New SD Card ID`</v>
      </c>
      <c r="G217" s="17" t="s">
        <v>731</v>
      </c>
      <c r="H217" s="22" t="s">
        <v>2943</v>
      </c>
      <c r="I217" s="19" t="str">
        <f t="shared" si="16"/>
        <v>(#sd_id_new)=@{{ field_sd_id_new }}@@: {{ field_def_sd_id_new }}@@</v>
      </c>
      <c r="J217" s="64">
        <v>999</v>
      </c>
      <c r="K217" s="64">
        <v>999</v>
      </c>
      <c r="L217" s="17"/>
      <c r="M217" s="20" t="b">
        <v>0</v>
      </c>
      <c r="N217" s="21" t="b">
        <v>1</v>
      </c>
      <c r="O217" s="21" t="b">
        <v>1</v>
      </c>
      <c r="P217" s="14" t="str">
        <f t="shared" si="13"/>
        <v xml:space="preserve">    field_sd_id_new: "***New SD Card ID"</v>
      </c>
      <c r="Q217" s="14" t="str">
        <f t="shared" si="14"/>
        <v/>
      </c>
    </row>
    <row r="218" spans="2:17" ht="15">
      <c r="B218" s="14">
        <v>136</v>
      </c>
      <c r="C218" s="14" t="s">
        <v>2927</v>
      </c>
      <c r="D218" s="14" t="s">
        <v>876</v>
      </c>
      <c r="E218" s="33" t="s">
        <v>3466</v>
      </c>
      <c r="F218" s="33" t="str">
        <f t="shared" si="15"/>
        <v>{term}`**\*Security`</v>
      </c>
      <c r="G218" s="17" t="s">
        <v>682</v>
      </c>
      <c r="H218" s="22" t="s">
        <v>1948</v>
      </c>
      <c r="I218" s="19" t="str">
        <f t="shared" si="16"/>
        <v>(#security)=@{{ field_security }}@@: {{ field_def_security }}@@</v>
      </c>
      <c r="J218" s="64" t="s">
        <v>776</v>
      </c>
      <c r="K218" s="64" t="s">
        <v>776</v>
      </c>
      <c r="L218" s="17" t="b">
        <v>1</v>
      </c>
      <c r="M218" s="20" t="b">
        <v>0</v>
      </c>
      <c r="N218" s="21" t="b">
        <v>1</v>
      </c>
      <c r="O218" s="21" t="b">
        <v>1</v>
      </c>
      <c r="P218" s="14" t="str">
        <f t="shared" si="13"/>
        <v xml:space="preserve">    field_security: "**\*Security"</v>
      </c>
      <c r="Q218" s="14" t="str">
        <f t="shared" si="14"/>
        <v xml:space="preserve">    field_def_security: "The equipment used to secure the camera (e.g., 'Security box,' 'Bracket,' 'Bracket + Screws,' or 'None')."</v>
      </c>
    </row>
    <row r="219" spans="2:17">
      <c r="B219" s="14">
        <v>137</v>
      </c>
      <c r="D219" s="14" t="s">
        <v>0</v>
      </c>
      <c r="E219" s="33" t="s">
        <v>3393</v>
      </c>
      <c r="F219" s="33" t="str">
        <f t="shared" si="15"/>
        <v>{term}`Sequence`</v>
      </c>
      <c r="G219" s="17" t="s">
        <v>451</v>
      </c>
      <c r="H219" s="19" t="s">
        <v>452</v>
      </c>
      <c r="I219" s="19" t="str">
        <f t="shared" si="16"/>
        <v>(#sequence)=@{{ term_sequence }}@@: {{ term_def_sequence }}@@</v>
      </c>
      <c r="J219" s="64" t="s">
        <v>3273</v>
      </c>
      <c r="K219" s="64" t="s">
        <v>3273</v>
      </c>
      <c r="L219" s="17"/>
      <c r="M219" s="20" t="s">
        <v>383</v>
      </c>
      <c r="N219" s="21" t="b">
        <v>1</v>
      </c>
      <c r="O219" s="21" t="b">
        <v>1</v>
      </c>
      <c r="P219" s="14" t="str">
        <f t="shared" si="13"/>
        <v xml:space="preserve">    term_sequence: "Sequence"</v>
      </c>
      <c r="Q219" s="14" t="str">
        <f t="shared" si="14"/>
        <v xml:space="preserve">    term_def_sequence: "A user-defined group of images or video clips considered as a single 'detection event' (recorded as 'Sequence Name'); often users choose a certain time threshold (or 'inter-detection interval') to define independent 'events'; e.g., 30 minutes or 1 hour. The threshold should be recorded in the [Survey Design Description](/09_gloss_ref/09_glossary.md#survey_design_description))."</v>
      </c>
    </row>
    <row r="220" spans="2:17" ht="15">
      <c r="B220" s="14">
        <v>138</v>
      </c>
      <c r="D220" s="14" t="s">
        <v>876</v>
      </c>
      <c r="E220" s="33" t="s">
        <v>3382</v>
      </c>
      <c r="F220" s="33" t="str">
        <f t="shared" si="15"/>
        <v>{term}`**Sequence Name**`</v>
      </c>
      <c r="G220" s="17" t="s">
        <v>606</v>
      </c>
      <c r="H220" s="22" t="s">
        <v>2404</v>
      </c>
      <c r="I220" s="19" t="str">
        <f t="shared" si="16"/>
        <v>(#sequence_name)=@{{ field_sequence_name }}@@: {{ field_def_sequence_name }}@@</v>
      </c>
      <c r="J220" s="64" t="s">
        <v>777</v>
      </c>
      <c r="K220" s="64" t="s">
        <v>777</v>
      </c>
      <c r="L220" s="17" t="b">
        <v>1</v>
      </c>
      <c r="M220" s="20" t="b">
        <v>1</v>
      </c>
      <c r="N220" s="21" t="b">
        <v>1</v>
      </c>
      <c r="O220" s="21" t="b">
        <v>1</v>
      </c>
      <c r="P220" s="14" t="str">
        <f t="shared" si="13"/>
        <v xml:space="preserve">    field_sequence_name: "**Sequence Name**"</v>
      </c>
      <c r="Q220" s="14" t="str">
        <f t="shared" si="14"/>
        <v xml:space="preserve">    field_def_sequence_name: "A unique alphanumeric identifier for a multi-image sequence. The Sequence Name should ideally consist of the Deployment Name and the names of the first and last images and videos in the sequence (separated by '_') (i.e., 'Deployment Name'_'img_#[name of first image in sequence]'_'img_#[name of last image in sequence] (e.g., 'bh1_22-Jul-2018_img_001-img_005'). Leave blank if not applicable. "</v>
      </c>
    </row>
    <row r="221" spans="2:17">
      <c r="B221" s="14">
        <v>139</v>
      </c>
      <c r="C221" s="14" t="s">
        <v>2933</v>
      </c>
      <c r="D221" s="14" t="s">
        <v>0</v>
      </c>
      <c r="E221" s="33" t="s">
        <v>3529</v>
      </c>
      <c r="F221" s="33" t="str">
        <f t="shared" si="15"/>
        <v>{term}`Service*/Retrieval`</v>
      </c>
      <c r="G221" s="17" t="s">
        <v>449</v>
      </c>
      <c r="H221" s="19" t="s">
        <v>450</v>
      </c>
      <c r="I221" s="19" t="str">
        <f t="shared" si="16"/>
        <v>(#service_retrieval)=@{{ term_service_retrieval }}@@: {{ term_def_service_retrieval }}@@</v>
      </c>
      <c r="J221" s="64" t="s">
        <v>444</v>
      </c>
      <c r="K221" s="64" t="s">
        <v>444</v>
      </c>
      <c r="L221" s="17"/>
      <c r="M221" s="20" t="s">
        <v>383</v>
      </c>
      <c r="N221" s="21" t="b">
        <v>1</v>
      </c>
      <c r="O221" s="21" t="b">
        <v>1</v>
      </c>
      <c r="P221" s="14" t="str">
        <f t="shared" si="13"/>
        <v xml:space="preserve">    term_service_retrieval: "Service*/Retrieval"</v>
      </c>
      <c r="Q221" s="14" t="str">
        <f t="shared" si="14"/>
        <v xml:space="preserve">    term_def_service_retrieval: "When a crew has gone to a location to service or retrieve a remote camera."</v>
      </c>
    </row>
    <row r="222" spans="2:17" ht="15">
      <c r="B222" s="14">
        <v>140</v>
      </c>
      <c r="C222" s="14" t="s">
        <v>2927</v>
      </c>
      <c r="D222" s="14" t="s">
        <v>876</v>
      </c>
      <c r="E222" s="33" t="s">
        <v>3420</v>
      </c>
      <c r="F222" s="33" t="str">
        <f t="shared" si="15"/>
        <v>{term}`**\*Service*/Retrieval Comments`</v>
      </c>
      <c r="G222" s="17" t="s">
        <v>680</v>
      </c>
      <c r="H222" s="22" t="s">
        <v>1949</v>
      </c>
      <c r="I222" s="19" t="str">
        <f t="shared" si="16"/>
        <v>(#service_retrieval_comments)=@{{ field_service_retrieval_comments }}@@: {{ field_def_service_retrieval_comments }}@@</v>
      </c>
      <c r="J222" s="64" t="s">
        <v>681</v>
      </c>
      <c r="K222" s="64" t="s">
        <v>681</v>
      </c>
      <c r="L222" s="17"/>
      <c r="M222" s="20" t="b">
        <v>0</v>
      </c>
      <c r="N222" s="21" t="b">
        <v>1</v>
      </c>
      <c r="O222" s="21" t="b">
        <v>1</v>
      </c>
      <c r="P222" s="14" t="str">
        <f t="shared" si="13"/>
        <v xml:space="preserve">    field_service_retrieval_comments: "**\*Service*/Retrieval Comments"</v>
      </c>
      <c r="Q222" s="14" t="str">
        <f t="shared" si="14"/>
        <v xml:space="preserve">    field_def_service_retrieval_comments: "Comments describing additional details about the Service*/Retrieval."</v>
      </c>
    </row>
    <row r="223" spans="2:17" ht="15">
      <c r="B223" s="14">
        <v>141</v>
      </c>
      <c r="C223" s="14" t="s">
        <v>2933</v>
      </c>
      <c r="D223" s="14" t="s">
        <v>876</v>
      </c>
      <c r="E223" s="33" t="s">
        <v>3473</v>
      </c>
      <c r="F223" s="33" t="str">
        <f t="shared" si="15"/>
        <v>{term}`**Service*/Retrieval Crew**`</v>
      </c>
      <c r="G223" s="17" t="s">
        <v>603</v>
      </c>
      <c r="H223" s="22" t="s">
        <v>605</v>
      </c>
      <c r="I223" s="19" t="str">
        <f t="shared" si="16"/>
        <v>(#service_retrieval_crew)=@{{ field_service_retrieval_crew }}@@: {{ field_def_service_retrieval_crew }}@@</v>
      </c>
      <c r="J223" s="64" t="s">
        <v>604</v>
      </c>
      <c r="K223" s="64" t="s">
        <v>604</v>
      </c>
      <c r="L223" s="17"/>
      <c r="M223" s="20" t="b">
        <v>1</v>
      </c>
      <c r="N223" s="21" t="b">
        <v>1</v>
      </c>
      <c r="O223" s="21" t="b">
        <v>1</v>
      </c>
      <c r="P223" s="14" t="str">
        <f t="shared" si="13"/>
        <v xml:space="preserve">    field_service_retrieval_crew: "**Service*/Retrieval Crew**"</v>
      </c>
      <c r="Q223" s="14" t="str">
        <f t="shared" si="14"/>
        <v xml:space="preserve">    field_def_service_retrieval_crew: "The first and last names of the individuals who collected data during the Service*/Retrieval visit."</v>
      </c>
    </row>
    <row r="224" spans="2:17">
      <c r="B224" s="14">
        <v>142</v>
      </c>
      <c r="C224" s="14" t="s">
        <v>2933</v>
      </c>
      <c r="D224" s="14" t="s">
        <v>0</v>
      </c>
      <c r="E224" s="33" t="s">
        <v>3431</v>
      </c>
      <c r="F224" s="33" t="str">
        <f t="shared" si="15"/>
        <v>{term}`Service*/Retrieval metadata`</v>
      </c>
      <c r="G224" s="17" t="s">
        <v>446</v>
      </c>
      <c r="H224" s="19" t="s">
        <v>448</v>
      </c>
      <c r="I224" s="19" t="str">
        <f t="shared" si="16"/>
        <v>(#service_retrieval_metadata)=@{{ term_service_retrieval_metadata }}@@: {{ term_def_service_retrieval_metadata }}@@</v>
      </c>
      <c r="J224" s="64" t="s">
        <v>447</v>
      </c>
      <c r="K224" s="64" t="s">
        <v>447</v>
      </c>
      <c r="L224" s="17"/>
      <c r="M224" s="20" t="s">
        <v>383</v>
      </c>
      <c r="N224" s="21" t="b">
        <v>1</v>
      </c>
      <c r="O224" s="21" t="b">
        <v>1</v>
      </c>
      <c r="P224" s="14" t="str">
        <f t="shared" si="13"/>
        <v xml:space="preserve">    term_service_retrieval_metadata: "Service*/Retrieval metadata"</v>
      </c>
      <c r="Q224" s="14" t="str">
        <f t="shared" si="14"/>
        <v xml:space="preserve">    term_def_service_retrieval_metadata: "Metadata that should be collected each time a camera location is visited to Service*/Retrieval Field Datasheet."</v>
      </c>
    </row>
    <row r="225" spans="2:17">
      <c r="B225" s="14">
        <v>143</v>
      </c>
      <c r="C225" s="14" t="s">
        <v>2933</v>
      </c>
      <c r="D225" s="14" t="s">
        <v>0</v>
      </c>
      <c r="E225" s="33" t="s">
        <v>3530</v>
      </c>
      <c r="F225" s="33" t="str">
        <f t="shared" si="15"/>
        <v>{term}`Service*/Retrieval visit`</v>
      </c>
      <c r="G225" s="17" t="s">
        <v>443</v>
      </c>
      <c r="H225" s="19" t="s">
        <v>445</v>
      </c>
      <c r="I225" s="19" t="str">
        <f t="shared" si="16"/>
        <v>(#service_retrieval_visit)=@{{ term_service_retrieval_visit }}@@: {{ term_def_service_retrieval_visit }}@@</v>
      </c>
      <c r="J225" s="64" t="s">
        <v>444</v>
      </c>
      <c r="K225" s="64" t="s">
        <v>444</v>
      </c>
      <c r="L225" s="17"/>
      <c r="M225" s="20" t="s">
        <v>383</v>
      </c>
      <c r="N225" s="21" t="b">
        <v>1</v>
      </c>
      <c r="O225" s="21" t="b">
        <v>1</v>
      </c>
      <c r="P225" s="14" t="str">
        <f t="shared" si="13"/>
        <v xml:space="preserve">    term_service_retrieval_visit: "Service*/Retrieval visit"</v>
      </c>
      <c r="Q225" s="14" t="str">
        <f t="shared" si="14"/>
        <v xml:space="preserve">    term_def_service_retrieval_visit: "When a crew has gone to a location to service or retrieve a remote camera."</v>
      </c>
    </row>
    <row r="226" spans="2:17">
      <c r="B226" s="14">
        <v>58</v>
      </c>
      <c r="C226" s="14" t="s">
        <v>2931</v>
      </c>
      <c r="D226" s="14" t="s">
        <v>0</v>
      </c>
      <c r="E226" s="33" t="s">
        <v>3449</v>
      </c>
      <c r="F226" s="33" t="str">
        <f t="shared" si="15"/>
        <v>{term}`Flash output`</v>
      </c>
      <c r="G226" s="17" t="s">
        <v>527</v>
      </c>
      <c r="H226" s="19" t="s">
        <v>529</v>
      </c>
      <c r="I226" s="19" t="str">
        <f t="shared" si="16"/>
        <v>(#settings_flash_output)=@{{ term_settings_flash_output }}@@: {{ term_def_settings_flash_output }}@@</v>
      </c>
      <c r="J226" s="64" t="s">
        <v>528</v>
      </c>
      <c r="K226" s="64" t="s">
        <v>528</v>
      </c>
      <c r="L226" s="17"/>
      <c r="M226" s="20" t="s">
        <v>383</v>
      </c>
      <c r="N226" s="21" t="b">
        <v>1</v>
      </c>
      <c r="O226" s="21" t="b">
        <v>1</v>
      </c>
      <c r="P226" s="14" t="str">
        <f t="shared" si="13"/>
        <v xml:space="preserve">    term_settings_flash_output: "Flash output"</v>
      </c>
      <c r="Q226" s="14" t="str">
        <f t="shared" si="14"/>
        <v xml:space="preserve">    term_def_settings_flash_output: "The camera setting that provides the level of intensity of the flash (if enabled)."</v>
      </c>
    </row>
    <row r="227" spans="2:17">
      <c r="B227" s="14">
        <v>81</v>
      </c>
      <c r="C227" s="14" t="s">
        <v>2931</v>
      </c>
      <c r="D227" s="14" t="s">
        <v>0</v>
      </c>
      <c r="E227" s="33" t="s">
        <v>3447</v>
      </c>
      <c r="F227" s="33" t="str">
        <f t="shared" si="15"/>
        <v>{term}`Infrared illuminator`</v>
      </c>
      <c r="G227" s="17" t="s">
        <v>505</v>
      </c>
      <c r="H227" s="19" t="s">
        <v>506</v>
      </c>
      <c r="I227" s="19" t="str">
        <f t="shared" si="16"/>
        <v>(#settings_infrared_illum)=@{{ term_settings_infrared_illum }}@@: {{ term_def_settings_infrared_illum }}@@</v>
      </c>
      <c r="J227" s="64" t="s">
        <v>778</v>
      </c>
      <c r="K227" s="64" t="s">
        <v>778</v>
      </c>
      <c r="L227" s="17" t="b">
        <v>1</v>
      </c>
      <c r="M227" s="20" t="s">
        <v>383</v>
      </c>
      <c r="N227" s="21" t="b">
        <v>1</v>
      </c>
      <c r="O227" s="21" t="b">
        <v>1</v>
      </c>
      <c r="P227" s="14" t="str">
        <f t="shared" si="13"/>
        <v xml:space="preserve">    term_settings_infrared_illum: "Infrared illuminator"</v>
      </c>
      <c r="Q227" s="14" t="str">
        <f t="shared" si="14"/>
        <v xml:space="preserve">    term_def_settings_infrared_illum: "The camera setting that can be enabled (if applicable to the camera make and camera model) to obtain greater visibility at night by producing infrared light. This field is categorical; leave blank if not applicable and record 'Unknown' if not known."</v>
      </c>
    </row>
    <row r="228" spans="2:17" ht="15">
      <c r="B228" s="14">
        <v>97</v>
      </c>
      <c r="C228" s="14" t="s">
        <v>2931</v>
      </c>
      <c r="D228" s="14" t="s">
        <v>876</v>
      </c>
      <c r="E228" s="33" t="s">
        <v>3518</v>
      </c>
      <c r="F228" s="33" t="str">
        <f t="shared" si="15"/>
        <v>{term}`**Motion Image Interval (seconds)**`</v>
      </c>
      <c r="G228" s="17" t="s">
        <v>629</v>
      </c>
      <c r="H228" s="22" t="s">
        <v>2398</v>
      </c>
      <c r="I228" s="19" t="str">
        <f t="shared" si="16"/>
        <v>(#settings_motion_image_interval)=@{{ field_settings_motion_image_interval }}@@: {{ field_def_settings_motion_image_interval }}@@</v>
      </c>
      <c r="J228" s="64" t="s">
        <v>779</v>
      </c>
      <c r="K228" s="64" t="s">
        <v>779</v>
      </c>
      <c r="L228" s="17" t="b">
        <v>1</v>
      </c>
      <c r="M228" s="20" t="b">
        <v>1</v>
      </c>
      <c r="N228" s="21" t="b">
        <v>1</v>
      </c>
      <c r="O228" s="21" t="b">
        <v>1</v>
      </c>
      <c r="P228" s="14" t="str">
        <f t="shared" si="13"/>
        <v xml:space="preserve">    field_settings_motion_image_interval: "**Motion Image Interval (seconds)**"</v>
      </c>
      <c r="Q228" s="14" t="str">
        <f t="shared" si="14"/>
        <v xml:space="preserve">    field_def_settings_motion_image_interval: "The time (in seconds) between images within a multi-image sequence that occur due to motion, heat, or activation of external detector devices. The Motion Image Interval is pre-set in the camera’s settings by the user, but the time at which the camera collects images because of this setting is influenced by the presence of movement or heat. For example, if the camera was set to take 3 images per event at a Motion Image Interval of 3 seconds when the camera detects motion or heat, the first image will be collected (e.g., at 09:00:00), the second image will be collected 3 seconds later (09:00:03), and the third will be collected 3 seconds after that (09:00:06).  &lt;br&gt; &lt;br&gt; This setting differs from the Quiet Period in that the delay occurs between images contained within a multi-image sequence, rather than between multi-image sequences (as in Quiet Period). If a Motion Image Interval was not set, enter '0' seconds (i.e., instantaneous)."</v>
      </c>
    </row>
    <row r="229" spans="2:17" ht="15">
      <c r="B229" s="14">
        <v>112</v>
      </c>
      <c r="C229" s="14" t="s">
        <v>2931</v>
      </c>
      <c r="D229" s="14" t="s">
        <v>876</v>
      </c>
      <c r="E229" s="33" t="s">
        <v>3448</v>
      </c>
      <c r="F229" s="33" t="str">
        <f t="shared" si="15"/>
        <v>{term}`**Photos Per Trigger**`</v>
      </c>
      <c r="G229" s="17" t="s">
        <v>621</v>
      </c>
      <c r="H229" s="22" t="s">
        <v>2400</v>
      </c>
      <c r="I229" s="19" t="str">
        <f t="shared" si="16"/>
        <v>(#settings_photos_per_trigger)=@{{ field_settings_photos_per_trigger }}@@: {{ field_def_settings_photos_per_trigger }}@@</v>
      </c>
      <c r="J229" s="64" t="s">
        <v>622</v>
      </c>
      <c r="K229" s="64" t="s">
        <v>622</v>
      </c>
      <c r="L229" s="17"/>
      <c r="M229" s="20" t="b">
        <v>1</v>
      </c>
      <c r="N229" s="21" t="b">
        <v>1</v>
      </c>
      <c r="O229" s="21" t="b">
        <v>1</v>
      </c>
      <c r="P229" s="14" t="str">
        <f t="shared" si="13"/>
        <v xml:space="preserve">    field_settings_photos_per_trigger: "**Photos Per Trigger**"</v>
      </c>
      <c r="Q229" s="14" t="str">
        <f t="shared" si="14"/>
        <v xml:space="preserve">    field_def_settings_photos_per_trigger: "The camera setting that describes the number of photos taken each time the camera is triggered."</v>
      </c>
    </row>
    <row r="230" spans="2:17" ht="15">
      <c r="B230" s="14">
        <v>121</v>
      </c>
      <c r="C230" s="14" t="s">
        <v>2931</v>
      </c>
      <c r="D230" s="14" t="s">
        <v>876</v>
      </c>
      <c r="E230" s="33" t="s">
        <v>3525</v>
      </c>
      <c r="F230" s="33" t="str">
        <f t="shared" si="15"/>
        <v>{term}`**Quiet Period (seconds)**`</v>
      </c>
      <c r="G230" s="17" t="s">
        <v>608</v>
      </c>
      <c r="H230" s="22" t="s">
        <v>2402</v>
      </c>
      <c r="I230" s="19" t="str">
        <f t="shared" si="16"/>
        <v>(#settings_quiet_period)=@{{ field_settings_quiet_period }}@@: {{ field_def_settings_quiet_period }}@@</v>
      </c>
      <c r="J230" s="64" t="s">
        <v>780</v>
      </c>
      <c r="K230" s="64" t="s">
        <v>780</v>
      </c>
      <c r="L230" s="17" t="b">
        <v>1</v>
      </c>
      <c r="M230" s="20" t="b">
        <v>1</v>
      </c>
      <c r="N230" s="21" t="b">
        <v>1</v>
      </c>
      <c r="O230" s="21" t="b">
        <v>1</v>
      </c>
      <c r="P230" s="14" t="str">
        <f t="shared" si="13"/>
        <v xml:space="preserve">    field_settings_quiet_period: "**Quiet Period (seconds)**"</v>
      </c>
      <c r="Q230" s="14" t="str">
        <f t="shared" si="14"/>
        <v xml:space="preserve">    field_def_settings_quiet_period: "The user-defined camera setting which provides the time (in seconds) between shutter 'triggers' if the camera was programmed to pause between firing initially and firing a second time. If a Quiet Period was not set, enter '0.' &lt;br&gt; &lt;br&gt; Also known as 'time lag' (depending on the Camera Make and Camera Model; Palmer et al., 2018). The Quiet Period differs from the Motion Image Interval in that the delay occurs between multi-image sequences rather than between the images contained within multi-image sequences (as in the Motion Image Interval)."</v>
      </c>
    </row>
    <row r="231" spans="2:17" ht="15">
      <c r="B231" s="14">
        <v>179</v>
      </c>
      <c r="C231" s="14" t="s">
        <v>2931</v>
      </c>
      <c r="D231" s="14" t="s">
        <v>876</v>
      </c>
      <c r="E231" s="33" t="s">
        <v>3450</v>
      </c>
      <c r="F231" s="33" t="str">
        <f t="shared" si="15"/>
        <v>{term}`**Trigger Mode(s) ** (camera settings)`</v>
      </c>
      <c r="G231" s="17" t="s">
        <v>586</v>
      </c>
      <c r="H231" s="22" t="s">
        <v>2408</v>
      </c>
      <c r="I231" s="19" t="str">
        <f t="shared" si="16"/>
        <v>(#settings_trigger_modes)=@{{ field_settings_trigger_modes }}@@: {{ field_def_settings_trigger_modes }}@@</v>
      </c>
      <c r="J231" s="64" t="s">
        <v>843</v>
      </c>
      <c r="K231" s="64" t="s">
        <v>843</v>
      </c>
      <c r="L231" s="17"/>
      <c r="M231" s="20" t="b">
        <v>1</v>
      </c>
      <c r="N231" s="21" t="b">
        <v>1</v>
      </c>
      <c r="O231" s="21" t="b">
        <v>1</v>
      </c>
      <c r="P231" s="14" t="str">
        <f t="shared" si="13"/>
        <v xml:space="preserve">    field_settings_trigger_modes: "**Trigger Mode(s) ** (camera settings)"</v>
      </c>
      <c r="Q231" s="14" t="str">
        <f t="shared" si="14"/>
        <v xml:space="preserve">    field_def_settings_trigger_modes: "The camera setting(s) that determine how the camera will trigger: by motion ('Motion Image'), at set intervals ('Time-lapse image'), and*/or by video ('Video'; possible with newer camera models, such as Reconyx HP2X)."</v>
      </c>
    </row>
    <row r="232" spans="2:17" ht="15">
      <c r="B232" s="14">
        <v>180</v>
      </c>
      <c r="C232" s="14" t="s">
        <v>2931</v>
      </c>
      <c r="D232" s="14" t="s">
        <v>876</v>
      </c>
      <c r="E232" s="33" t="s">
        <v>3446</v>
      </c>
      <c r="F232" s="33" t="str">
        <f t="shared" si="15"/>
        <v>{term}`**Trigger Sensitivity**`</v>
      </c>
      <c r="G232" s="17" t="s">
        <v>585</v>
      </c>
      <c r="H232" s="22" t="s">
        <v>2409</v>
      </c>
      <c r="I232" s="19" t="str">
        <f t="shared" si="16"/>
        <v>(#settings_trigger_sensitivity)=@{{ field_settings_trigger_sensitivity }}@@: {{ field_def_settings_trigger_sensitivity }}@@</v>
      </c>
      <c r="J232" s="64" t="s">
        <v>844</v>
      </c>
      <c r="K232" s="64" t="s">
        <v>844</v>
      </c>
      <c r="L232" s="17"/>
      <c r="M232" s="20" t="b">
        <v>1</v>
      </c>
      <c r="N232" s="21" t="b">
        <v>1</v>
      </c>
      <c r="O232" s="21" t="b">
        <v>1</v>
      </c>
      <c r="P232" s="14" t="str">
        <f t="shared" si="13"/>
        <v xml:space="preserve">    field_settings_trigger_sensitivity: "**Trigger Sensitivity**"</v>
      </c>
      <c r="Q232" s="14" t="str">
        <f t="shared" si="14"/>
        <v xml:space="preserve">    field_def_settings_trigger_sensitivity: "The camera setting responsible for how sensitive a camera is to activation (to 'triggering') via the infrared and*/or heat detectors (if applicable, e.g., Reconyx HyperFire cameras have a choice between 'Low,' 'Low*/Med,' 'Med,' 'Med*/High,' 'High,' 'Very high' and 'Unknown'). "</v>
      </c>
    </row>
    <row r="233" spans="2:17">
      <c r="B233" s="14">
        <v>183</v>
      </c>
      <c r="C233" s="14" t="s">
        <v>2931</v>
      </c>
      <c r="D233" s="14" t="s">
        <v>0</v>
      </c>
      <c r="E233" s="33" t="s">
        <v>3360</v>
      </c>
      <c r="F233" s="33" t="str">
        <f t="shared" si="15"/>
        <v>{term}`User label`</v>
      </c>
      <c r="G233" s="17" t="s">
        <v>401</v>
      </c>
      <c r="H233" s="19" t="s">
        <v>402</v>
      </c>
      <c r="I233" s="19" t="str">
        <f t="shared" si="16"/>
        <v>(#settings_userlabel)=@{{ term_settings_userlabel }}@@: {{ term_def_settings_userlabel }}@@</v>
      </c>
      <c r="J233" s="64" t="s">
        <v>845</v>
      </c>
      <c r="K233" s="64" t="s">
        <v>845</v>
      </c>
      <c r="L233" s="17"/>
      <c r="M233" s="20" t="s">
        <v>383</v>
      </c>
      <c r="N233" s="23" t="b">
        <v>0</v>
      </c>
      <c r="O233" s="21" t="b">
        <v>1</v>
      </c>
      <c r="P233" s="14" t="str">
        <f t="shared" si="13"/>
        <v xml:space="preserve">    term_settings_userlabel: "User label"</v>
      </c>
      <c r="Q233" s="14" t="str">
        <f t="shared" si="14"/>
        <v xml:space="preserve">    term_def_settings_userlabel: "A label (up to 16 characters) that can be programmed in the camera’s settings, and that will be visible in the data band of all photos and videos taken by the camera (Reconyx, 2018). It is recommended that users program the Sample Station Name*/Camera Location Name as the user label, which serves as a means to confirm which Sample Station Name*/Camera Location Name is associated with the images*/videos."</v>
      </c>
    </row>
    <row r="234" spans="2:17" ht="15">
      <c r="B234" s="14">
        <v>185</v>
      </c>
      <c r="C234" s="14" t="s">
        <v>2927</v>
      </c>
      <c r="D234" s="14" t="s">
        <v>876</v>
      </c>
      <c r="E234" s="33" t="s">
        <v>3424</v>
      </c>
      <c r="F234" s="33" t="str">
        <f t="shared" si="15"/>
        <v>{term}`**\*Video Length (seconds)`</v>
      </c>
      <c r="G234" s="17" t="s">
        <v>674</v>
      </c>
      <c r="H234" s="22" t="s">
        <v>1952</v>
      </c>
      <c r="I234" s="19" t="str">
        <f t="shared" si="16"/>
        <v>(#settings_video_length)=@{{ field_settings_video_length }}@@: {{ field_def_settings_video_length }}@@</v>
      </c>
      <c r="J234" s="64" t="s">
        <v>675</v>
      </c>
      <c r="K234" s="64" t="s">
        <v>675</v>
      </c>
      <c r="L234" s="17" t="b">
        <v>1</v>
      </c>
      <c r="M234" s="20" t="b">
        <v>0</v>
      </c>
      <c r="N234" s="21" t="b">
        <v>1</v>
      </c>
      <c r="O234" s="21" t="b">
        <v>1</v>
      </c>
      <c r="P234" s="14" t="str">
        <f t="shared" si="13"/>
        <v xml:space="preserve">    field_settings_video_length: "**\*Video Length (seconds)"</v>
      </c>
      <c r="Q234" s="14" t="str">
        <f t="shared" si="14"/>
        <v xml:space="preserve">    field_def_settings_video_length: "If applicable, describes the camera setting that specifies the minimum video duration (in seconds) that the camera will record when triggered. Leave blank if not applicable."</v>
      </c>
    </row>
    <row r="235" spans="2:17" ht="15">
      <c r="B235" s="14">
        <v>144</v>
      </c>
      <c r="C235" s="17" t="s">
        <v>517</v>
      </c>
      <c r="D235" s="14" t="s">
        <v>876</v>
      </c>
      <c r="E235" s="33" t="s">
        <v>3514</v>
      </c>
      <c r="F235" s="33" t="str">
        <f t="shared" si="15"/>
        <v>{term}`**Sex Class**`</v>
      </c>
      <c r="G235" s="17" t="s">
        <v>602</v>
      </c>
      <c r="H235" s="22" t="s">
        <v>2405</v>
      </c>
      <c r="I235" s="19" t="str">
        <f t="shared" si="16"/>
        <v>(#sex_class)=@{{ field_sex_class }}@@: {{ field_def_sex_class }}@@</v>
      </c>
      <c r="J235" s="64" t="s">
        <v>781</v>
      </c>
      <c r="K235" s="64" t="s">
        <v>781</v>
      </c>
      <c r="L235" s="17"/>
      <c r="M235" s="20" t="b">
        <v>1</v>
      </c>
      <c r="N235" s="21" t="b">
        <v>1</v>
      </c>
      <c r="O235" s="21" t="b">
        <v>1</v>
      </c>
      <c r="P235" s="14" t="str">
        <f t="shared" si="13"/>
        <v xml:space="preserve">    field_sex_class: "**Sex Class**"</v>
      </c>
      <c r="Q235" s="14" t="str">
        <f t="shared" si="14"/>
        <v xml:space="preserve">    field_def_sex_class: "The sex classification of individual(s) being categorized (e.g., 'Male,' 'Female,' or 'Unknown')."</v>
      </c>
    </row>
    <row r="236" spans="2:17">
      <c r="B236" s="14">
        <v>146</v>
      </c>
      <c r="D236" s="14" t="s">
        <v>0</v>
      </c>
      <c r="E236" s="33" t="s">
        <v>3517</v>
      </c>
      <c r="F236" s="33" t="str">
        <f t="shared" si="15"/>
        <v>{term}`Spatial autocorrelation`</v>
      </c>
      <c r="G236" s="17" t="s">
        <v>439</v>
      </c>
      <c r="H236" s="19" t="s">
        <v>441</v>
      </c>
      <c r="I236" s="19" t="str">
        <f t="shared" si="16"/>
        <v>(#spatial_autocorrelation)=@{{ term_spatial_autocorrelation }}@@: {{ term_def_spatial_autocorrelation }}@@</v>
      </c>
      <c r="J236" s="64" t="s">
        <v>440</v>
      </c>
      <c r="K236" s="64" t="s">
        <v>440</v>
      </c>
      <c r="L236" s="17"/>
      <c r="M236" s="20" t="s">
        <v>383</v>
      </c>
      <c r="N236" s="23" t="b">
        <v>0</v>
      </c>
      <c r="O236" s="21" t="b">
        <v>1</v>
      </c>
      <c r="P236" s="14" t="str">
        <f t="shared" si="13"/>
        <v xml:space="preserve">    term_spatial_autocorrelation: "Spatial autocorrelation"</v>
      </c>
      <c r="Q236" s="14" t="str">
        <f t="shared" si="14"/>
        <v xml:space="preserve">    term_def_spatial_autocorrelation: "The tendency for locations that are closer together to be more similar."</v>
      </c>
    </row>
    <row r="237" spans="2:17" ht="15">
      <c r="B237" s="14">
        <v>151</v>
      </c>
      <c r="C237" s="17" t="s">
        <v>517</v>
      </c>
      <c r="D237" s="14" t="s">
        <v>876</v>
      </c>
      <c r="E237" s="33" t="s">
        <v>3451</v>
      </c>
      <c r="F237" s="33" t="str">
        <f t="shared" si="15"/>
        <v>{term}`**Species**`</v>
      </c>
      <c r="G237" s="17" t="s">
        <v>600</v>
      </c>
      <c r="H237" s="22" t="s">
        <v>601</v>
      </c>
      <c r="I237" s="19" t="str">
        <f t="shared" si="16"/>
        <v>(#species)=@{{ field_species }}@@: {{ field_def_species }}@@</v>
      </c>
      <c r="J237" s="64" t="s">
        <v>782</v>
      </c>
      <c r="K237" s="64" t="s">
        <v>782</v>
      </c>
      <c r="L237" s="17"/>
      <c r="M237" s="20" t="b">
        <v>1</v>
      </c>
      <c r="N237" s="21" t="b">
        <v>1</v>
      </c>
      <c r="O237" s="23" t="b">
        <v>0</v>
      </c>
      <c r="P237" s="14" t="str">
        <f t="shared" si="13"/>
        <v xml:space="preserve">    field_species: "**Species**"</v>
      </c>
      <c r="Q237" s="14" t="str">
        <f t="shared" si="14"/>
        <v xml:space="preserve">    field_def_species: "The capitalized common name of the species being categorized ('tagged')."</v>
      </c>
    </row>
    <row r="238" spans="2:17" ht="15">
      <c r="B238" s="14">
        <v>152</v>
      </c>
      <c r="C238" s="14" t="s">
        <v>2927</v>
      </c>
      <c r="D238" s="14" t="s">
        <v>876</v>
      </c>
      <c r="E238" s="33" t="s">
        <v>3462</v>
      </c>
      <c r="F238" s="33" t="str">
        <f t="shared" si="15"/>
        <v>{term}`**\*Stake Distance (m)`</v>
      </c>
      <c r="G238" s="17" t="s">
        <v>678</v>
      </c>
      <c r="H238" s="22" t="s">
        <v>1950</v>
      </c>
      <c r="I238" s="19" t="str">
        <f t="shared" si="16"/>
        <v>(#stake_distance)=@{{ field_stake_distance }}@@: {{ field_def_stake_distance }}@@</v>
      </c>
      <c r="J238" s="64" t="s">
        <v>679</v>
      </c>
      <c r="K238" s="64" t="s">
        <v>679</v>
      </c>
      <c r="L238" s="17" t="b">
        <v>1</v>
      </c>
      <c r="M238" s="20" t="b">
        <v>0</v>
      </c>
      <c r="N238" s="21" t="b">
        <v>1</v>
      </c>
      <c r="O238" s="21" t="b">
        <v>1</v>
      </c>
      <c r="P238" s="14" t="str">
        <f t="shared" si="13"/>
        <v xml:space="preserve">    field_stake_distance: "**\*Stake Distance (m)"</v>
      </c>
      <c r="Q238" s="14" t="str">
        <f t="shared" si="14"/>
        <v xml:space="preserve">    field_def_stake_distance: "The distance from the camera to a stake (in metres to the nearest 0.05 m). Leave blank if not applicable."</v>
      </c>
    </row>
    <row r="239" spans="2:17">
      <c r="B239" s="14">
        <v>153</v>
      </c>
      <c r="C239" s="17" t="s">
        <v>370</v>
      </c>
      <c r="D239" s="14" t="s">
        <v>0</v>
      </c>
      <c r="E239" s="33" t="s">
        <v>3357</v>
      </c>
      <c r="F239" s="33" t="str">
        <f t="shared" si="15"/>
        <v>{term}`State variable`</v>
      </c>
      <c r="G239" s="17" t="s">
        <v>435</v>
      </c>
      <c r="H239" s="19" t="s">
        <v>436</v>
      </c>
      <c r="I239" s="19" t="str">
        <f t="shared" si="16"/>
        <v>(#state_variable)=@{{ term_state_variable }}@@: {{ term_def_state_variable }}@@</v>
      </c>
      <c r="J239" s="64" t="s">
        <v>3029</v>
      </c>
      <c r="K239" s="64" t="s">
        <v>3029</v>
      </c>
      <c r="L239" s="17"/>
      <c r="M239" s="20" t="s">
        <v>383</v>
      </c>
      <c r="N239" s="23" t="b">
        <v>0</v>
      </c>
      <c r="O239" s="21" t="b">
        <v>1</v>
      </c>
      <c r="P239" s="14" t="str">
        <f t="shared" si="13"/>
        <v xml:space="preserve">    term_state_variable: "State variable"</v>
      </c>
      <c r="Q239" s="14" t="str">
        <f t="shared" si="14"/>
        <v xml:space="preserve">    term_def_state_variable: "A formal measure that summarizes the state of a community or population at a particular time ({{ ref_intext_wearn_gloverkapfer_2017 }}), (e.g., species richness or population abundance)."</v>
      </c>
    </row>
    <row r="240" spans="2:17">
      <c r="B240" s="14">
        <v>156</v>
      </c>
      <c r="C240" s="17" t="s">
        <v>427</v>
      </c>
      <c r="D240" s="14" t="s">
        <v>0</v>
      </c>
      <c r="E240" s="33" t="s">
        <v>3392</v>
      </c>
      <c r="F240" s="33" t="str">
        <f t="shared" si="15"/>
        <v>{term}`Study area`</v>
      </c>
      <c r="G240" s="17" t="s">
        <v>427</v>
      </c>
      <c r="H240" s="19" t="s">
        <v>428</v>
      </c>
      <c r="I240" s="19" t="str">
        <f t="shared" si="16"/>
        <v>(#study_area)=@{{ term_study_area }}@@: {{ term_def_study_area }}@@</v>
      </c>
      <c r="J240" s="64" t="s">
        <v>783</v>
      </c>
      <c r="K240" s="64" t="s">
        <v>783</v>
      </c>
      <c r="L240" s="17"/>
      <c r="M240" s="20" t="s">
        <v>383</v>
      </c>
      <c r="N240" s="21" t="b">
        <v>1</v>
      </c>
      <c r="O240" s="21" t="b">
        <v>1</v>
      </c>
      <c r="P240" s="14" t="str">
        <f t="shared" si="13"/>
        <v xml:space="preserve">    term_study_area: "Study area"</v>
      </c>
      <c r="Q240" s="14" t="str">
        <f t="shared" si="14"/>
        <v xml:space="preserve">    term_def_study_area: "A unique research, inventory or monitoring area (spatial boundary) within a project (there may be multiple study areas within a single project) (recorded as 'Study Area Name')."</v>
      </c>
    </row>
    <row r="241" spans="2:17" ht="15">
      <c r="B241" s="14">
        <v>157</v>
      </c>
      <c r="C241" s="17" t="s">
        <v>427</v>
      </c>
      <c r="D241" s="14" t="s">
        <v>876</v>
      </c>
      <c r="E241" s="33" t="s">
        <v>3352</v>
      </c>
      <c r="F241" s="33" t="str">
        <f t="shared" si="15"/>
        <v>{term}`**Study Area Description**`</v>
      </c>
      <c r="G241" s="17" t="s">
        <v>597</v>
      </c>
      <c r="H241" s="22" t="s">
        <v>599</v>
      </c>
      <c r="I241" s="19" t="str">
        <f t="shared" si="16"/>
        <v>(#study_area_description)=@{{ field_study_area_description }}@@: {{ field_def_study_area_description }}@@</v>
      </c>
      <c r="J241" s="64" t="s">
        <v>598</v>
      </c>
      <c r="K241" s="64" t="s">
        <v>598</v>
      </c>
      <c r="L241" s="17"/>
      <c r="M241" s="20" t="b">
        <v>1</v>
      </c>
      <c r="N241" s="21" t="b">
        <v>1</v>
      </c>
      <c r="O241" s="23" t="b">
        <v>0</v>
      </c>
      <c r="P241" s="14" t="str">
        <f t="shared" si="13"/>
        <v xml:space="preserve">    field_study_area_description: "**Study Area Description**"</v>
      </c>
      <c r="Q241" s="14" t="str">
        <f t="shared" si="14"/>
        <v xml:space="preserve">    field_def_study_area_description: "A description for each unique research or monitoring area including its location, the habitat type(s), land use(s) and habitat disturbances (where applicable)."</v>
      </c>
    </row>
    <row r="242" spans="2:17" ht="15">
      <c r="B242" s="14">
        <v>158</v>
      </c>
      <c r="C242" s="17" t="s">
        <v>427</v>
      </c>
      <c r="D242" s="14" t="s">
        <v>876</v>
      </c>
      <c r="E242" s="33" t="s">
        <v>3386</v>
      </c>
      <c r="F242" s="33" t="str">
        <f t="shared" si="15"/>
        <v>{term}`**Study Area Name**`</v>
      </c>
      <c r="G242" s="17" t="s">
        <v>596</v>
      </c>
      <c r="H242" s="22" t="s">
        <v>2406</v>
      </c>
      <c r="I242" s="19" t="str">
        <f t="shared" si="16"/>
        <v>(#study_area_name)=@{{ field_study_area_name }}@@: {{ field_def_study_area_name }}@@</v>
      </c>
      <c r="J242" s="64" t="s">
        <v>3715</v>
      </c>
      <c r="K242" s="64" t="s">
        <v>2447</v>
      </c>
      <c r="L242" s="17"/>
      <c r="M242" s="20" t="b">
        <v>1</v>
      </c>
      <c r="N242" s="21" t="b">
        <v>1</v>
      </c>
      <c r="O242" s="21" t="b">
        <v>1</v>
      </c>
      <c r="P242" s="14" t="str">
        <f t="shared" si="13"/>
        <v xml:space="preserve">    field_study_area_name: "**Study Area Name**"</v>
      </c>
      <c r="Q242" s="14" t="str">
        <f t="shared" si="14"/>
        <v xml:space="preserve">    field_def_study_area_name: "A unique alphanumeric identifier for each study area (e.g.,'oilsands_ref1'). If only one area was [survey](/09_gloss_ref/09_glossary.md#survey)ed, the Project Name and Study Area Name should be the same."</v>
      </c>
    </row>
    <row r="243" spans="2:17">
      <c r="B243" s="14">
        <v>162</v>
      </c>
      <c r="C243" s="17" t="s">
        <v>2360</v>
      </c>
      <c r="D243" s="14" t="s">
        <v>0</v>
      </c>
      <c r="E243" s="33" t="s">
        <v>3389</v>
      </c>
      <c r="F243" s="33" t="str">
        <f t="shared" si="15"/>
        <v>{term}`Survey`</v>
      </c>
      <c r="G243" s="17" t="s">
        <v>2360</v>
      </c>
      <c r="H243" s="19" t="s">
        <v>2375</v>
      </c>
      <c r="I243" s="19" t="str">
        <f t="shared" si="16"/>
        <v>(#survey)=@{{ term_survey }}@@: {{ term_def_survey }}@@</v>
      </c>
      <c r="J243" s="64" t="s">
        <v>3271</v>
      </c>
      <c r="K243" s="64" t="s">
        <v>3271</v>
      </c>
      <c r="L243" s="17"/>
      <c r="M243" s="20" t="s">
        <v>383</v>
      </c>
      <c r="N243" s="21" t="b">
        <v>1</v>
      </c>
      <c r="O243" s="21" t="b">
        <v>1</v>
      </c>
      <c r="P243" s="14" t="str">
        <f t="shared" si="13"/>
        <v xml:space="preserve">    term_survey: "Survey"</v>
      </c>
      <c r="Q243" s="14" t="str">
        <f t="shared" si="14"/>
        <v xml:space="preserve">    term_def_survey: "A unique deployment period (temporal extent) within a project (recorded as '[Survey Name](/09_gloss_ref/09_glossary.md#survey_name)')."</v>
      </c>
    </row>
    <row r="244" spans="2:17" ht="15">
      <c r="B244" s="14">
        <v>163</v>
      </c>
      <c r="C244" s="17" t="s">
        <v>2360</v>
      </c>
      <c r="D244" s="14" t="s">
        <v>876</v>
      </c>
      <c r="E244" s="33" t="s">
        <v>3515</v>
      </c>
      <c r="F244" s="33" t="str">
        <f t="shared" si="15"/>
        <v>{term}`**Survey Design**`</v>
      </c>
      <c r="G244" s="17" t="s">
        <v>2361</v>
      </c>
      <c r="H244" s="22" t="s">
        <v>2370</v>
      </c>
      <c r="I244" s="19" t="str">
        <f t="shared" si="16"/>
        <v>(#survey_design)=@{{ field_survey_design }}@@: {{ field_def_survey_design }}@@</v>
      </c>
      <c r="J244" s="64" t="s">
        <v>3716</v>
      </c>
      <c r="K244" s="64" t="s">
        <v>3274</v>
      </c>
      <c r="L244" s="17" t="b">
        <v>1</v>
      </c>
      <c r="M244" s="20" t="b">
        <v>1</v>
      </c>
      <c r="N244" s="21" t="b">
        <v>1</v>
      </c>
      <c r="O244" s="21" t="b">
        <v>1</v>
      </c>
      <c r="P244" s="14" t="str">
        <f t="shared" si="13"/>
        <v xml:space="preserve">    field_survey_design: "**Survey Design**"</v>
      </c>
      <c r="Q244" s="14" t="str">
        <f t="shared" si="14"/>
        <v xml:space="preserve">    field_def_survey_design: "The spatial arrangement of remote cameras within the study area for an individual [survey](/09_gloss_ref/09_glossary.md#survey). If 'Hierarchical (multiple)*/*,' include additional details in the [Survey Design Description](/09_gloss_ref/09_glossary.md#survey_design_description). &lt;br&gt; &lt;br&gt; Note that we refer to different configurations of cameras more generally as study design and sampling design; however, the term '[Survey Design](/09_gloss_ref/09_glossary.md#survey_design)' refers to study design as it applies to an individual [survey](/09_gloss_ref/09_glossary.md#survey). There may be multiple [Survey Designs](/09_gloss_ref/09_glossary.md#survey_design) for [surveys](/09_gloss_ref/09_glossary.md#survey) within a project; if this occurs, the [Survey Design](/09_gloss_ref/09_glossary.md#survey). should be reported separately for each [survey](/09_gloss_ref/09_glossary.md#survey)."</v>
      </c>
    </row>
    <row r="245" spans="2:17" ht="15">
      <c r="B245" s="14">
        <v>164</v>
      </c>
      <c r="C245" s="14" t="s">
        <v>2360</v>
      </c>
      <c r="D245" s="14" t="s">
        <v>876</v>
      </c>
      <c r="E245" s="33" t="s">
        <v>3353</v>
      </c>
      <c r="F245" s="33" t="str">
        <f t="shared" si="15"/>
        <v>{term}`**\*Survey Design Description`</v>
      </c>
      <c r="G245" s="17" t="s">
        <v>2362</v>
      </c>
      <c r="H245" s="22" t="s">
        <v>2371</v>
      </c>
      <c r="I245" s="19" t="str">
        <f t="shared" ref="I245:I258" si="17">"(#"&amp;G245&amp;")=@{{ "&amp;D245&amp;"_"&amp;G245&amp;" }}@@: {{ "&amp;D245&amp;"_def_"&amp;G245&amp;" }}@@"</f>
        <v>(#survey_design_description)=@{{ field_survey_design_description }}@@: {{ field_def_survey_design_description }}@@</v>
      </c>
      <c r="J245" s="64" t="s">
        <v>3270</v>
      </c>
      <c r="K245" s="64" t="s">
        <v>3270</v>
      </c>
      <c r="L245" s="17"/>
      <c r="M245" s="20" t="b">
        <v>0</v>
      </c>
      <c r="N245" s="21" t="b">
        <v>1</v>
      </c>
      <c r="O245" s="21" t="b">
        <v>1</v>
      </c>
      <c r="P245" s="14" t="str">
        <f t="shared" si="13"/>
        <v xml:space="preserve">    field_survey_design_description: "**\*Survey Design Description"</v>
      </c>
      <c r="Q245" s="14" t="str">
        <f t="shared" si="14"/>
        <v xml:space="preserve">    field_def_survey_design_description: "A description of any additional details about the [Survey Design](/09_gloss_ref/09_glossary.md#survey_design)."</v>
      </c>
    </row>
    <row r="246" spans="2:17" ht="15">
      <c r="B246" s="14">
        <v>165</v>
      </c>
      <c r="C246" s="17" t="s">
        <v>2360</v>
      </c>
      <c r="D246" s="14" t="s">
        <v>876</v>
      </c>
      <c r="E246" s="33" t="s">
        <v>3384</v>
      </c>
      <c r="F246" s="33" t="str">
        <f t="shared" si="15"/>
        <v>{term}`**Survey Name**`</v>
      </c>
      <c r="G246" s="17" t="s">
        <v>2363</v>
      </c>
      <c r="H246" s="22" t="s">
        <v>2372</v>
      </c>
      <c r="I246" s="19" t="str">
        <f t="shared" si="17"/>
        <v>(#survey_name)=@{{ field_survey_name }}@@: {{ field_def_survey_name }}@@</v>
      </c>
      <c r="J246" s="64" t="s">
        <v>3717</v>
      </c>
      <c r="K246" s="64" t="s">
        <v>2448</v>
      </c>
      <c r="L246" s="17"/>
      <c r="M246" s="20" t="b">
        <v>1</v>
      </c>
      <c r="N246" s="21" t="b">
        <v>1</v>
      </c>
      <c r="O246" s="21" t="b">
        <v>1</v>
      </c>
      <c r="P246" s="14" t="str">
        <f t="shared" si="13"/>
        <v xml:space="preserve">    field_survey_name: "**Survey Name**"</v>
      </c>
      <c r="Q246" s="14" t="str">
        <f t="shared" si="14"/>
        <v xml:space="preserve">    field_def_survey_name: "A unique alphanumeric identifier for each [survey](/09_gloss_ref/09_glossary.md#survey) period (e.g., 'fortmc_001')."</v>
      </c>
    </row>
    <row r="247" spans="2:17" ht="15">
      <c r="B247" s="14">
        <v>166</v>
      </c>
      <c r="C247" s="17" t="s">
        <v>2360</v>
      </c>
      <c r="D247" s="14" t="s">
        <v>876</v>
      </c>
      <c r="E247" s="33" t="s">
        <v>3516</v>
      </c>
      <c r="F247" s="33" t="str">
        <f t="shared" si="15"/>
        <v>{term}`**Survey Objectives**`</v>
      </c>
      <c r="G247" s="17" t="s">
        <v>2364</v>
      </c>
      <c r="H247" s="22" t="s">
        <v>2373</v>
      </c>
      <c r="I247" s="19" t="str">
        <f t="shared" si="17"/>
        <v>(#survey_objectives)=@{{ field_survey_objectives }}@@: {{ field_def_survey_objectives }}@@</v>
      </c>
      <c r="J247" s="64" t="s">
        <v>3718</v>
      </c>
      <c r="K247" s="64" t="s">
        <v>2449</v>
      </c>
      <c r="L247" s="17"/>
      <c r="M247" s="20" t="b">
        <v>1</v>
      </c>
      <c r="N247" s="21" t="b">
        <v>1</v>
      </c>
      <c r="O247" s="21" t="b">
        <v>1</v>
      </c>
      <c r="P247" s="14" t="str">
        <f t="shared" si="13"/>
        <v xml:space="preserve">    field_survey_objectives: "**Survey Objectives**"</v>
      </c>
      <c r="Q247" s="14" t="str">
        <f t="shared" si="14"/>
        <v xml:space="preserve">    field_def_survey_objectives: "The specific objectives of each [survey](/09_gloss_ref/09_glossary.md#survey) within a project, including the [Target Species](/09_gloss_ref/09_glossary.md#target_species), the state variables (e.g., occupancy, [density](/09_gloss_ref/09_glossary.md#density)), and proposed modelling approach(es). Survey Objectives should be specific, measurable, achievable, relevant, and time-bound (i.e., SMART)."</v>
      </c>
    </row>
    <row r="248" spans="2:17" ht="15">
      <c r="B248" s="14">
        <v>169</v>
      </c>
      <c r="C248" s="17" t="s">
        <v>517</v>
      </c>
      <c r="D248" s="14" t="s">
        <v>876</v>
      </c>
      <c r="E248" s="33" t="s">
        <v>3531</v>
      </c>
      <c r="F248" s="33" t="str">
        <f t="shared" si="15"/>
        <v>{term}`**Tag**`</v>
      </c>
      <c r="G248" s="17" t="s">
        <v>588</v>
      </c>
      <c r="H248" s="22" t="s">
        <v>589</v>
      </c>
      <c r="I248" s="19" t="str">
        <f t="shared" si="17"/>
        <v>(#tag)=@{{ field_tag }}@@: {{ field_def_tag }}@@</v>
      </c>
      <c r="J248" s="71" t="s">
        <v>846</v>
      </c>
      <c r="K248" s="71" t="s">
        <v>846</v>
      </c>
      <c r="L248" s="17"/>
      <c r="M248" s="20" t="s">
        <v>383</v>
      </c>
      <c r="N248" s="21" t="b">
        <v>1</v>
      </c>
      <c r="O248" s="23" t="b">
        <v>0</v>
      </c>
      <c r="P248" s="14" t="str">
        <f t="shared" si="13"/>
        <v xml:space="preserve">    field_tag: "**Tag**"</v>
      </c>
      <c r="Q248" s="14" t="str">
        <f t="shared" si="14"/>
        <v xml:space="preserve">    field_def_tag: "When individuals, or groups of individuals, are categorized within an image, regardless of whether the information applies to all of the individuals in the image. A single tag is applied to categorize one or more individuals with the same combination of characteristics (e.g., Adult Males displaying the same Behaviour). Conversely, multiple tags are applied when individuals in an image differ in their characteristics (e.g., an Adult and a Juvenile, all else remaining equal, are tagged separately). This could also occur for Age Class, Behaviour, Human Transport Mode*/Activity, etc. Since multiple tags can occur for a single image, there may be multiple data rows for the same image (if the Event Type is at the 'Tag' level)."</v>
      </c>
    </row>
    <row r="249" spans="2:17" ht="15">
      <c r="B249" s="14">
        <v>170</v>
      </c>
      <c r="C249" s="17"/>
      <c r="D249" s="14" t="s">
        <v>876</v>
      </c>
      <c r="E249" s="33" t="s">
        <v>3453</v>
      </c>
      <c r="F249" s="33" t="str">
        <f t="shared" si="15"/>
        <v>{term}`**Target Species**`</v>
      </c>
      <c r="G249" s="17" t="s">
        <v>587</v>
      </c>
      <c r="H249" s="22" t="s">
        <v>2407</v>
      </c>
      <c r="I249" s="19" t="str">
        <f t="shared" si="17"/>
        <v>(#target_species)=@{{ field_target_species }}@@: {{ field_def_target_species }}@@</v>
      </c>
      <c r="J249" s="64" t="s">
        <v>3719</v>
      </c>
      <c r="K249" s="64" t="s">
        <v>2450</v>
      </c>
      <c r="L249" s="17"/>
      <c r="M249" s="20" t="b">
        <v>1</v>
      </c>
      <c r="N249" s="21" t="b">
        <v>1</v>
      </c>
      <c r="O249" s="21" t="b">
        <v>1</v>
      </c>
      <c r="P249" s="14" t="str">
        <f t="shared" si="13"/>
        <v xml:space="preserve">    field_target_species: "**Target Species**"</v>
      </c>
      <c r="Q249" s="14" t="str">
        <f t="shared" si="14"/>
        <v xml:space="preserve">    field_def_target_species: "The common name(s) of the species that the [survey](/09_gloss_ref/09_glossary.md#survey) was designed to detect."</v>
      </c>
    </row>
    <row r="250" spans="2:17">
      <c r="B250" s="14">
        <v>172</v>
      </c>
      <c r="D250" s="14" t="s">
        <v>0</v>
      </c>
      <c r="E250" s="33" t="s">
        <v>3398</v>
      </c>
      <c r="F250" s="33" t="str">
        <f t="shared" si="15"/>
        <v>{term}`Test image`</v>
      </c>
      <c r="G250" s="17" t="s">
        <v>415</v>
      </c>
      <c r="H250" s="19" t="s">
        <v>417</v>
      </c>
      <c r="I250" s="19" t="str">
        <f t="shared" si="17"/>
        <v>(#test_image)=@{{ term_test_image }}@@: {{ term_def_test_image }}@@</v>
      </c>
      <c r="J250" s="64" t="s">
        <v>416</v>
      </c>
      <c r="K250" s="64" t="s">
        <v>416</v>
      </c>
      <c r="L250" s="17"/>
      <c r="M250" s="20" t="s">
        <v>383</v>
      </c>
      <c r="N250" s="21" t="b">
        <v>1</v>
      </c>
      <c r="O250" s="21" t="b">
        <v>1</v>
      </c>
      <c r="P250" s="14" t="str">
        <f t="shared" si="13"/>
        <v xml:space="preserve">    term_test_image: "Test image"</v>
      </c>
      <c r="Q250" s="14" t="str">
        <f t="shared" si="14"/>
        <v xml:space="preserve">    term_def_test_image: "An image taken from a camera after it has been set up to provide a permanent record of the visit metadata (e.g., Sample Station Name, Camera Location Name, Deployment Name, Crew, and Deployment Start Date Time [DD-MMM-YYYY HH:MM:SS]). &lt;br&gt;&lt;br&gt;Taking a test image can be useful to compare the information from the image to that of which was collected on the Camera Service*/Retrieval Field Datasheet after retrieval and can help in reducing recording errors."</v>
      </c>
    </row>
    <row r="251" spans="2:17" ht="15">
      <c r="B251" s="14">
        <v>173</v>
      </c>
      <c r="C251" s="14" t="s">
        <v>2927</v>
      </c>
      <c r="D251" s="14" t="s">
        <v>876</v>
      </c>
      <c r="E251" s="33" t="s">
        <v>3535</v>
      </c>
      <c r="F251" s="33" t="str">
        <f t="shared" si="15"/>
        <v>{term}`**\*Test Image Taken`</v>
      </c>
      <c r="G251" s="17" t="s">
        <v>676</v>
      </c>
      <c r="H251" s="22" t="s">
        <v>1951</v>
      </c>
      <c r="I251" s="19" t="str">
        <f t="shared" si="17"/>
        <v>(#test_image_taken)=@{{ field_test_image_taken }}@@: {{ field_def_test_image_taken }}@@</v>
      </c>
      <c r="J251" s="64" t="s">
        <v>677</v>
      </c>
      <c r="K251" s="64" t="s">
        <v>677</v>
      </c>
      <c r="L251" s="17"/>
      <c r="M251" s="20" t="b">
        <v>0</v>
      </c>
      <c r="N251" s="21" t="b">
        <v>1</v>
      </c>
      <c r="O251" s="21" t="b">
        <v>1</v>
      </c>
      <c r="P251" s="14" t="str">
        <f t="shared" si="13"/>
        <v xml:space="preserve">    field_test_image_taken: "**\*Test Image Taken"</v>
      </c>
      <c r="Q251" s="14" t="str">
        <f t="shared" si="14"/>
        <v xml:space="preserve">    field_def_test_image_taken: "Whether a test image (i.e., an image taken from a camera after it has been set up to provide a permanent record of the visit metadata) was taken. Arm the camera, from ~5 m in front, walk towards the camera while holding the Test Image Sheet."</v>
      </c>
    </row>
    <row r="252" spans="2:17">
      <c r="B252" s="14">
        <v>175</v>
      </c>
      <c r="D252" s="14" t="s">
        <v>0</v>
      </c>
      <c r="E252" s="33" t="s">
        <v>3425</v>
      </c>
      <c r="F252" s="33" t="str">
        <f t="shared" si="15"/>
        <v>{term}`Time-lapse image`</v>
      </c>
      <c r="G252" s="17" t="s">
        <v>412</v>
      </c>
      <c r="H252" s="19" t="s">
        <v>413</v>
      </c>
      <c r="I252" s="19" t="str">
        <f t="shared" si="17"/>
        <v>(#timelapse_image)=@{{ term_timelapse_image }}@@: {{ term_def_timelapse_image }}@@</v>
      </c>
      <c r="J252" s="64" t="s">
        <v>2463</v>
      </c>
      <c r="K252" s="64" t="s">
        <v>2463</v>
      </c>
      <c r="L252" s="17"/>
      <c r="M252" s="20" t="s">
        <v>383</v>
      </c>
      <c r="N252" s="21" t="b">
        <v>1</v>
      </c>
      <c r="O252" s="21" t="b">
        <v>1</v>
      </c>
      <c r="P252" s="14" t="str">
        <f t="shared" si="13"/>
        <v xml:space="preserve">    term_timelapse_image: "Time-lapse image"</v>
      </c>
      <c r="Q252" s="14" t="str">
        <f t="shared" si="14"/>
        <v xml:space="preserve">    term_def_timelapse_image: "Images that are taken at regular intervals (e.g., hourly or daily, on the hour). It is critical to take a minimum of one time-lapse image per day at a consistent time (e.g., 12:00 pm [noon]) to create a record of camera functionality and local environmental conditions (e.g., snow cover, plant growth, etc.). Time-lapse images may always be useful for modelling approaches that require estimation of the 'viewshed' ('viewshed [density](/09_gloss_ref/09_glossary.md#density) estimators' such as REM or time-to-event (TTE) models; see Moeller et al., [2018] for advantages and disadvantages)."</v>
      </c>
    </row>
    <row r="253" spans="2:17">
      <c r="B253" s="14">
        <v>177</v>
      </c>
      <c r="D253" s="14" t="s">
        <v>0</v>
      </c>
      <c r="E253" s="33" t="s">
        <v>3494</v>
      </c>
      <c r="F253" s="33" t="str">
        <f t="shared" si="15"/>
        <v>{term}`Total number of camera days`</v>
      </c>
      <c r="G253" s="17" t="s">
        <v>409</v>
      </c>
      <c r="H253" s="19" t="s">
        <v>410</v>
      </c>
      <c r="I253" s="19" t="str">
        <f t="shared" si="17"/>
        <v>(#total_number_of_camera_days)=@{{ term_total_number_of_camera_days }}@@: {{ term_def_total_number_of_camera_days }}@@</v>
      </c>
      <c r="J253" s="64" t="s">
        <v>3720</v>
      </c>
      <c r="K253" s="64" t="s">
        <v>2464</v>
      </c>
      <c r="L253" s="17"/>
      <c r="M253" s="20" t="s">
        <v>383</v>
      </c>
      <c r="N253" s="23" t="b">
        <v>0</v>
      </c>
      <c r="O253" s="21" t="b">
        <v>1</v>
      </c>
      <c r="P253" s="14" t="str">
        <f t="shared" si="13"/>
        <v xml:space="preserve">    term_total_number_of_camera_days: "Total number of camera days"</v>
      </c>
      <c r="Q253" s="14" t="str">
        <f t="shared" si="14"/>
        <v xml:space="preserve">    term_def_total_number_of_camera_days: "The number of days that all cameras were active during the [survey](/09_gloss_ref/09_glossary.md#survey)."</v>
      </c>
    </row>
    <row r="254" spans="2:17">
      <c r="B254" s="14">
        <v>178</v>
      </c>
      <c r="D254" s="14" t="s">
        <v>0</v>
      </c>
      <c r="E254" s="33" t="s">
        <v>3396</v>
      </c>
      <c r="F254" s="33" t="str">
        <f t="shared" si="15"/>
        <v>{term}`Trigger 'event'`</v>
      </c>
      <c r="G254" s="17" t="s">
        <v>407</v>
      </c>
      <c r="H254" s="19" t="s">
        <v>1259</v>
      </c>
      <c r="I254" s="19" t="str">
        <f t="shared" si="17"/>
        <v>(#trigger_event)=@{{ term_trigger_event }}@@: {{ term_def_trigger_event }}@@</v>
      </c>
      <c r="J254" s="64" t="s">
        <v>408</v>
      </c>
      <c r="K254" s="64" t="s">
        <v>408</v>
      </c>
      <c r="L254" s="17"/>
      <c r="M254" s="20" t="s">
        <v>383</v>
      </c>
      <c r="N254" s="21" t="b">
        <v>1</v>
      </c>
      <c r="O254" s="21" t="b">
        <v>1</v>
      </c>
      <c r="P254" s="14" t="str">
        <f t="shared" si="13"/>
        <v xml:space="preserve">    term_trigger_event: "Trigger 'event'"</v>
      </c>
      <c r="Q254" s="14" t="str">
        <f t="shared" si="14"/>
        <v xml:space="preserve">    term_def_trigger_event: "An activation of the camera detector(s) that initiates the capture of a single or multiple images, or the recording of video."</v>
      </c>
    </row>
    <row r="255" spans="2:17">
      <c r="B255" s="14">
        <v>181</v>
      </c>
      <c r="D255" s="14" t="s">
        <v>0</v>
      </c>
      <c r="E255" s="33" t="s">
        <v>3519</v>
      </c>
      <c r="F255" s="33" t="str">
        <f t="shared" si="15"/>
        <v>{term}`Trigger speed`</v>
      </c>
      <c r="G255" s="17" t="s">
        <v>405</v>
      </c>
      <c r="H255" s="19" t="s">
        <v>406</v>
      </c>
      <c r="I255" s="19" t="str">
        <f t="shared" si="17"/>
        <v>(#trigger_speed)=@{{ term_trigger_speed }}@@: {{ term_def_trigger_speed }}@@</v>
      </c>
      <c r="J255" s="64" t="s">
        <v>784</v>
      </c>
      <c r="K255" s="64" t="s">
        <v>784</v>
      </c>
      <c r="L255" s="17"/>
      <c r="M255" s="20" t="s">
        <v>383</v>
      </c>
      <c r="N255" s="23" t="b">
        <v>0</v>
      </c>
      <c r="O255" s="21" t="b">
        <v>1</v>
      </c>
      <c r="P255" s="14" t="str">
        <f t="shared" si="13"/>
        <v xml:space="preserve">    term_trigger_speed: "Trigger speed"</v>
      </c>
      <c r="Q255" s="14" t="str">
        <f t="shared" si="14"/>
        <v xml:space="preserve">    term_def_trigger_speed: "The time delay necessary for the camera to shoot a photo once an animal has interrupted the infrared beam within the camera's detection zone (Trolliet et al., 2014). Trigger speed differs from Motion Image Interval (a camera setting specified by the user) in that the trigger speed is inherent to the Camera Make and Camera Model (e.g., two different cameras, models both with a Motion Image Interval set to 'no delay,' may not be able to capture images at the same speed)."</v>
      </c>
    </row>
    <row r="256" spans="2:17">
      <c r="B256" s="14">
        <v>92</v>
      </c>
      <c r="C256" s="17" t="s">
        <v>370</v>
      </c>
      <c r="D256" s="14" t="s">
        <v>0</v>
      </c>
      <c r="E256" s="33" t="s">
        <v>3426</v>
      </c>
      <c r="F256" s="33" t="str">
        <f t="shared" si="15"/>
        <v>{term}`Marked individuals */ populations */ species `</v>
      </c>
      <c r="G256" s="17" t="s">
        <v>494</v>
      </c>
      <c r="H256" s="19" t="s">
        <v>496</v>
      </c>
      <c r="I256" s="19" t="str">
        <f t="shared" si="17"/>
        <v>(#typeid_marked)=@{{ term_typeid_marked }}@@: {{ term_def_typeid_marked }}@@</v>
      </c>
      <c r="J256" s="64" t="s">
        <v>495</v>
      </c>
      <c r="K256" s="64" t="s">
        <v>495</v>
      </c>
      <c r="L256" s="17"/>
      <c r="M256" s="20" t="s">
        <v>383</v>
      </c>
      <c r="N256" s="23" t="b">
        <v>0</v>
      </c>
      <c r="O256" s="21" t="b">
        <v>1</v>
      </c>
      <c r="P256" s="14" t="str">
        <f t="shared" si="13"/>
        <v xml:space="preserve">    term_typeid_marked: "Marked individuals */ populations */ species "</v>
      </c>
      <c r="Q256" s="14" t="str">
        <f t="shared" si="14"/>
        <v xml:space="preserve">    term_def_typeid_marked: "Individuals, populations, or species (varies with modelling approach and context) that can be identified using natural or artificial markings (e.g., coat patterns, scars, tags, collars)."</v>
      </c>
    </row>
    <row r="257" spans="2:17">
      <c r="B257" s="14">
        <v>111</v>
      </c>
      <c r="C257" s="17" t="s">
        <v>370</v>
      </c>
      <c r="D257" s="14" t="s">
        <v>0</v>
      </c>
      <c r="E257" s="33" t="s">
        <v>3428</v>
      </c>
      <c r="F257" s="33" t="str">
        <f t="shared" si="15"/>
        <v>{term}`Partially marked individuals */ populations */ species `</v>
      </c>
      <c r="G257" s="17" t="s">
        <v>476</v>
      </c>
      <c r="H257" s="19" t="s">
        <v>477</v>
      </c>
      <c r="I257" s="19" t="str">
        <f t="shared" si="17"/>
        <v>(#typeid_partially_marked)=@{{ term_typeid_partially_marked }}@@: {{ term_def_typeid_partially_marked }}@@</v>
      </c>
      <c r="J257" s="64" t="s">
        <v>847</v>
      </c>
      <c r="K257" s="64" t="s">
        <v>847</v>
      </c>
      <c r="L257" s="17"/>
      <c r="M257" s="20" t="s">
        <v>383</v>
      </c>
      <c r="N257" s="23" t="b">
        <v>0</v>
      </c>
      <c r="O257" s="21" t="b">
        <v>1</v>
      </c>
      <c r="P257" s="14" t="str">
        <f t="shared" si="13"/>
        <v xml:space="preserve">    term_typeid_partially_marked: "Partially marked individuals */ populations */ species "</v>
      </c>
      <c r="Q257" s="14" t="str">
        <f t="shared" si="14"/>
        <v xml:space="preserve">    term_def_typeid_partially_marked: "Individuals, populations, or species (varies with modelling approach and context) that have a suite of partially identifying traits (e.g., antler points, sex class, age class). For populations*/species, those in which a proportion of individuals carry marks or in which individuals themselves are partially marked."</v>
      </c>
    </row>
    <row r="258" spans="2:17">
      <c r="B258" s="14">
        <v>182</v>
      </c>
      <c r="C258" s="17" t="s">
        <v>370</v>
      </c>
      <c r="D258" s="14" t="s">
        <v>0</v>
      </c>
      <c r="E258" s="33" t="s">
        <v>3427</v>
      </c>
      <c r="F258" s="33" t="str">
        <f t="shared" si="15"/>
        <v>{term}`Unmarked individuals */ populations */ species `</v>
      </c>
      <c r="G258" s="17" t="s">
        <v>403</v>
      </c>
      <c r="H258" s="19" t="s">
        <v>404</v>
      </c>
      <c r="I258" s="19" t="str">
        <f t="shared" si="17"/>
        <v>(#typeid_unmarked)=@{{ term_typeid_unmarked }}@@: {{ term_def_typeid_unmarked }}@@</v>
      </c>
      <c r="J258" s="64" t="s">
        <v>848</v>
      </c>
      <c r="K258" s="64" t="s">
        <v>848</v>
      </c>
      <c r="L258" s="17"/>
      <c r="M258" s="20" t="s">
        <v>383</v>
      </c>
      <c r="N258" s="23" t="b">
        <v>0</v>
      </c>
      <c r="O258" s="21" t="b">
        <v>1</v>
      </c>
      <c r="P258" s="14" t="str">
        <f t="shared" ref="P258:P268" si="18">"    "&amp;D258&amp;"_"&amp;G258&amp;": """&amp;H258&amp;""""</f>
        <v xml:space="preserve">    term_typeid_unmarked: "Unmarked individuals */ populations */ species "</v>
      </c>
      <c r="Q258" s="14" t="str">
        <f t="shared" ref="Q258:Q268" si="19">IF(K258=999,"",("    "&amp;D258&amp;"_def_"&amp;G258&amp;": """&amp;K258&amp;""""))</f>
        <v xml:space="preserve">    term_def_typeid_unmarked: "Individuals, populations, or species (varies with modelling approach and context) that cannot be identified using natural or artificial markings (e.g., coat patterns, scars, tags, collars). Unmarked population models rely on supplementary data (e.g., animal movement speed) and*/or assumptions as a surrogate for individual identification; that is, to distinguish between multiple detections of the same individual from detections of multiple individuals when individuals do not have unique features (Gilbert et al., 2020; Morin et al., 2022)."</v>
      </c>
    </row>
    <row r="259" spans="2:17">
      <c r="C259" s="14" t="s">
        <v>3024</v>
      </c>
      <c r="D259" s="14" t="s">
        <v>0</v>
      </c>
      <c r="E259" s="33" t="s">
        <v>3349</v>
      </c>
      <c r="F259" s="33" t="str">
        <f t="shared" ref="F259:F268" si="20">"{term}`"&amp;H259&amp;"`"</f>
        <v>{term}`Intensity of use`</v>
      </c>
      <c r="G259" s="17" t="s">
        <v>3022</v>
      </c>
      <c r="H259" s="19" t="s">
        <v>3021</v>
      </c>
      <c r="J259" s="68" t="s">
        <v>3545</v>
      </c>
      <c r="K259" s="68" t="s">
        <v>3545</v>
      </c>
      <c r="P259" s="14" t="str">
        <f t="shared" si="18"/>
        <v xml:space="preserve">    term_use_intensity: "Intensity of use"</v>
      </c>
      <c r="Q259" s="14" t="str">
        <f t="shared" si="19"/>
        <v xml:space="preserve">    term_def_use_intensity: "the expected number of use events of a specific resource unit during a unit of time' (i.e., "how frequently a particular resource unit is used”) (Keim et al., 2019). "Intensity of use differs from probability of occupancy, selection or use, which can remain constant even when the intensity of use varies' (Keim, DeWitt, &amp; Lele, 2011; Lele et al., 2013)."</v>
      </c>
    </row>
    <row r="260" spans="2:17">
      <c r="C260" s="14" t="s">
        <v>3024</v>
      </c>
      <c r="D260" s="14" t="s">
        <v>0</v>
      </c>
      <c r="E260" s="33" t="s">
        <v>3350</v>
      </c>
      <c r="F260" s="33" t="str">
        <f t="shared" si="20"/>
        <v>{term}`Probability of use`</v>
      </c>
      <c r="G260" s="17" t="s">
        <v>3023</v>
      </c>
      <c r="H260" s="19" t="s">
        <v>3020</v>
      </c>
      <c r="J260" s="69" t="s">
        <v>3544</v>
      </c>
      <c r="K260" s="69" t="s">
        <v>3544</v>
      </c>
      <c r="P260" s="14" t="str">
        <f t="shared" si="18"/>
        <v xml:space="preserve">    term_use_probability: "Probability of use"</v>
      </c>
      <c r="Q260" s="14" t="str">
        <f t="shared" si="19"/>
        <v xml:space="preserve">    term_def_use_probability: "the probability of at least one, use event of that resource unit during a unit of time' (i.e.,  would a particular resource unit be used at least once) (Keim et al., 2019)."</v>
      </c>
    </row>
    <row r="261" spans="2:17" ht="15">
      <c r="B261" s="14">
        <v>184</v>
      </c>
      <c r="C261" s="14" t="s">
        <v>2932</v>
      </c>
      <c r="D261" s="14" t="s">
        <v>876</v>
      </c>
      <c r="E261" s="33" t="s">
        <v>3492</v>
      </c>
      <c r="F261" s="33" t="str">
        <f t="shared" si="20"/>
        <v>{term}`**UTM Zone Camera Location**`</v>
      </c>
      <c r="G261" s="17" t="s">
        <v>584</v>
      </c>
      <c r="H261" s="22" t="s">
        <v>2410</v>
      </c>
      <c r="I261" s="19" t="str">
        <f t="shared" ref="I261:I268" si="21">"(#"&amp;G261&amp;")=@{{ "&amp;D261&amp;"_"&amp;G261&amp;" }}@@: {{ "&amp;D261&amp;"_def_"&amp;G261&amp;" }}@@"</f>
        <v>(#utm_zone_camera_location)=@{{ field_utm_zone_camera_location }}@@: {{ field_def_utm_zone_camera_location }}@@</v>
      </c>
      <c r="J261" s="64" t="s">
        <v>785</v>
      </c>
      <c r="K261" s="64" t="s">
        <v>785</v>
      </c>
      <c r="L261" s="17"/>
      <c r="M261" s="20" t="b">
        <v>1</v>
      </c>
      <c r="N261" s="21" t="b">
        <v>1</v>
      </c>
      <c r="O261" s="21" t="b">
        <v>1</v>
      </c>
      <c r="P261" s="14" t="str">
        <f t="shared" si="18"/>
        <v xml:space="preserve">    field_utm_zone_camera_location: "**UTM Zone Camera Location**"</v>
      </c>
      <c r="Q261" s="14" t="str">
        <f t="shared" si="19"/>
        <v xml:space="preserve">    field_def_utm_zone_camera_location: "The number corresponding to the Universal Transverse Mercator (UTM) grid zone where the camera was placed (e.g., '12'). UTM is a coordinate system that divides the earth into grid zones that are identified with a number (representing a width of latitude) and letter (representing the hemisphere). &lt;br&gt; &lt;br&gt;In Alberta the UTM zones are either 11, 12, or TTM. Enter all other UTM zones in the Camera Location Comments field (e.g., zones 7-10 for British Columbia), or use Latitude and Longitude instead of UTM coordinates. &lt;br&gt; &lt;br&gt;"</v>
      </c>
    </row>
    <row r="262" spans="2:17">
      <c r="B262" s="14">
        <v>188</v>
      </c>
      <c r="C262" s="14" t="s">
        <v>2925</v>
      </c>
      <c r="D262" s="14" t="s">
        <v>0</v>
      </c>
      <c r="E262" s="33" t="s">
        <v>3528</v>
      </c>
      <c r="F262" s="33" t="str">
        <f t="shared" si="20"/>
        <v>{term}`Visit`</v>
      </c>
      <c r="G262" s="17" t="s">
        <v>395</v>
      </c>
      <c r="H262" s="19" t="s">
        <v>397</v>
      </c>
      <c r="I262" s="19" t="str">
        <f t="shared" si="21"/>
        <v>(#visit)=@{{ term_visit }}@@: {{ term_def_visit }}@@</v>
      </c>
      <c r="J262" s="64" t="s">
        <v>396</v>
      </c>
      <c r="K262" s="64" t="s">
        <v>396</v>
      </c>
      <c r="L262" s="17"/>
      <c r="M262" s="20" t="s">
        <v>383</v>
      </c>
      <c r="N262" s="21" t="b">
        <v>1</v>
      </c>
      <c r="O262" s="21" t="b">
        <v>1</v>
      </c>
      <c r="P262" s="14" t="str">
        <f t="shared" si="18"/>
        <v xml:space="preserve">    term_visit: "Visit"</v>
      </c>
      <c r="Q262" s="14" t="str">
        <f t="shared" si="19"/>
        <v xml:space="preserve">    term_def_visit: "When a crew has gone to a location to deploy, service, or retrieve a remote camera."</v>
      </c>
    </row>
    <row r="263" spans="2:17" ht="15">
      <c r="B263" s="14">
        <v>189</v>
      </c>
      <c r="C263" s="14" t="s">
        <v>2927</v>
      </c>
      <c r="D263" s="14" t="s">
        <v>876</v>
      </c>
      <c r="E263" s="33" t="s">
        <v>3417</v>
      </c>
      <c r="F263" s="33" t="str">
        <f t="shared" si="20"/>
        <v>{term}`**\*Visit Comments`</v>
      </c>
      <c r="G263" s="17" t="s">
        <v>673</v>
      </c>
      <c r="H263" s="22" t="s">
        <v>1953</v>
      </c>
      <c r="I263" s="19" t="str">
        <f t="shared" si="21"/>
        <v>(#visit_comments)=@{{ field_visit_comments }}@@: {{ field_def_visit_comments }}@@</v>
      </c>
      <c r="J263" s="64" t="s">
        <v>851</v>
      </c>
      <c r="K263" s="64" t="s">
        <v>851</v>
      </c>
      <c r="L263" s="17"/>
      <c r="M263" s="20" t="b">
        <v>0</v>
      </c>
      <c r="N263" s="21" t="b">
        <v>1</v>
      </c>
      <c r="O263" s="23" t="b">
        <v>0</v>
      </c>
      <c r="P263" s="14" t="str">
        <f t="shared" si="18"/>
        <v xml:space="preserve">    field_visit_comments: "**\*Visit Comments"</v>
      </c>
      <c r="Q263" s="14" t="str">
        <f t="shared" si="19"/>
        <v xml:space="preserve">    field_def_visit_comments: "Comments describing additional details about the deployment and*/or Service*/Retrieval visits."</v>
      </c>
    </row>
    <row r="264" spans="2:17">
      <c r="B264" s="14">
        <v>190</v>
      </c>
      <c r="C264" s="14" t="s">
        <v>2925</v>
      </c>
      <c r="D264" s="14" t="s">
        <v>0</v>
      </c>
      <c r="E264" s="33" t="s">
        <v>3430</v>
      </c>
      <c r="F264" s="33" t="str">
        <f t="shared" si="20"/>
        <v>{term}`Visit metadata`</v>
      </c>
      <c r="G264" s="17" t="s">
        <v>392</v>
      </c>
      <c r="H264" s="19" t="s">
        <v>394</v>
      </c>
      <c r="I264" s="19" t="str">
        <f t="shared" si="21"/>
        <v>(#visit_metadata)=@{{ term_visit_metadata }}@@: {{ term_def_visit_metadata }}@@</v>
      </c>
      <c r="J264" s="64" t="s">
        <v>393</v>
      </c>
      <c r="K264" s="64" t="s">
        <v>393</v>
      </c>
      <c r="L264" s="17"/>
      <c r="M264" s="20" t="s">
        <v>383</v>
      </c>
      <c r="N264" s="21" t="b">
        <v>1</v>
      </c>
      <c r="O264" s="21" t="b">
        <v>1</v>
      </c>
      <c r="P264" s="14" t="str">
        <f t="shared" si="18"/>
        <v xml:space="preserve">    term_visit_metadata: "Visit metadata"</v>
      </c>
      <c r="Q264" s="14" t="str">
        <f t="shared" si="19"/>
        <v xml:space="preserve">    term_def_visit_metadata: "Metadata that should be collected each time a camera location is visited to deploy, Service*/Retrieval Field Datasheet."</v>
      </c>
    </row>
    <row r="265" spans="2:17">
      <c r="B265" s="14">
        <v>192</v>
      </c>
      <c r="C265" s="14" t="s">
        <v>2934</v>
      </c>
      <c r="D265" s="14" t="s">
        <v>0</v>
      </c>
      <c r="E265" s="33" t="s">
        <v>3380</v>
      </c>
      <c r="F265" s="33" t="str">
        <f t="shared" si="20"/>
        <v>{term}`Walktest`</v>
      </c>
      <c r="G265" s="17" t="s">
        <v>388</v>
      </c>
      <c r="H265" s="19" t="s">
        <v>389</v>
      </c>
      <c r="I265" s="19" t="str">
        <f t="shared" si="21"/>
        <v>(#walktest)=@{{ term_walktest }}@@: {{ term_def_walktest }}@@</v>
      </c>
      <c r="J265" s="64" t="s">
        <v>849</v>
      </c>
      <c r="K265" s="64" t="s">
        <v>849</v>
      </c>
      <c r="L265" s="17"/>
      <c r="M265" s="20" t="s">
        <v>383</v>
      </c>
      <c r="N265" s="21" t="b">
        <v>1</v>
      </c>
      <c r="O265" s="21" t="b">
        <v>1</v>
      </c>
      <c r="P265" s="14" t="str">
        <f t="shared" si="18"/>
        <v xml:space="preserve">    term_walktest: "Walktest"</v>
      </c>
      <c r="Q265" s="14" t="str">
        <f t="shared" si="19"/>
        <v xml:space="preserve">    term_def_walktest: "A test performed to ensure the camera height, tilt, etc., adequately captures the desired detection zone. The user will 1) activate the walktest mode, 2) attach the camera at the desired height **/ angle, 3) walk in front of the camera to a specified distance (i.e., the 'Walktest Distance,' e.g., 5 m), and 4) wave their hand in front of the camera (usually at ground level and a chosen height [i.e., the 'Walktest Height,' e.g., 0.8 m]) to determine if the camera is activating (a light on the camera will flash)."</v>
      </c>
    </row>
    <row r="266" spans="2:17" ht="15">
      <c r="B266" s="14">
        <v>193</v>
      </c>
      <c r="C266" s="14" t="s">
        <v>2934</v>
      </c>
      <c r="D266" s="14" t="s">
        <v>876</v>
      </c>
      <c r="E266" s="33" t="s">
        <v>3536</v>
      </c>
      <c r="F266" s="33" t="str">
        <f t="shared" si="20"/>
        <v>{term}`**\*Walktest Complete`</v>
      </c>
      <c r="G266" s="17" t="s">
        <v>672</v>
      </c>
      <c r="H266" s="22" t="s">
        <v>1954</v>
      </c>
      <c r="I266" s="19" t="str">
        <f t="shared" si="21"/>
        <v>(#walktest_complete)=@{{ field_walktest_complete }}@@: {{ field_def_walktest_complete }}@@</v>
      </c>
      <c r="J266" s="64" t="s">
        <v>850</v>
      </c>
      <c r="K266" s="64" t="s">
        <v>850</v>
      </c>
      <c r="L266" s="17"/>
      <c r="M266" s="20" t="b">
        <v>0</v>
      </c>
      <c r="N266" s="21" t="b">
        <v>1</v>
      </c>
      <c r="O266" s="21" t="b">
        <v>1</v>
      </c>
      <c r="P266" s="14" t="str">
        <f t="shared" si="18"/>
        <v xml:space="preserve">    field_walktest_complete: "**\*Walktest Complete"</v>
      </c>
      <c r="Q266" s="14" t="str">
        <f t="shared" si="19"/>
        <v xml:space="preserve">    field_def_walktest_complete: "Whether a walktest was performed to ensure the camera height, tilt, etc., adequately captures the desired detection zone. The user will 1) activate the walktest mode, 2) attach the camera at the desired height **/ angle, 3) walk in front of the camera to a specified distance (i.e., the 'Walktest Distance,' e.g., 5 m), and 4) wave their hand in front of the camera (usually at ground level and a chosen height [i.e., the 'Walktest Height,' e.g., 0.8 m]) to determine if the camera is activating (a light on the camera will flash)."</v>
      </c>
    </row>
    <row r="267" spans="2:17" ht="15">
      <c r="B267" s="14">
        <v>194</v>
      </c>
      <c r="C267" s="14" t="s">
        <v>2934</v>
      </c>
      <c r="D267" s="14" t="s">
        <v>876</v>
      </c>
      <c r="E267" s="33" t="s">
        <v>3476</v>
      </c>
      <c r="F267" s="33" t="str">
        <f t="shared" si="20"/>
        <v>{term}`**\*Walktest Distance (m) **`</v>
      </c>
      <c r="G267" s="17" t="s">
        <v>670</v>
      </c>
      <c r="H267" s="22" t="s">
        <v>1955</v>
      </c>
      <c r="I267" s="19" t="str">
        <f t="shared" si="21"/>
        <v>(#walktest_distance)=@{{ field_walktest_distance }}@@: {{ field_def_walktest_distance }}@@</v>
      </c>
      <c r="J267" s="64" t="s">
        <v>671</v>
      </c>
      <c r="K267" s="64" t="s">
        <v>671</v>
      </c>
      <c r="L267" s="17" t="b">
        <v>1</v>
      </c>
      <c r="M267" s="20" t="b">
        <v>0</v>
      </c>
      <c r="N267" s="21" t="b">
        <v>1</v>
      </c>
      <c r="O267" s="21" t="b">
        <v>1</v>
      </c>
      <c r="P267" s="14" t="str">
        <f t="shared" si="18"/>
        <v xml:space="preserve">    field_walktest_distance: "**\*Walktest Distance (m) **"</v>
      </c>
      <c r="Q267" s="14" t="str">
        <f t="shared" si="19"/>
        <v xml:space="preserve">    field_def_walktest_distance: "The horizontal distance from the camera at which the crew performs the walktest (metres; to the nearest 0.05 m). Leave blank if not applicable."</v>
      </c>
    </row>
    <row r="268" spans="2:17" ht="15">
      <c r="B268" s="14">
        <v>195</v>
      </c>
      <c r="C268" s="14" t="s">
        <v>2934</v>
      </c>
      <c r="D268" s="14" t="s">
        <v>876</v>
      </c>
      <c r="E268" s="33" t="s">
        <v>3526</v>
      </c>
      <c r="F268" s="33" t="str">
        <f t="shared" si="20"/>
        <v>{term}`**\*Walktest Height (m)**`</v>
      </c>
      <c r="G268" s="17" t="s">
        <v>668</v>
      </c>
      <c r="H268" s="22" t="s">
        <v>1956</v>
      </c>
      <c r="I268" s="19" t="str">
        <f t="shared" si="21"/>
        <v>(#walktest_height)=@{{ field_walktest_height }}@@: {{ field_def_walktest_height }}@@</v>
      </c>
      <c r="J268" s="64" t="s">
        <v>669</v>
      </c>
      <c r="K268" s="64" t="s">
        <v>669</v>
      </c>
      <c r="L268" s="17" t="b">
        <v>1</v>
      </c>
      <c r="M268" s="20" t="b">
        <v>0</v>
      </c>
      <c r="N268" s="21" t="b">
        <v>1</v>
      </c>
      <c r="O268" s="21" t="b">
        <v>1</v>
      </c>
      <c r="P268" s="14" t="str">
        <f t="shared" si="18"/>
        <v xml:space="preserve">    field_walktest_height: "**\*Walktest Height (m)**"</v>
      </c>
      <c r="Q268" s="14" t="str">
        <f t="shared" si="19"/>
        <v xml:space="preserve">    field_def_walktest_height: "The vertical distance from the camera at which the crew performs the walktest (metres; to the nearest 0.05 m). Leave blank if not applicable."</v>
      </c>
    </row>
  </sheetData>
  <autoFilter ref="A1:Q268" xr:uid="{B9597082-29CB-45FC-A241-16B4E33864A2}">
    <sortState xmlns:xlrd2="http://schemas.microsoft.com/office/spreadsheetml/2017/richdata2" ref="A2:Q268">
      <sortCondition ref="G1:G268"/>
    </sortState>
  </autoFilter>
  <conditionalFormatting sqref="H1:H213 H215:H220 H222:H1048576">
    <cfRule type="containsText" dxfId="1" priority="1" operator="containsText" text="\">
      <formula>NOT(ISERROR(SEARCH("\",H1)))</formula>
    </cfRule>
    <cfRule type="containsText" dxfId="0" priority="2" operator="containsText" text="/">
      <formula>NOT(ISERROR(SEARCH("/",H1)))</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177</vt:i4>
      </vt:variant>
    </vt:vector>
  </HeadingPairs>
  <TitlesOfParts>
    <vt:vector size="191" baseType="lpstr">
      <vt:lpstr>Sheet3</vt:lpstr>
      <vt:lpstr>rec_mod_approach</vt:lpstr>
      <vt:lpstr>lu_pages</vt:lpstr>
      <vt:lpstr>prog_level</vt:lpstr>
      <vt:lpstr>references</vt:lpstr>
      <vt:lpstr>NEW</vt:lpstr>
      <vt:lpstr>symbols</vt:lpstr>
      <vt:lpstr>placeholder</vt:lpstr>
      <vt:lpstr>glossary</vt:lpstr>
      <vt:lpstr>fig_captions</vt:lpstr>
      <vt:lpstr>pro_con_assump</vt:lpstr>
      <vt:lpstr>pro_con_assump_length</vt:lpstr>
      <vt:lpstr>new_ft_colours</vt:lpstr>
      <vt:lpstr>Sheet1</vt:lpstr>
      <vt:lpstr>glossary!access_method</vt:lpstr>
      <vt:lpstr>glossary!age_class_adult</vt:lpstr>
      <vt:lpstr>glossary!age_class_juvenile</vt:lpstr>
      <vt:lpstr>glossary!age_class_subadult_yearling</vt:lpstr>
      <vt:lpstr>glossary!age_class_subadult_youngofyear</vt:lpstr>
      <vt:lpstr>glossary!analyst</vt:lpstr>
      <vt:lpstr>glossary!animal_id</vt:lpstr>
      <vt:lpstr>glossary!baitlure_audible_lure</vt:lpstr>
      <vt:lpstr>glossary!baitlure_bait_lure_type</vt:lpstr>
      <vt:lpstr>glossary!baitlure_lure</vt:lpstr>
      <vt:lpstr>glossary!baitlure_scent_lure</vt:lpstr>
      <vt:lpstr>glossary!baitlure_visual_lure</vt:lpstr>
      <vt:lpstr>glossary!batteries_replaced</vt:lpstr>
      <vt:lpstr>glossary!behaviour</vt:lpstr>
      <vt:lpstr>glossary!camera_active_on_arrival</vt:lpstr>
      <vt:lpstr>glossary!camera_active_on_departure</vt:lpstr>
      <vt:lpstr>glossary!camera_angle</vt:lpstr>
      <vt:lpstr>glossary!camera_attachment</vt:lpstr>
      <vt:lpstr>glossary!camera_damaged</vt:lpstr>
      <vt:lpstr>glossary!camera_days_per_camera_location</vt:lpstr>
      <vt:lpstr>glossary!camera_direction</vt:lpstr>
      <vt:lpstr>glossary!camera_height</vt:lpstr>
      <vt:lpstr>glossary!camera_id</vt:lpstr>
      <vt:lpstr>glossary!camera_location_characteristics</vt:lpstr>
      <vt:lpstr>glossary!camera_location_comments</vt:lpstr>
      <vt:lpstr>glossary!camera_location_name</vt:lpstr>
      <vt:lpstr>glossary!camera_make</vt:lpstr>
      <vt:lpstr>glossary!camera_model</vt:lpstr>
      <vt:lpstr>glossary!camera_serial_number</vt:lpstr>
      <vt:lpstr>glossary!camera_spacing</vt:lpstr>
      <vt:lpstr>glossary!crew</vt:lpstr>
      <vt:lpstr>glossary!cumulative_det_probability</vt:lpstr>
      <vt:lpstr>glossary!density</vt:lpstr>
      <vt:lpstr>glossary!deployment_area_photo_number</vt:lpstr>
      <vt:lpstr>glossary!deployment_area_photos_taken</vt:lpstr>
      <vt:lpstr>glossary!deployment_comments</vt:lpstr>
      <vt:lpstr>glossary!deployment_crew</vt:lpstr>
      <vt:lpstr>glossary!deployment_end_date_time</vt:lpstr>
      <vt:lpstr>glossary!deployment_image_count</vt:lpstr>
      <vt:lpstr>glossary!deployment_metadata</vt:lpstr>
      <vt:lpstr>glossary!deployment_name</vt:lpstr>
      <vt:lpstr>glossary!deployment_start_date_time</vt:lpstr>
      <vt:lpstr>glossary!deployment_visit</vt:lpstr>
      <vt:lpstr>glossary!detection_distance</vt:lpstr>
      <vt:lpstr>glossary!detection_event</vt:lpstr>
      <vt:lpstr>glossary!detection_probability</vt:lpstr>
      <vt:lpstr>glossary!detection_rate</vt:lpstr>
      <vt:lpstr>glossary!detection_zone</vt:lpstr>
      <vt:lpstr>glossary!easting_camera_location</vt:lpstr>
      <vt:lpstr>glossary!effective_detection_distance</vt:lpstr>
      <vt:lpstr>glossary!event_type</vt:lpstr>
      <vt:lpstr>glossary!event_type_tag</vt:lpstr>
      <vt:lpstr>glossary!false_trigger</vt:lpstr>
      <vt:lpstr>glossary!field_of_view</vt:lpstr>
      <vt:lpstr>glossary!fov_registration_area</vt:lpstr>
      <vt:lpstr>glossary!fov_target_distance</vt:lpstr>
      <vt:lpstr>glossary!fov_viewshed</vt:lpstr>
      <vt:lpstr>glossary!fov_viewshed_density_estimators</vt:lpstr>
      <vt:lpstr>glossary!gps_unit_accuracy</vt:lpstr>
      <vt:lpstr>glossary!human_transport_mode_activity</vt:lpstr>
      <vt:lpstr>glossary!image_classification</vt:lpstr>
      <vt:lpstr>glossary!image_classification_confidence</vt:lpstr>
      <vt:lpstr>glossary!image_flash_output</vt:lpstr>
      <vt:lpstr>glossary!image_infrared_illuminator</vt:lpstr>
      <vt:lpstr>glossary!image_name</vt:lpstr>
      <vt:lpstr>glossary!image_processing</vt:lpstr>
      <vt:lpstr>glossary!image_sequence_comments</vt:lpstr>
      <vt:lpstr>glossary!image_sequence_date_time</vt:lpstr>
      <vt:lpstr>glossary!image_set_end_date_time</vt:lpstr>
      <vt:lpstr>glossary!image_set_start_date_time</vt:lpstr>
      <vt:lpstr>glossary!image_tagging</vt:lpstr>
      <vt:lpstr>glossary!image_trigger_mode</vt:lpstr>
      <vt:lpstr>glossary!imperfect_detection</vt:lpstr>
      <vt:lpstr>glossary!independent_detection</vt:lpstr>
      <vt:lpstr>glossary!individual_count</vt:lpstr>
      <vt:lpstr>glossary!intensity_of_use</vt:lpstr>
      <vt:lpstr>glossary!inter_detection_interval</vt:lpstr>
      <vt:lpstr>glossary!kernel_density_estimator</vt:lpstr>
      <vt:lpstr>glossary!key_id</vt:lpstr>
      <vt:lpstr>glossary!latitude_camera_location</vt:lpstr>
      <vt:lpstr>glossary!longitude_camera_location</vt:lpstr>
      <vt:lpstr>glossary!metadata</vt:lpstr>
      <vt:lpstr>glossary!mods_2flankspim</vt:lpstr>
      <vt:lpstr>glossary!mods_catspim</vt:lpstr>
      <vt:lpstr>glossary!mods_cr_cmr</vt:lpstr>
      <vt:lpstr>glossary!mods_distance_sampling</vt:lpstr>
      <vt:lpstr>glossary!mods_hurdle</vt:lpstr>
      <vt:lpstr>glossary!mods_instantaneous_sampling</vt:lpstr>
      <vt:lpstr>glossary!mods_inventory</vt:lpstr>
      <vt:lpstr>glossary!mods_modelling_approach</vt:lpstr>
      <vt:lpstr>glossary!mods_modelling_assumption</vt:lpstr>
      <vt:lpstr>glossary!mods_mr</vt:lpstr>
      <vt:lpstr>glossary!mods_n_mixture</vt:lpstr>
      <vt:lpstr>glossary!mods_negative_binomial</vt:lpstr>
      <vt:lpstr>glossary!mods_occupancy</vt:lpstr>
      <vt:lpstr>glossary!mods_overdispersion</vt:lpstr>
      <vt:lpstr>glossary!mods_poisson</vt:lpstr>
      <vt:lpstr>glossary!mods_relative_abundance</vt:lpstr>
      <vt:lpstr>glossary!mods_rem</vt:lpstr>
      <vt:lpstr>glossary!mods_rest</vt:lpstr>
      <vt:lpstr>glossary!mods_royle_nichols</vt:lpstr>
      <vt:lpstr>glossary!mods_sc</vt:lpstr>
      <vt:lpstr>glossary!mods_scr_secr</vt:lpstr>
      <vt:lpstr>glossary!mods_smr</vt:lpstr>
      <vt:lpstr>glossary!mods_ste</vt:lpstr>
      <vt:lpstr>glossary!mods_tifc</vt:lpstr>
      <vt:lpstr>glossary!mods_tte</vt:lpstr>
      <vt:lpstr>glossary!mods_zero_inflation</vt:lpstr>
      <vt:lpstr>glossary!mods_zinb</vt:lpstr>
      <vt:lpstr>glossary!mods_zip</vt:lpstr>
      <vt:lpstr>glossary!northing_camera_location</vt:lpstr>
      <vt:lpstr>glossary!number_of_images</vt:lpstr>
      <vt:lpstr>glossary!ocupancy</vt:lpstr>
      <vt:lpstr>glossary!project_coordinator_email</vt:lpstr>
      <vt:lpstr>glossary!project_description</vt:lpstr>
      <vt:lpstr>glossary!project_name</vt:lpstr>
      <vt:lpstr>glossary!pseudoreplication</vt:lpstr>
      <vt:lpstr>glossary!purpose_of_visit</vt:lpstr>
      <vt:lpstr>glossary!recovery_time</vt:lpstr>
      <vt:lpstr>glossary!remaining_battery_percent</vt:lpstr>
      <vt:lpstr>references!resource12_ref_id</vt:lpstr>
      <vt:lpstr>references!resource5_note</vt:lpstr>
      <vt:lpstr>references!resource5_ref_id</vt:lpstr>
      <vt:lpstr>glossary!sample_station_name</vt:lpstr>
      <vt:lpstr>glossary!sampledesign_clustered</vt:lpstr>
      <vt:lpstr>glossary!sampledesign_convenience</vt:lpstr>
      <vt:lpstr>glossary!sampledesign_paired</vt:lpstr>
      <vt:lpstr>glossary!sampledesign_random</vt:lpstr>
      <vt:lpstr>glossary!sampledesign_stratified</vt:lpstr>
      <vt:lpstr>glossary!sampledesign_stratified_random</vt:lpstr>
      <vt:lpstr>glossary!sampledesign_systematic</vt:lpstr>
      <vt:lpstr>glossary!sampledesign_systematic_random</vt:lpstr>
      <vt:lpstr>glossary!sampledesign_targeted</vt:lpstr>
      <vt:lpstr>glossary!sd_card_id</vt:lpstr>
      <vt:lpstr>glossary!sd_card_replaced</vt:lpstr>
      <vt:lpstr>glossary!sd_card_status</vt:lpstr>
      <vt:lpstr>glossary!security</vt:lpstr>
      <vt:lpstr>glossary!sequence_name</vt:lpstr>
      <vt:lpstr>glossary!service_retrieval_comments</vt:lpstr>
      <vt:lpstr>glossary!service_retrieval_crew</vt:lpstr>
      <vt:lpstr>glossary!service_retrieval_metadata</vt:lpstr>
      <vt:lpstr>glossary!service_retrieval_visit</vt:lpstr>
      <vt:lpstr>glossary!settings_flash_output</vt:lpstr>
      <vt:lpstr>glossary!settings_infrared_illum</vt:lpstr>
      <vt:lpstr>glossary!settings_motion_image_interval</vt:lpstr>
      <vt:lpstr>glossary!settings_photos_per_trigger</vt:lpstr>
      <vt:lpstr>glossary!settings_quiet_period</vt:lpstr>
      <vt:lpstr>glossary!settings_trigger_modes</vt:lpstr>
      <vt:lpstr>glossary!settings_trigger_sensitivity</vt:lpstr>
      <vt:lpstr>glossary!settings_userlabel</vt:lpstr>
      <vt:lpstr>glossary!settings_video_length</vt:lpstr>
      <vt:lpstr>glossary!spatial_autocorrelation</vt:lpstr>
      <vt:lpstr>glossary!species</vt:lpstr>
      <vt:lpstr>glossary!stake_distance</vt:lpstr>
      <vt:lpstr>glossary!state_variable</vt:lpstr>
      <vt:lpstr>glossary!study_area_description</vt:lpstr>
      <vt:lpstr>glossary!study_area_name</vt:lpstr>
      <vt:lpstr>glossary!survey_design_description</vt:lpstr>
      <vt:lpstr>glossary!survey_name</vt:lpstr>
      <vt:lpstr>glossary!survey_objectives</vt:lpstr>
      <vt:lpstr>glossary!tags_age_class</vt:lpstr>
      <vt:lpstr>glossary!tags_sex_class</vt:lpstr>
      <vt:lpstr>glossary!target_species</vt:lpstr>
      <vt:lpstr>glossary!test_image_taken</vt:lpstr>
      <vt:lpstr>glossary!timelapse_image</vt:lpstr>
      <vt:lpstr>glossary!total_number_of_camera_days</vt:lpstr>
      <vt:lpstr>glossary!trigger_event</vt:lpstr>
      <vt:lpstr>glossary!trigger_speed</vt:lpstr>
      <vt:lpstr>glossary!typeid_marked</vt:lpstr>
      <vt:lpstr>glossary!typeid_partially_marked</vt:lpstr>
      <vt:lpstr>glossary!typeid_unmarked</vt:lpstr>
      <vt:lpstr>glossary!utm_zone_camera_location</vt:lpstr>
      <vt:lpstr>glossary!visit_comments</vt:lpstr>
      <vt:lpstr>glossary!visit_metadata</vt:lpstr>
      <vt:lpstr>glossary!walktest_complete</vt:lpstr>
      <vt:lpstr>glossary!walktest_distance</vt:lpstr>
      <vt:lpstr>glossary!walktest_height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keywords/>
  <cp:lastModifiedBy/>
  <dcterms:created xsi:type="dcterms:W3CDTF">2024-08-20T21:59:15Z</dcterms:created>
  <dcterms:modified xsi:type="dcterms:W3CDTF">2024-09-17T10:43:11Z</dcterms:modified>
</cp:coreProperties>
</file>