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0E801C8A-0B1A-43DE-AF41-1CF1676A1EDE}" xr6:coauthVersionLast="47" xr6:coauthVersionMax="47" xr10:uidLastSave="{00000000-0000-0000-0000-000000000000}"/>
  <bookViews>
    <workbookView xWindow="-120" yWindow="-120" windowWidth="29040" windowHeight="15720" tabRatio="859" activeTab="1" xr2:uid="{8119F46A-B21E-44DD-A281-3AEAB637D2F2}"/>
  </bookViews>
  <sheets>
    <sheet name="ISSUES" sheetId="24" r:id="rId1"/>
    <sheet name="pages" sheetId="22" r:id="rId2"/>
    <sheet name="references" sheetId="27" r:id="rId3"/>
    <sheet name="glossary" sheetId="3" r:id="rId4"/>
    <sheet name="fig_captions" sheetId="5" r:id="rId5"/>
    <sheet name="approach_other" sheetId="25" r:id="rId6"/>
    <sheet name="lu_approach" sheetId="17" r:id="rId7"/>
    <sheet name="pro_con_assump" sheetId="26" r:id="rId8"/>
    <sheet name="pro_con_assump_length" sheetId="13" r:id="rId9"/>
    <sheet name="lu_prog_text_icons" sheetId="20" r:id="rId10"/>
    <sheet name="new_ft_colours" sheetId="19" r:id="rId11"/>
  </sheets>
  <definedNames>
    <definedName name="_xlnm._FilterDatabase" localSheetId="5" hidden="1">approach_other!$A$1:$E$61</definedName>
    <definedName name="_xlnm._FilterDatabase" localSheetId="4" hidden="1">fig_captions!$A$1:$H$3</definedName>
    <definedName name="_xlnm._FilterDatabase" localSheetId="3" hidden="1">glossary!$A$1:$O$199</definedName>
    <definedName name="_xlnm._FilterDatabase" localSheetId="6" hidden="1">lu_approach!$A$1:$I$31</definedName>
    <definedName name="_xlnm._FilterDatabase" localSheetId="9" hidden="1">lu_prog_text_icons!$A$1:$H$9</definedName>
    <definedName name="_xlnm._FilterDatabase" localSheetId="1" hidden="1">pages!$A$1:$P$83</definedName>
    <definedName name="_xlnm._FilterDatabase" localSheetId="7" hidden="1">pro_con_assump!$A$1:$I$265</definedName>
    <definedName name="_xlnm._FilterDatabase" localSheetId="2" hidden="1">references!$A$1:$N$324</definedName>
    <definedName name="access_method" localSheetId="3">glossary!$F$3</definedName>
    <definedName name="age_class_adult" localSheetId="3">glossary!$F$40</definedName>
    <definedName name="age_class_juvenile" localSheetId="3">glossary!$F$63</definedName>
    <definedName name="age_class_subadult_yearling" localSheetId="3">glossary!$F$86</definedName>
    <definedName name="age_class_subadult_youngofyear" localSheetId="3">glossary!$F$87</definedName>
    <definedName name="analyst" localSheetId="3">glossary!$F$42</definedName>
    <definedName name="animal_id" localSheetId="3">glossary!$F$4</definedName>
    <definedName name="baitlure_audible_lure" localSheetId="3">glossary!$F$97</definedName>
    <definedName name="baitlure_bait_lure_type" localSheetId="3">glossary!$F$43</definedName>
    <definedName name="baitlure_lure" localSheetId="3">glossary!$F$139</definedName>
    <definedName name="baitlure_scent_lure" localSheetId="3">glossary!$F$163</definedName>
    <definedName name="baitlure_visual_lure" localSheetId="3">glossary!$F$195</definedName>
    <definedName name="batteries_replaced" localSheetId="3">glossary!$F$5</definedName>
    <definedName name="behaviour" localSheetId="3">glossary!$F$6</definedName>
    <definedName name="camera_active_on_arrival" localSheetId="3">glossary!$F$7</definedName>
    <definedName name="camera_active_on_departure" localSheetId="3">glossary!$F$8</definedName>
    <definedName name="camera_angle" localSheetId="3">glossary!$F$99</definedName>
    <definedName name="camera_attachment" localSheetId="3">glossary!$F$9</definedName>
    <definedName name="camera_damaged" localSheetId="3">glossary!$F$10</definedName>
    <definedName name="camera_days_per_camera_location" localSheetId="3">glossary!$F$100</definedName>
    <definedName name="camera_direction" localSheetId="3">glossary!$F$11</definedName>
    <definedName name="camera_height" localSheetId="3">glossary!$F$44</definedName>
    <definedName name="camera_id" localSheetId="3">glossary!$F$45</definedName>
    <definedName name="camera_location_characteristics" localSheetId="3">glossary!$F$12</definedName>
    <definedName name="camera_location_comments" localSheetId="3">glossary!$F$13</definedName>
    <definedName name="camera_location_name" localSheetId="3">glossary!$F$46</definedName>
    <definedName name="camera_make" localSheetId="3">glossary!$F$47</definedName>
    <definedName name="camera_model" localSheetId="3">glossary!$F$48</definedName>
    <definedName name="camera_serial_number" localSheetId="3">glossary!$F$49</definedName>
    <definedName name="camera_spacing" localSheetId="3">glossary!$F$102</definedName>
    <definedName name="crew" localSheetId="3">glossary!$F$107</definedName>
    <definedName name="cumulative_det_probability" localSheetId="3">glossary!$F$108</definedName>
    <definedName name="density" localSheetId="3">glossary!$F$109</definedName>
    <definedName name="deployment_area_photo_number" localSheetId="3">glossary!$F$14</definedName>
    <definedName name="deployment_area_photos_taken" localSheetId="3">glossary!$F$15</definedName>
    <definedName name="deployment_comments" localSheetId="3">glossary!$F$16</definedName>
    <definedName name="deployment_crew" localSheetId="3">glossary!$F$50</definedName>
    <definedName name="deployment_end_date_time" localSheetId="3">glossary!$F$51</definedName>
    <definedName name="deployment_image_count" localSheetId="3">glossary!$F$17</definedName>
    <definedName name="deployment_metadata" localSheetId="3">glossary!$F$112</definedName>
    <definedName name="deployment_name" localSheetId="3">glossary!$F$52</definedName>
    <definedName name="deployment_start_date_time" localSheetId="3">glossary!$F$53</definedName>
    <definedName name="deployment_visit" localSheetId="3">glossary!$F$113</definedName>
    <definedName name="detection_distance" localSheetId="3">glossary!$F$115</definedName>
    <definedName name="detection_event" localSheetId="3">glossary!$F$114</definedName>
    <definedName name="detection_probability" localSheetId="3">glossary!$F$116</definedName>
    <definedName name="detection_rate" localSheetId="3">glossary!$F$117</definedName>
    <definedName name="detection_zone" localSheetId="3">glossary!$F$118</definedName>
    <definedName name="easting_camera_location" localSheetId="3">glossary!$F$54</definedName>
    <definedName name="effective_detection_distance" localSheetId="3">glossary!$F$120</definedName>
    <definedName name="event_type" localSheetId="3">glossary!$F$55</definedName>
    <definedName name="event_type_tag" localSheetId="3">glossary!$F$92</definedName>
    <definedName name="false_trigger" localSheetId="3">glossary!$F$121</definedName>
    <definedName name="field_of_view" localSheetId="3">glossary!$F$122</definedName>
    <definedName name="fov_registration_area" localSheetId="3">glossary!$F$159</definedName>
    <definedName name="fov_target_distance" localSheetId="3">glossary!$F$18</definedName>
    <definedName name="fov_viewshed" localSheetId="3">glossary!$F$191</definedName>
    <definedName name="fov_viewshed_density_estimators" localSheetId="3">glossary!$F$192</definedName>
    <definedName name="gps_unit_accuracy" localSheetId="3">glossary!$F$57</definedName>
    <definedName name="human_transport_mode_activity" localSheetId="3">glossary!$F$19</definedName>
    <definedName name="image_classification" localSheetId="3">glossary!$F$126</definedName>
    <definedName name="image_classification_confidence" localSheetId="3">glossary!$F$127</definedName>
    <definedName name="image_flash_output" localSheetId="3">glossary!$F$20</definedName>
    <definedName name="image_infrared_illuminator" localSheetId="3">glossary!$F$21</definedName>
    <definedName name="image_name" localSheetId="3">glossary!$F$58</definedName>
    <definedName name="image_processing" localSheetId="3">glossary!$F$128</definedName>
    <definedName name="image_sequence_comments" localSheetId="3">glossary!$F$23</definedName>
    <definedName name="image_sequence_date_time" localSheetId="3">glossary!$F$61</definedName>
    <definedName name="image_set_end_date_time" localSheetId="3">glossary!$F$59</definedName>
    <definedName name="image_set_start_date_time" localSheetId="3">glossary!$F$60</definedName>
    <definedName name="image_tagging" localSheetId="3">glossary!$F$130</definedName>
    <definedName name="image_trigger_mode" localSheetId="3">glossary!$F$22</definedName>
    <definedName name="imperfect_detection" localSheetId="3">glossary!$F$131</definedName>
    <definedName name="independent_detection" localSheetId="3">glossary!$F$132</definedName>
    <definedName name="individual_count" localSheetId="3">glossary!$F$62</definedName>
    <definedName name="intensity_of_use" localSheetId="3">glossary!$F$135</definedName>
    <definedName name="inter_detection_interval" localSheetId="3">glossary!$F$136</definedName>
    <definedName name="kernel_density_estimator" localSheetId="3">glossary!$F$138</definedName>
    <definedName name="key_id" localSheetId="3">glossary!$F$24</definedName>
    <definedName name="latitude_camera_location" localSheetId="3">glossary!$F$64</definedName>
    <definedName name="longitude_camera_location" localSheetId="3">glossary!$F$65</definedName>
    <definedName name="metadata" localSheetId="3">glossary!$F$142</definedName>
    <definedName name="mods_2flankspim" localSheetId="3">glossary!$F$172</definedName>
    <definedName name="mods_catspim" localSheetId="3">glossary!$F$104</definedName>
    <definedName name="mods_cr_cmr" localSheetId="3">glossary!$F$103</definedName>
    <definedName name="mods_distance_sampling" localSheetId="3">glossary!$F$119</definedName>
    <definedName name="mods_hurdle" localSheetId="3">glossary!$F$124</definedName>
    <definedName name="mods_instantaneous_sampling" localSheetId="3">glossary!$F$134</definedName>
    <definedName name="mods_inventory" localSheetId="3">glossary!$F$137</definedName>
    <definedName name="mods_modelling_approach" localSheetId="3">glossary!$F$144</definedName>
    <definedName name="mods_modelling_assumption" localSheetId="3">glossary!$F$143</definedName>
    <definedName name="mods_mr" localSheetId="3">glossary!$F$141</definedName>
    <definedName name="mods_n_mixture" localSheetId="3">glossary!$F$146</definedName>
    <definedName name="mods_negative_binomial" localSheetId="3">glossary!$F$145</definedName>
    <definedName name="mods_occupancy" localSheetId="3">glossary!$F$148</definedName>
    <definedName name="mods_overdispersion" localSheetId="3">glossary!$F$149</definedName>
    <definedName name="mods_poisson" localSheetId="3">glossary!$F$152</definedName>
    <definedName name="mods_relative_abundance" localSheetId="3">glossary!$F$160</definedName>
    <definedName name="mods_rem" localSheetId="3">glossary!$F$157</definedName>
    <definedName name="mods_rest" localSheetId="3">glossary!$F$156</definedName>
    <definedName name="mods_royle_nichols" localSheetId="3">glossary!$F$161</definedName>
    <definedName name="mods_sc" localSheetId="3">glossary!$F$170</definedName>
    <definedName name="mods_scr_secr" localSheetId="3">glossary!$F$173</definedName>
    <definedName name="mods_smr" localSheetId="3">glossary!$F$171</definedName>
    <definedName name="mods_ste" localSheetId="3">glossary!$F$168</definedName>
    <definedName name="mods_tifc" localSheetId="3">glossary!$F$183</definedName>
    <definedName name="mods_tte" localSheetId="3">glossary!$F$185</definedName>
    <definedName name="mods_zero_inflation" localSheetId="3">glossary!$F$199</definedName>
    <definedName name="mods_zinb" localSheetId="3">glossary!$F$197</definedName>
    <definedName name="mods_zip" localSheetId="3">glossary!$F$198</definedName>
    <definedName name="northing_camera_location" localSheetId="3">glossary!$F$71</definedName>
    <definedName name="number_of_images" localSheetId="3">glossary!$F$2</definedName>
    <definedName name="ocupancy" localSheetId="3">glossary!$F$147</definedName>
    <definedName name="project_coordinator_email" localSheetId="3">glossary!$F$73</definedName>
    <definedName name="project_description" localSheetId="3">glossary!$F$75</definedName>
    <definedName name="project_name" localSheetId="3">glossary!$F$76</definedName>
    <definedName name="pseudoreplication" localSheetId="3">glossary!$F$154</definedName>
    <definedName name="purpose_of_visit" localSheetId="3">glossary!$F$77</definedName>
    <definedName name="recovery_time" localSheetId="3">glossary!$F$158</definedName>
    <definedName name="remaining_battery_percent" localSheetId="3">glossary!$F$26</definedName>
    <definedName name="sample_station_name" localSheetId="3">glossary!$F$79</definedName>
    <definedName name="sampledesign_clustered" localSheetId="3">glossary!$F$105</definedName>
    <definedName name="sampledesign_convenience" localSheetId="3">glossary!$F$106</definedName>
    <definedName name="sampledesign_paired" localSheetId="3">glossary!$F$150</definedName>
    <definedName name="sampledesign_random" localSheetId="3">glossary!$F$155</definedName>
    <definedName name="sampledesign_stratified" localSheetId="3">glossary!$F$175</definedName>
    <definedName name="sampledesign_stratified_random" localSheetId="3">glossary!$F$176</definedName>
    <definedName name="sampledesign_systematic" localSheetId="3">glossary!$F$179</definedName>
    <definedName name="sampledesign_systematic_random" localSheetId="3">glossary!$F$180</definedName>
    <definedName name="sampledesign_targeted" localSheetId="3">glossary!$F$181</definedName>
    <definedName name="sd_card_id" localSheetId="3">glossary!$F$27</definedName>
    <definedName name="sd_card_replaced" localSheetId="3">glossary!$F$28</definedName>
    <definedName name="sd_card_status" localSheetId="3">glossary!$F$29</definedName>
    <definedName name="security" localSheetId="3">glossary!$F$30</definedName>
    <definedName name="sequence_name" localSheetId="3">glossary!$F$80</definedName>
    <definedName name="service_retrieval_comments" localSheetId="3">glossary!$F$31</definedName>
    <definedName name="service_retrieval_crew" localSheetId="3">glossary!$F$81</definedName>
    <definedName name="service_retrieval_metadata" localSheetId="3">glossary!$F$166</definedName>
    <definedName name="service_retrieval_visit" localSheetId="3">glossary!$F$167</definedName>
    <definedName name="settings_flash_output" localSheetId="3">glossary!$F$123</definedName>
    <definedName name="settings_infrared_illum" localSheetId="3">glossary!$F$133</definedName>
    <definedName name="settings_motion_image_interval" localSheetId="3">glossary!$F$66</definedName>
    <definedName name="settings_photos_per_trigger" localSheetId="3">glossary!$F$72</definedName>
    <definedName name="settings_quiet_period" localSheetId="3">glossary!$F$78</definedName>
    <definedName name="settings_trigger_modes" localSheetId="3">glossary!$F$94</definedName>
    <definedName name="settings_trigger_sensitivity" localSheetId="3">glossary!$F$95</definedName>
    <definedName name="settings_userlabel" localSheetId="3">glossary!$F$190</definedName>
    <definedName name="settings_video_length" localSheetId="3">glossary!$F$35</definedName>
    <definedName name="spatial_autocorrelation" localSheetId="3">glossary!$F$169</definedName>
    <definedName name="species" localSheetId="3">glossary!$F$83</definedName>
    <definedName name="stake_distance" localSheetId="3">glossary!$F$32</definedName>
    <definedName name="state_variable" localSheetId="3">glossary!$F$174</definedName>
    <definedName name="study_area_description" localSheetId="3">glossary!$F$84</definedName>
    <definedName name="study_area_name" localSheetId="3">glossary!$F$85</definedName>
    <definedName name="survey_design_description" localSheetId="3">glossary!$F$33</definedName>
    <definedName name="survey_name" localSheetId="3">glossary!$F$90</definedName>
    <definedName name="survey_objectives" localSheetId="3">glossary!$F$91</definedName>
    <definedName name="tags_age_class" localSheetId="3">glossary!$F$41</definedName>
    <definedName name="tags_sex_class" localSheetId="3">glossary!$F$82</definedName>
    <definedName name="target_species" localSheetId="3">glossary!$F$93</definedName>
    <definedName name="test_image_taken" localSheetId="3">glossary!$F$34</definedName>
    <definedName name="timelapse_image" localSheetId="3">glossary!$F$184</definedName>
    <definedName name="total_number_of_camera_days" localSheetId="3">glossary!$F$186</definedName>
    <definedName name="trigger_event" localSheetId="3">glossary!$F$187</definedName>
    <definedName name="trigger_speed" localSheetId="3">glossary!$F$188</definedName>
    <definedName name="typeid_marked" localSheetId="3">glossary!$F$140</definedName>
    <definedName name="typeid_partially_marked" localSheetId="3">glossary!$F$151</definedName>
    <definedName name="typeid_unmarked" localSheetId="3">glossary!$F$189</definedName>
    <definedName name="utm_zone_camera_location" localSheetId="3">glossary!$F$96</definedName>
    <definedName name="visit_comments" localSheetId="3">glossary!$F$36</definedName>
    <definedName name="visit_metadata" localSheetId="3">glossary!$F$194</definedName>
    <definedName name="walktest_complete" localSheetId="3">glossary!$F$37</definedName>
    <definedName name="walktest_distance" localSheetId="3">glossary!$F$38</definedName>
    <definedName name="walktest_height" localSheetId="3">glossary!$F$39</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5" i="27" l="1"/>
  <c r="N325" i="27"/>
  <c r="M326" i="27"/>
  <c r="N326" i="27"/>
  <c r="K326" i="27"/>
  <c r="K325" i="27"/>
  <c r="J3" i="22"/>
  <c r="M3" i="22" s="1"/>
  <c r="J4" i="22"/>
  <c r="M4" i="22" s="1"/>
  <c r="J5" i="22"/>
  <c r="M5" i="22" s="1"/>
  <c r="J6" i="22"/>
  <c r="M6" i="22" s="1"/>
  <c r="J7" i="22"/>
  <c r="M7" i="22" s="1"/>
  <c r="J8" i="22"/>
  <c r="M8" i="22" s="1"/>
  <c r="J9" i="22"/>
  <c r="M9" i="22" s="1"/>
  <c r="J10" i="22"/>
  <c r="M10" i="22" s="1"/>
  <c r="J11" i="22"/>
  <c r="M11" i="22" s="1"/>
  <c r="J12" i="22"/>
  <c r="M12" i="22" s="1"/>
  <c r="J13" i="22"/>
  <c r="M13" i="22" s="1"/>
  <c r="J14" i="22"/>
  <c r="J15" i="22"/>
  <c r="J16" i="22"/>
  <c r="J17" i="22"/>
  <c r="J18" i="22"/>
  <c r="J19" i="22"/>
  <c r="J20" i="22"/>
  <c r="J21" i="22"/>
  <c r="J22" i="22"/>
  <c r="J23" i="22"/>
  <c r="J24" i="22"/>
  <c r="J25" i="22"/>
  <c r="J26" i="22"/>
  <c r="J27" i="22"/>
  <c r="J28" i="22"/>
  <c r="J29" i="22"/>
  <c r="J30" i="22"/>
  <c r="J31" i="22"/>
  <c r="J32" i="22"/>
  <c r="J33" i="22"/>
  <c r="J34" i="22"/>
  <c r="J35" i="22"/>
  <c r="K35" i="22" s="1"/>
  <c r="J36" i="22"/>
  <c r="K36" i="22" s="1"/>
  <c r="J37" i="22"/>
  <c r="K37" i="22" s="1"/>
  <c r="J38" i="22"/>
  <c r="K38" i="22" s="1"/>
  <c r="J39" i="22"/>
  <c r="K39" i="22" s="1"/>
  <c r="J40" i="22"/>
  <c r="K40" i="22" s="1"/>
  <c r="J41" i="22"/>
  <c r="K41" i="22" s="1"/>
  <c r="J42" i="22"/>
  <c r="K42" i="22" s="1"/>
  <c r="J43" i="22"/>
  <c r="K43" i="22" s="1"/>
  <c r="J44" i="22"/>
  <c r="K44" i="22" s="1"/>
  <c r="J45" i="22"/>
  <c r="K45" i="22" s="1"/>
  <c r="J46" i="22"/>
  <c r="K46" i="22" s="1"/>
  <c r="J47" i="22"/>
  <c r="K47" i="22" s="1"/>
  <c r="J48" i="22"/>
  <c r="K48" i="22" s="1"/>
  <c r="J49" i="22"/>
  <c r="J50" i="22"/>
  <c r="K50" i="22" s="1"/>
  <c r="J51" i="22"/>
  <c r="K51" i="22" s="1"/>
  <c r="J52" i="22"/>
  <c r="K52" i="22" s="1"/>
  <c r="J53" i="22"/>
  <c r="K53" i="22" s="1"/>
  <c r="J54" i="22"/>
  <c r="K54" i="22" s="1"/>
  <c r="J55" i="22"/>
  <c r="K55" i="22" s="1"/>
  <c r="J56" i="22"/>
  <c r="K56" i="22" s="1"/>
  <c r="J57" i="22"/>
  <c r="K57" i="22" s="1"/>
  <c r="J58" i="22"/>
  <c r="K58" i="22" s="1"/>
  <c r="J59" i="22"/>
  <c r="K59" i="22" s="1"/>
  <c r="J60" i="22"/>
  <c r="K60" i="22" s="1"/>
  <c r="J61" i="22"/>
  <c r="K61" i="22" s="1"/>
  <c r="J62" i="22"/>
  <c r="K62" i="22" s="1"/>
  <c r="J63" i="22"/>
  <c r="K63" i="22" s="1"/>
  <c r="J64" i="22"/>
  <c r="K64" i="22" s="1"/>
  <c r="J65" i="22"/>
  <c r="K65" i="22" s="1"/>
  <c r="J66" i="22"/>
  <c r="K66" i="22" s="1"/>
  <c r="J67" i="22"/>
  <c r="K67" i="22" s="1"/>
  <c r="J68" i="22"/>
  <c r="K68" i="22" s="1"/>
  <c r="J69" i="22"/>
  <c r="K69" i="22" s="1"/>
  <c r="J70" i="22"/>
  <c r="K70" i="22" s="1"/>
  <c r="J71" i="22"/>
  <c r="K71" i="22" s="1"/>
  <c r="J72" i="22"/>
  <c r="K72" i="22" s="1"/>
  <c r="J73" i="22"/>
  <c r="K73" i="22" s="1"/>
  <c r="J74" i="22"/>
  <c r="K74" i="22" s="1"/>
  <c r="J75" i="22"/>
  <c r="K75" i="22" s="1"/>
  <c r="J76" i="22"/>
  <c r="K76" i="22" s="1"/>
  <c r="J77" i="22"/>
  <c r="K77" i="22" s="1"/>
  <c r="J78" i="22"/>
  <c r="K78" i="22" s="1"/>
  <c r="J79" i="22"/>
  <c r="K79" i="22" s="1"/>
  <c r="J80" i="22"/>
  <c r="K80" i="22" s="1"/>
  <c r="J81" i="22"/>
  <c r="K81" i="22" s="1"/>
  <c r="J82" i="22"/>
  <c r="K82" i="22" s="1"/>
  <c r="J83" i="22"/>
  <c r="K83" i="22" s="1"/>
  <c r="K49" i="22"/>
  <c r="J2" i="22"/>
  <c r="K2" i="22" s="1"/>
  <c r="H11" i="5"/>
  <c r="H10" i="5"/>
  <c r="H9" i="5"/>
  <c r="H8" i="5"/>
  <c r="H7" i="5"/>
  <c r="H6" i="5"/>
  <c r="H5" i="5"/>
  <c r="H4" i="5"/>
  <c r="H3" i="5"/>
  <c r="H2" i="5"/>
  <c r="H16" i="5"/>
  <c r="H15" i="5"/>
  <c r="H14" i="5"/>
  <c r="H13" i="5"/>
  <c r="H12" i="5"/>
  <c r="K3" i="27"/>
  <c r="K4" i="27"/>
  <c r="K5" i="27"/>
  <c r="K6"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K130" i="27"/>
  <c r="K131" i="27"/>
  <c r="K132" i="27"/>
  <c r="K133" i="27"/>
  <c r="K134" i="27"/>
  <c r="K135" i="27"/>
  <c r="K136" i="27"/>
  <c r="K137" i="27"/>
  <c r="K138" i="27"/>
  <c r="K139" i="27"/>
  <c r="K140" i="27"/>
  <c r="K141" i="27"/>
  <c r="K142" i="27"/>
  <c r="K143" i="27"/>
  <c r="K144" i="27"/>
  <c r="K145" i="27"/>
  <c r="K146" i="27"/>
  <c r="K147" i="27"/>
  <c r="K148" i="27"/>
  <c r="K149" i="27"/>
  <c r="K150" i="27"/>
  <c r="K151" i="27"/>
  <c r="K152" i="27"/>
  <c r="K153" i="27"/>
  <c r="K154" i="27"/>
  <c r="K155" i="27"/>
  <c r="K156" i="27"/>
  <c r="K157" i="27"/>
  <c r="K158" i="27"/>
  <c r="K159" i="27"/>
  <c r="K160" i="27"/>
  <c r="K161" i="27"/>
  <c r="K162" i="27"/>
  <c r="K163" i="27"/>
  <c r="K164" i="27"/>
  <c r="K165" i="27"/>
  <c r="K166" i="27"/>
  <c r="K167" i="27"/>
  <c r="K168" i="27"/>
  <c r="K169" i="27"/>
  <c r="K170" i="27"/>
  <c r="K171" i="27"/>
  <c r="K172" i="27"/>
  <c r="K173" i="27"/>
  <c r="K174" i="27"/>
  <c r="K175" i="27"/>
  <c r="K176" i="27"/>
  <c r="K177" i="27"/>
  <c r="K178" i="27"/>
  <c r="K179" i="27"/>
  <c r="K180" i="27"/>
  <c r="K181" i="27"/>
  <c r="K182" i="27"/>
  <c r="K183" i="27"/>
  <c r="K184" i="27"/>
  <c r="K185" i="27"/>
  <c r="K186" i="27"/>
  <c r="K187" i="27"/>
  <c r="K188" i="27"/>
  <c r="K189" i="27"/>
  <c r="K190" i="27"/>
  <c r="K191" i="27"/>
  <c r="K192" i="27"/>
  <c r="K193" i="27"/>
  <c r="K194" i="27"/>
  <c r="K195" i="27"/>
  <c r="K196" i="27"/>
  <c r="K197" i="27"/>
  <c r="K198" i="27"/>
  <c r="K199" i="27"/>
  <c r="K200" i="27"/>
  <c r="K201" i="27"/>
  <c r="K202" i="27"/>
  <c r="K203" i="27"/>
  <c r="K204" i="27"/>
  <c r="K205" i="27"/>
  <c r="K206" i="27"/>
  <c r="K207" i="27"/>
  <c r="K208" i="27"/>
  <c r="K209" i="27"/>
  <c r="K210" i="27"/>
  <c r="K211" i="27"/>
  <c r="K212" i="27"/>
  <c r="K213" i="27"/>
  <c r="K214" i="27"/>
  <c r="K215" i="27"/>
  <c r="K216" i="27"/>
  <c r="K217" i="27"/>
  <c r="K218" i="27"/>
  <c r="K219" i="27"/>
  <c r="K220" i="27"/>
  <c r="K221" i="27"/>
  <c r="K222" i="27"/>
  <c r="K223" i="27"/>
  <c r="K224" i="27"/>
  <c r="K225" i="27"/>
  <c r="K226" i="27"/>
  <c r="K227" i="27"/>
  <c r="K228" i="27"/>
  <c r="K229" i="27"/>
  <c r="K230" i="27"/>
  <c r="K231" i="27"/>
  <c r="K232" i="27"/>
  <c r="K233" i="27"/>
  <c r="K234" i="27"/>
  <c r="K235" i="27"/>
  <c r="K236" i="27"/>
  <c r="K237" i="27"/>
  <c r="K238" i="27"/>
  <c r="K239" i="27"/>
  <c r="K240" i="27"/>
  <c r="K241" i="27"/>
  <c r="K242" i="27"/>
  <c r="K243" i="27"/>
  <c r="K244" i="27"/>
  <c r="K245" i="27"/>
  <c r="K246" i="27"/>
  <c r="K247" i="27"/>
  <c r="K248" i="27"/>
  <c r="K249" i="27"/>
  <c r="K250" i="27"/>
  <c r="K251" i="27"/>
  <c r="K252" i="27"/>
  <c r="K253" i="27"/>
  <c r="K254" i="27"/>
  <c r="K255" i="27"/>
  <c r="K256" i="27"/>
  <c r="K257" i="27"/>
  <c r="K258" i="27"/>
  <c r="K259" i="27"/>
  <c r="K260" i="27"/>
  <c r="K261" i="27"/>
  <c r="K262" i="27"/>
  <c r="K263" i="27"/>
  <c r="K264" i="27"/>
  <c r="K265" i="27"/>
  <c r="K266" i="27"/>
  <c r="K267" i="27"/>
  <c r="K268" i="27"/>
  <c r="K269" i="27"/>
  <c r="K270" i="27"/>
  <c r="K271" i="27"/>
  <c r="K272" i="27"/>
  <c r="K273" i="27"/>
  <c r="K274" i="27"/>
  <c r="K275" i="27"/>
  <c r="K276" i="27"/>
  <c r="K277" i="27"/>
  <c r="K278" i="27"/>
  <c r="K279" i="27"/>
  <c r="K280" i="27"/>
  <c r="K281" i="27"/>
  <c r="K282" i="27"/>
  <c r="K283" i="27"/>
  <c r="K284" i="27"/>
  <c r="K285" i="27"/>
  <c r="K286" i="27"/>
  <c r="K287" i="27"/>
  <c r="K288" i="27"/>
  <c r="K289" i="27"/>
  <c r="K290" i="27"/>
  <c r="K291" i="27"/>
  <c r="K292" i="27"/>
  <c r="K293" i="27"/>
  <c r="K294" i="27"/>
  <c r="K295" i="27"/>
  <c r="K296" i="27"/>
  <c r="K297" i="27"/>
  <c r="K298" i="27"/>
  <c r="K299" i="27"/>
  <c r="K300" i="27"/>
  <c r="K301" i="27"/>
  <c r="K302" i="27"/>
  <c r="K303" i="27"/>
  <c r="K304" i="27"/>
  <c r="K305" i="27"/>
  <c r="K306" i="27"/>
  <c r="K307" i="27"/>
  <c r="K308" i="27"/>
  <c r="K309" i="27"/>
  <c r="K310" i="27"/>
  <c r="K311" i="27"/>
  <c r="K312" i="27"/>
  <c r="K313" i="27"/>
  <c r="K314" i="27"/>
  <c r="K315" i="27"/>
  <c r="K316" i="27"/>
  <c r="K317" i="27"/>
  <c r="K318" i="27"/>
  <c r="K319" i="27"/>
  <c r="K320" i="27"/>
  <c r="K321" i="27"/>
  <c r="K322" i="27"/>
  <c r="K323" i="27"/>
  <c r="K324" i="27"/>
  <c r="K2" i="27"/>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5"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0"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7" i="27"/>
  <c r="M228" i="27"/>
  <c r="M229" i="27"/>
  <c r="M230" i="27"/>
  <c r="M231" i="27"/>
  <c r="M232" i="27"/>
  <c r="M233"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8"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4" i="27"/>
  <c r="M305" i="27"/>
  <c r="M306" i="27"/>
  <c r="M307" i="27"/>
  <c r="M308" i="27"/>
  <c r="M309" i="27"/>
  <c r="M310" i="27"/>
  <c r="M311" i="27"/>
  <c r="M312" i="27"/>
  <c r="M313" i="27"/>
  <c r="M314" i="27"/>
  <c r="M315" i="27"/>
  <c r="M316" i="27"/>
  <c r="M317" i="27"/>
  <c r="M318" i="27"/>
  <c r="M319" i="27"/>
  <c r="M320" i="27"/>
  <c r="M321" i="27"/>
  <c r="M322" i="27"/>
  <c r="M323" i="27"/>
  <c r="M324" i="27"/>
  <c r="M2" i="27"/>
  <c r="N3" i="27"/>
  <c r="N4" i="27"/>
  <c r="N5" i="27"/>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5"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0"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3"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8"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4" i="27"/>
  <c r="N305" i="27"/>
  <c r="N306" i="27"/>
  <c r="N307" i="27"/>
  <c r="N308" i="27"/>
  <c r="N309" i="27"/>
  <c r="N310" i="27"/>
  <c r="N311" i="27"/>
  <c r="N312" i="27"/>
  <c r="N313" i="27"/>
  <c r="N314" i="27"/>
  <c r="N315" i="27"/>
  <c r="N316" i="27"/>
  <c r="N317" i="27"/>
  <c r="N318" i="27"/>
  <c r="N319" i="27"/>
  <c r="N320" i="27"/>
  <c r="N321" i="27"/>
  <c r="N322" i="27"/>
  <c r="N323" i="27"/>
  <c r="N324" i="27"/>
  <c r="N2" i="27"/>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N83" i="22"/>
  <c r="N82" i="22"/>
  <c r="N81" i="22"/>
  <c r="N80" i="22"/>
  <c r="N79" i="22"/>
  <c r="N78" i="22"/>
  <c r="N77" i="22"/>
  <c r="N76" i="22"/>
  <c r="N75" i="22"/>
  <c r="N74" i="22"/>
  <c r="N73" i="22"/>
  <c r="N72" i="22"/>
  <c r="N71" i="22"/>
  <c r="N70" i="22"/>
  <c r="N69" i="22"/>
  <c r="N68" i="22"/>
  <c r="N67" i="22"/>
  <c r="N66" i="22"/>
  <c r="N65" i="22"/>
  <c r="N64" i="22"/>
  <c r="N63" i="22"/>
  <c r="N62" i="22"/>
  <c r="N61" i="22"/>
  <c r="N60" i="22"/>
  <c r="N59" i="22"/>
  <c r="N58" i="22"/>
  <c r="N57" i="22"/>
  <c r="N56" i="22"/>
  <c r="N55" i="22"/>
  <c r="N54" i="22"/>
  <c r="N53" i="22"/>
  <c r="N52" i="22"/>
  <c r="N51" i="22"/>
  <c r="N50" i="22"/>
  <c r="N49" i="22"/>
  <c r="N48" i="22"/>
  <c r="N47" i="22"/>
  <c r="N46" i="22"/>
  <c r="N45"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N9" i="22"/>
  <c r="N8" i="22"/>
  <c r="N7" i="22"/>
  <c r="N6" i="22"/>
  <c r="N5" i="22"/>
  <c r="N4" i="22"/>
  <c r="N3" i="22"/>
  <c r="N2" i="22"/>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20" i="22"/>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 i="3"/>
  <c r="M2"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 i="22" l="1"/>
  <c r="K3" i="22"/>
  <c r="L3" i="22"/>
  <c r="K20" i="22"/>
  <c r="L20" i="22"/>
  <c r="M47" i="22" l="1"/>
  <c r="L47" i="22"/>
  <c r="M35" i="22"/>
  <c r="L35" i="22"/>
  <c r="K23" i="22"/>
  <c r="M23" i="22"/>
  <c r="L23" i="22"/>
  <c r="M79" i="22"/>
  <c r="L79" i="22"/>
  <c r="M67" i="22"/>
  <c r="L67" i="22"/>
  <c r="M59" i="22"/>
  <c r="L59" i="22"/>
  <c r="L58" i="22"/>
  <c r="M58" i="22"/>
  <c r="L46" i="22"/>
  <c r="M46" i="22"/>
  <c r="L34" i="22"/>
  <c r="K34" i="22"/>
  <c r="M34" i="22"/>
  <c r="L22" i="22"/>
  <c r="K22" i="22"/>
  <c r="M22" i="22"/>
  <c r="L9" i="22"/>
  <c r="K9" i="22"/>
  <c r="M78" i="22"/>
  <c r="L78" i="22"/>
  <c r="M66" i="22"/>
  <c r="L66" i="22"/>
  <c r="M45" i="22"/>
  <c r="L45" i="22"/>
  <c r="M32" i="22"/>
  <c r="L32" i="22"/>
  <c r="K32" i="22"/>
  <c r="M43" i="22"/>
  <c r="L43" i="22"/>
  <c r="K31" i="22"/>
  <c r="M31" i="22"/>
  <c r="L31" i="22"/>
  <c r="M18" i="22"/>
  <c r="L18" i="22"/>
  <c r="K18" i="22"/>
  <c r="L6" i="22"/>
  <c r="K6" i="22"/>
  <c r="L75" i="22"/>
  <c r="M75" i="22"/>
  <c r="L62" i="22"/>
  <c r="M62" i="22"/>
  <c r="M65" i="22"/>
  <c r="L65" i="22"/>
  <c r="M54" i="22"/>
  <c r="L54" i="22"/>
  <c r="M30" i="22"/>
  <c r="L30" i="22"/>
  <c r="K30" i="22"/>
  <c r="M17" i="22"/>
  <c r="L17" i="22"/>
  <c r="K17" i="22"/>
  <c r="L5" i="22"/>
  <c r="K5" i="22"/>
  <c r="L74" i="22"/>
  <c r="M74" i="22"/>
  <c r="L61" i="22"/>
  <c r="M61" i="22"/>
  <c r="M21" i="22"/>
  <c r="L21" i="22"/>
  <c r="K21" i="22"/>
  <c r="M76" i="22"/>
  <c r="L76" i="22"/>
  <c r="M53" i="22"/>
  <c r="L53" i="22"/>
  <c r="M41" i="22"/>
  <c r="L41" i="22"/>
  <c r="M29" i="22"/>
  <c r="L29" i="22"/>
  <c r="K29" i="22"/>
  <c r="M16" i="22"/>
  <c r="L16" i="22"/>
  <c r="K16" i="22"/>
  <c r="L4" i="22"/>
  <c r="K4" i="22"/>
  <c r="L73" i="22"/>
  <c r="M73" i="22"/>
  <c r="M60" i="22"/>
  <c r="L60" i="22"/>
  <c r="M64" i="22"/>
  <c r="L64" i="22"/>
  <c r="L2" i="22"/>
  <c r="M72" i="22"/>
  <c r="L72" i="22"/>
  <c r="L63" i="22"/>
  <c r="M63" i="22"/>
  <c r="M77" i="22"/>
  <c r="L77" i="22"/>
  <c r="K19" i="22"/>
  <c r="M19" i="22"/>
  <c r="L19" i="22"/>
  <c r="M52" i="22"/>
  <c r="L52" i="22"/>
  <c r="M51" i="22"/>
  <c r="L51" i="22"/>
  <c r="K27" i="22"/>
  <c r="M27" i="22"/>
  <c r="L27" i="22"/>
  <c r="L14" i="22"/>
  <c r="K14" i="22"/>
  <c r="M14" i="22"/>
  <c r="M83" i="22"/>
  <c r="L83" i="22"/>
  <c r="M71" i="22"/>
  <c r="L71" i="22"/>
  <c r="M57" i="22"/>
  <c r="L57" i="22"/>
  <c r="M56" i="22"/>
  <c r="L56" i="22"/>
  <c r="M55" i="22"/>
  <c r="L55" i="22"/>
  <c r="K15" i="22"/>
  <c r="M15" i="22"/>
  <c r="L15" i="22"/>
  <c r="L50" i="22"/>
  <c r="M50" i="22"/>
  <c r="L38" i="22"/>
  <c r="M38" i="22"/>
  <c r="L26" i="22"/>
  <c r="K26" i="22"/>
  <c r="M26" i="22"/>
  <c r="L13" i="22"/>
  <c r="K13" i="22"/>
  <c r="L82" i="22"/>
  <c r="M82" i="22"/>
  <c r="L70" i="22"/>
  <c r="M70" i="22"/>
  <c r="M33" i="22"/>
  <c r="L33" i="22"/>
  <c r="K33" i="22"/>
  <c r="M44" i="22"/>
  <c r="L44" i="22"/>
  <c r="M42" i="22"/>
  <c r="L42" i="22"/>
  <c r="M28" i="22"/>
  <c r="L28" i="22"/>
  <c r="K28" i="22"/>
  <c r="L49" i="22"/>
  <c r="M49" i="22"/>
  <c r="L37" i="22"/>
  <c r="M37" i="22"/>
  <c r="L25" i="22"/>
  <c r="K25" i="22"/>
  <c r="M25" i="22"/>
  <c r="L12" i="22"/>
  <c r="K12" i="22"/>
  <c r="L81" i="22"/>
  <c r="M81" i="22"/>
  <c r="L69" i="22"/>
  <c r="M69" i="22"/>
  <c r="L8" i="22"/>
  <c r="K8" i="22"/>
  <c r="L7" i="22"/>
  <c r="K7" i="22"/>
  <c r="M40" i="22"/>
  <c r="L40" i="22"/>
  <c r="M39" i="22"/>
  <c r="L39" i="22"/>
  <c r="M48" i="22"/>
  <c r="L48" i="22"/>
  <c r="M36" i="22"/>
  <c r="L36" i="22"/>
  <c r="M24" i="22"/>
  <c r="L24" i="22"/>
  <c r="K24" i="22"/>
  <c r="K11" i="22"/>
  <c r="L11" i="22"/>
  <c r="M80" i="22"/>
  <c r="L80" i="22"/>
  <c r="M68" i="22"/>
  <c r="L68" i="22"/>
  <c r="K10" i="22"/>
  <c r="L10" i="22"/>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AB44" i="13" l="1"/>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alcChain>
</file>

<file path=xl/sharedStrings.xml><?xml version="1.0" encoding="utf-8"?>
<sst xmlns="http://schemas.openxmlformats.org/spreadsheetml/2006/main" count="6806" uniqueCount="3570">
  <si>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</si>
  <si>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</si>
  <si>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</si>
  <si>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</si>
  <si>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</si>
  <si>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</si>
  <si>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</si>
  <si>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</si>
  <si>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</si>
  <si>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</si>
  <si>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</si>
  <si>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</si>
  <si>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</si>
  <si>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</si>
  <si>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</si>
  <si>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</si>
  <si>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</si>
  <si>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</si>
  <si>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</si>
  <si>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</si>
  <si>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</si>
  <si>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</si>
  <si>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</si>
  <si>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</si>
  <si>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</si>
  <si>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</si>
  <si>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</si>
  <si>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</si>
  <si>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</si>
  <si>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</si>
  <si>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</si>
  <si>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</si>
  <si>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</si>
  <si>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</si>
  <si>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</si>
  <si>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</si>
  <si>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</si>
  <si>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</si>
  <si>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</si>
  <si>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</si>
  <si>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</si>
  <si>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</si>
  <si>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</si>
  <si>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</si>
  <si>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</si>
  <si>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</si>
  <si>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</si>
  <si>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</si>
  <si>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</si>
  <si>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</si>
  <si>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</si>
  <si>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</si>
  <si>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</si>
  <si>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</si>
  <si>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</si>
  <si>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</si>
  <si>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</si>
  <si>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</si>
  <si>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</si>
  <si>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</si>
  <si>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</si>
  <si>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</si>
  <si>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</si>
  <si>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</si>
  <si>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</si>
  <si>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</si>
  <si>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</si>
  <si>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</si>
  <si>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</si>
  <si>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</si>
  <si>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</si>
  <si>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</si>
  <si>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</si>
  <si>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</si>
  <si>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</si>
  <si>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</si>
  <si>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</si>
  <si>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</si>
  <si>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</si>
  <si>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</si>
  <si>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</si>
  <si>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</si>
  <si>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</si>
  <si>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</si>
  <si>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</si>
  <si>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</si>
  <si>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</si>
  <si>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</si>
  <si>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</si>
  <si>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</si>
  <si>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</si>
  <si>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</si>
  <si>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</si>
  <si>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</si>
  <si>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</si>
  <si>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</si>
  <si>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</si>
  <si>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</si>
  <si>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</si>
  <si>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</si>
  <si>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</si>
  <si>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</si>
  <si>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</si>
  <si>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</si>
  <si>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</si>
  <si>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</si>
  <si>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</si>
  <si>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</si>
  <si>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</si>
  <si>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</si>
  <si>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</si>
  <si>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</si>
  <si>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</si>
  <si>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</si>
  <si>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</si>
  <si>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</si>
  <si>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</si>
  <si>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</si>
  <si>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</si>
  <si>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</si>
  <si>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</si>
  <si>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</si>
  <si>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</si>
  <si>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</si>
  <si>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</si>
  <si>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</si>
  <si>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</si>
  <si>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</si>
  <si>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</si>
  <si>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</si>
  <si>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</si>
  <si>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</si>
  <si>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</si>
  <si>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</si>
  <si>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</si>
  <si>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</si>
  <si>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</si>
  <si>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</si>
  <si>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</si>
  <si>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</si>
  <si>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</si>
  <si>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</si>
  <si>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</si>
  <si>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</si>
  <si>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</si>
  <si>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</si>
  <si>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</si>
  <si>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</si>
  <si>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</si>
  <si>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</si>
  <si>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</si>
  <si>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</si>
  <si>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</si>
  <si>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</si>
  <si>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</si>
  <si>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</si>
  <si>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</si>
  <si>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</si>
  <si>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</si>
  <si>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</si>
  <si>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</si>
  <si>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</si>
  <si>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</si>
  <si>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</si>
  <si>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</si>
  <si>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</si>
  <si>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</si>
  <si>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</si>
  <si>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</si>
  <si>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</si>
  <si>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</si>
  <si>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</si>
  <si>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</si>
  <si>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</si>
  <si>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</si>
  <si>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</si>
  <si>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</si>
  <si>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</si>
  <si>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</si>
  <si>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</si>
  <si>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</si>
  <si>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</si>
  <si>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</si>
  <si>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</si>
  <si>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</si>
  <si>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</si>
  <si>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</si>
  <si>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</si>
  <si>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</si>
  <si>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</si>
  <si>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</si>
  <si>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</si>
  <si>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</si>
  <si>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</si>
  <si>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</si>
  <si>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</si>
  <si>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</si>
  <si>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</si>
  <si>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</si>
  <si>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</si>
  <si>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</si>
  <si>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</si>
  <si>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</si>
  <si>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</si>
  <si>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</si>
  <si>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</si>
  <si>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</si>
  <si>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</si>
  <si>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</si>
  <si>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</si>
  <si>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</si>
  <si>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</si>
  <si>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</si>
  <si>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</si>
  <si>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</si>
  <si>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</si>
  <si>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</si>
  <si>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</si>
  <si>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</si>
  <si>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</si>
  <si>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</si>
  <si>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</si>
  <si>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</si>
  <si>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</si>
  <si>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</si>
  <si>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</si>
  <si>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</si>
  <si>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</si>
  <si>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</si>
  <si>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</si>
  <si>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</si>
  <si>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</si>
  <si>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</si>
  <si>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</si>
  <si>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</si>
  <si>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</si>
  <si>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</si>
  <si>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</si>
  <si>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</si>
  <si>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</si>
  <si>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</si>
  <si>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</si>
  <si>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</si>
  <si>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</si>
  <si>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</si>
  <si>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</si>
  <si>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</si>
  <si>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</si>
  <si>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</si>
  <si>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</si>
  <si>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</si>
  <si>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</si>
  <si>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</si>
  <si>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</si>
  <si>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</si>
  <si>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</si>
  <si>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</si>
  <si>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</si>
  <si>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</si>
  <si>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</si>
  <si>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</si>
  <si>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</si>
  <si>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</si>
  <si>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</si>
  <si>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</si>
  <si>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</si>
  <si>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</si>
  <si>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</si>
  <si>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</si>
  <si>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</si>
  <si>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</si>
  <si>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</si>
  <si>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</si>
  <si>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</si>
  <si>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</si>
  <si>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</si>
  <si>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</si>
  <si>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</si>
  <si>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</si>
  <si>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</si>
  <si>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</si>
  <si>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</si>
  <si>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</si>
  <si>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</si>
  <si>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</si>
  <si>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</si>
  <si>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</si>
  <si>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</si>
  <si>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</si>
  <si>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</si>
  <si>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</si>
  <si>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</si>
  <si>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</si>
  <si>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</si>
  <si>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</si>
  <si>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</si>
  <si>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</si>
  <si>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</si>
  <si>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</si>
  <si>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</si>
  <si>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</si>
  <si>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</si>
  <si>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</si>
  <si>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</si>
  <si>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</si>
  <si>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</si>
  <si>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</si>
  <si>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</si>
  <si>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</si>
  <si>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</si>
  <si>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</si>
  <si>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</si>
  <si>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</si>
  <si>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</si>
  <si>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</si>
  <si>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</si>
  <si>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</si>
  <si>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</si>
  <si>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</si>
  <si>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</si>
  <si>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</si>
  <si>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</si>
  <si>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</si>
  <si>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</si>
  <si>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</si>
  <si>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</si>
  <si>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</si>
  <si>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</si>
  <si>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</si>
  <si>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</si>
  <si>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</si>
  <si>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</si>
  <si>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</si>
  <si>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</si>
  <si>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</si>
  <si>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</si>
  <si>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</si>
  <si>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</si>
  <si>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</si>
  <si>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</si>
  <si>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</si>
  <si>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</si>
  <si>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</si>
  <si>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</si>
  <si>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</si>
  <si>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</si>
  <si>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</si>
  <si>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</si>
  <si>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</si>
  <si>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</si>
  <si>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</si>
  <si>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</si>
  <si>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</si>
  <si>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</si>
  <si>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</si>
  <si>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</si>
  <si>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</si>
  <si>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</si>
  <si>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</si>
  <si>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</si>
  <si>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</si>
  <si>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</si>
  <si>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</si>
  <si>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</si>
  <si>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</si>
  <si>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</si>
  <si>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</si>
  <si>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</si>
  <si>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</si>
  <si>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</si>
  <si>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</si>
  <si>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</si>
  <si>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</si>
  <si>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</si>
  <si>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</si>
  <si>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</si>
  <si>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</si>
  <si>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</si>
  <si>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</si>
  <si>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</si>
  <si>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</si>
  <si>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</si>
  <si>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</si>
  <si>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</si>
  <si>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</si>
  <si>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</si>
  <si>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</si>
  <si>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</si>
  <si>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</si>
  <si>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</si>
  <si>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mods_zero_inflation</t>
  </si>
  <si>
    <t>NULL</t>
  </si>
  <si>
    <t>Zero-inflation</t>
  </si>
  <si>
    <t>mods_zip</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</si>
  <si>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</si>
  <si>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</si>
  <si>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mods_zinb</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</si>
  <si>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</si>
  <si>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</si>
  <si>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</si>
  <si>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</si>
  <si>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</si>
  <si>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</si>
  <si>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</si>
  <si>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</si>
  <si>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</si>
  <si>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</si>
  <si>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</si>
  <si>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</si>
  <si>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</si>
  <si>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</si>
  <si>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</si>
  <si>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</si>
  <si>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</si>
  <si>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</si>
  <si>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</si>
  <si>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</si>
  <si>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</si>
  <si>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</si>
  <si>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</si>
  <si>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</si>
  <si>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</si>
  <si>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mods_tte</t>
  </si>
  <si>
    <t>Time-to-event (TTE) model (Moeller et al., 2018)</t>
  </si>
  <si>
    <t>timelapse_image</t>
  </si>
  <si>
    <t>Time-lapse image</t>
  </si>
  <si>
    <t>mods_tifc</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</si>
  <si>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</si>
  <si>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</si>
  <si>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</si>
  <si>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</si>
  <si>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</si>
  <si>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</si>
  <si>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</si>
  <si>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</si>
  <si>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</si>
  <si>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</si>
  <si>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</si>
  <si>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</si>
  <si>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</si>
  <si>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</si>
  <si>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</si>
  <si>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</si>
  <si>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</si>
  <si>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</si>
  <si>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</si>
  <si>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</si>
  <si>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</si>
  <si>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</si>
  <si>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</si>
  <si>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</si>
  <si>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mods_scr_secr</t>
  </si>
  <si>
    <t>Spatially explicit capture-recapture (SECR) */ Spatial capture-recapture (SCR) (Borchers &amp; Efford, 2008; Efford, 2004; Royle &amp; Young, 2008; Royle et al., 2009)</t>
  </si>
  <si>
    <t>mods_2flankspim</t>
  </si>
  <si>
    <t>Spatial partial identity model (2-flank SPIM) (Augustine et al., 2018)</t>
  </si>
  <si>
    <t>mods_smr</t>
  </si>
  <si>
    <t>Spatial mark-resight (SMR) (Chandler &amp; Royle, 2013; Sollmann et al., 2013a, 2013b)</t>
  </si>
  <si>
    <t>mods_sc</t>
  </si>
  <si>
    <t>spatial_autocorrelation</t>
  </si>
  <si>
    <t>The tendency for locations that are closer together to be more similar.</t>
  </si>
  <si>
    <t>Spatial autocorrelation</t>
  </si>
  <si>
    <t>mods_ste</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</si>
  <si>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</si>
  <si>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</si>
  <si>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</si>
  <si>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</si>
  <si>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</si>
  <si>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</si>
  <si>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</si>
  <si>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</si>
  <si>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</si>
  <si>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</si>
  <si>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</si>
  <si>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</si>
  <si>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</si>
  <si>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</si>
  <si>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</si>
  <si>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</si>
  <si>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mods_royle_nichols</t>
  </si>
  <si>
    <t>Royle-Nichols model (Royle &amp; Nichols, 2003; MacKenzie et al., 2006)</t>
  </si>
  <si>
    <t>mods_relative_abundance</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</si>
  <si>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</si>
  <si>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</si>
  <si>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</si>
  <si>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</si>
  <si>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</si>
  <si>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</si>
  <si>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</si>
  <si>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mods_rem</t>
  </si>
  <si>
    <t>Random encounter model (REM) (Rowcliffe et al., 2008, 2013)</t>
  </si>
  <si>
    <t>mods_rest</t>
  </si>
  <si>
    <t>A recent modification of the REM (Nakashima et al., 2018) that substitutes staying time (i.e., the cumulative time in the cameras' detection zone) for movement speed (staying time and movement speed are inversely proportional) (Cappelle et al., 2021).</t>
  </si>
  <si>
    <r>
      <t xml:space="preserve">Random encounter and staying time (REST) model </t>
    </r>
    <r>
      <rPr>
        <sz val="10"/>
        <color theme="1"/>
        <rFont val="Arial"/>
        <family val="2"/>
      </rPr>
      <t>(Nakashima et al., 2018)</t>
    </r>
  </si>
  <si>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</si>
  <si>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</si>
  <si>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</si>
  <si>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</si>
  <si>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</si>
  <si>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</si>
  <si>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</si>
  <si>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mods_poisson</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</si>
  <si>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</si>
  <si>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</si>
  <si>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</si>
  <si>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</si>
  <si>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</si>
  <si>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</si>
  <si>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mods_overdispersion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</si>
  <si>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</si>
  <si>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</si>
  <si>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mods_occupancy</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</si>
  <si>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</si>
  <si>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</si>
  <si>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</si>
  <si>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</si>
  <si>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mods_n_mixture</t>
  </si>
  <si>
    <t>N-mixture models</t>
  </si>
  <si>
    <t>mods_negative_binomial</t>
  </si>
  <si>
    <t>A regression model used for count data with overdispersion but without zero-inflation. [relative abundance indices]</t>
  </si>
  <si>
    <t>Negative binomial (NB) regression (Mullahy, 1986)</t>
  </si>
  <si>
    <t>mods_modelling_approach</t>
  </si>
  <si>
    <t>Modelling approach</t>
  </si>
  <si>
    <t>mods_modelling_assumption</t>
  </si>
  <si>
    <t>Model assumption</t>
  </si>
  <si>
    <t>metadata</t>
  </si>
  <si>
    <t>Data that provides information about other data (e.g., the number of images on an SD card).</t>
  </si>
  <si>
    <t>Metadata</t>
  </si>
  <si>
    <t>mods_mr</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</si>
  <si>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</si>
  <si>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</si>
  <si>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</si>
  <si>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</si>
  <si>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</si>
  <si>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</si>
  <si>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</si>
  <si>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</si>
  <si>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mods_inventory</t>
  </si>
  <si>
    <t>Inventory</t>
  </si>
  <si>
    <t>inter_detection_interval</t>
  </si>
  <si>
    <t>Inter-detection interval</t>
  </si>
  <si>
    <t>intensity_of_use</t>
  </si>
  <si>
    <t>Intensity of use (Keim et al., 2019)</t>
  </si>
  <si>
    <t>mods_instantaneous_sampling</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</si>
  <si>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</si>
  <si>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</si>
  <si>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</si>
  <si>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</si>
  <si>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</si>
  <si>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</si>
  <si>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</si>
  <si>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</si>
  <si>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</si>
  <si>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</si>
  <si>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</si>
  <si>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</si>
  <si>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</si>
  <si>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</si>
  <si>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</si>
  <si>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</si>
  <si>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</si>
  <si>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</si>
  <si>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</si>
  <si>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</si>
  <si>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</si>
  <si>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</si>
  <si>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</si>
  <si>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mods_hurdle</t>
  </si>
  <si>
    <r>
      <t xml:space="preserve">Hurdle model </t>
    </r>
    <r>
      <rPr>
        <sz val="10"/>
        <color rgb="FF000000"/>
        <rFont val="Arial"/>
        <family val="2"/>
      </rPr>
      <t>(Mullahy, 1986; Heilbron 1994)</t>
    </r>
  </si>
  <si>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</si>
  <si>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</si>
  <si>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</si>
  <si>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</si>
  <si>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</si>
  <si>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</si>
  <si>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</si>
  <si>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</si>
  <si>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</si>
  <si>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</si>
  <si>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</si>
  <si>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mods_distance_sampling</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</si>
  <si>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</si>
  <si>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</si>
  <si>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</si>
  <si>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</si>
  <si>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</si>
  <si>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</si>
  <si>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</si>
  <si>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</si>
  <si>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r>
      <t>The probability (likelihood) that an individual of the population of interest is included in the count at time or location *i</t>
    </r>
    <r>
      <rPr>
        <i/>
        <sz val="10"/>
        <color rgb="FF000000"/>
        <rFont val="Arial"/>
        <family val="2"/>
      </rPr>
      <t>*</t>
    </r>
    <r>
      <rPr>
        <sz val="10"/>
        <color rgb="FF000000"/>
        <rFont val="Arial"/>
        <family val="2"/>
      </rPr>
      <t>.</t>
    </r>
  </si>
  <si>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</si>
  <si>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</si>
  <si>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</si>
  <si>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</si>
  <si>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</si>
  <si>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</si>
  <si>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</si>
  <si>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</si>
  <si>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</si>
  <si>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</si>
  <si>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</si>
  <si>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</si>
  <si>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</si>
  <si>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</si>
  <si>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The number of individuals per unit area.</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</si>
  <si>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</si>
  <si>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</si>
  <si>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</si>
  <si>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</si>
  <si>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</si>
  <si>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</si>
  <si>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</si>
  <si>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</si>
  <si>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</si>
  <si>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mods_catspim</t>
  </si>
  <si>
    <t>Categorical partial identity model (catSPIM) (Augustine et al., 2019; Sun et al., 2022)</t>
  </si>
  <si>
    <t>mods_cr_cmr</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</si>
  <si>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</si>
  <si>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</si>
  <si>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</si>
  <si>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</si>
  <si>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</si>
  <si>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</si>
  <si>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</si>
  <si>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</si>
  <si>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</si>
  <si>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</si>
  <si>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</si>
  <si>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</si>
  <si>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</si>
  <si>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</si>
  <si>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</si>
  <si>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</si>
  <si>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</si>
  <si>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</si>
  <si>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r>
      <t>**</t>
    </r>
    <r>
      <rPr>
        <b/>
        <sz val="10"/>
        <color theme="1"/>
        <rFont val="Arial"/>
        <family val="2"/>
      </rPr>
      <t>UTM Zone Camera Location</t>
    </r>
    <r>
      <rPr>
        <b/>
        <sz val="10"/>
        <color rgb="FF000000"/>
        <rFont val="Arial"/>
        <family val="2"/>
      </rPr>
      <t>**</t>
    </r>
  </si>
  <si>
    <t>settings_trigger_sensitivity</t>
  </si>
  <si>
    <r>
      <t>**</t>
    </r>
    <r>
      <rPr>
        <b/>
        <sz val="10"/>
        <color theme="1"/>
        <rFont val="Arial"/>
        <family val="2"/>
      </rPr>
      <t>Trigger Sensitivity</t>
    </r>
    <r>
      <rPr>
        <b/>
        <sz val="10"/>
        <color rgb="FF000000"/>
        <rFont val="Arial"/>
        <family val="2"/>
      </rPr>
      <t>**</t>
    </r>
  </si>
  <si>
    <t>settings_trigger_modes</t>
  </si>
  <si>
    <r>
      <t>**</t>
    </r>
    <r>
      <rPr>
        <b/>
        <sz val="10"/>
        <color theme="1"/>
        <rFont val="Arial"/>
        <family val="2"/>
      </rPr>
      <t>Trigger Mode(s)</t>
    </r>
    <r>
      <rPr>
        <b/>
        <sz val="10"/>
        <color rgb="FF000000"/>
        <rFont val="Arial"/>
        <family val="2"/>
      </rPr>
      <t xml:space="preserve"> **</t>
    </r>
    <r>
      <rPr>
        <b/>
        <sz val="10"/>
        <color theme="1"/>
        <rFont val="Arial"/>
        <family val="2"/>
      </rPr>
      <t xml:space="preserve"> </t>
    </r>
    <r>
      <rPr>
        <sz val="10"/>
        <color rgb="FF000000"/>
        <rFont val="Arial"/>
        <family val="2"/>
      </rPr>
      <t>(camera settings)</t>
    </r>
  </si>
  <si>
    <t>target_species</t>
  </si>
  <si>
    <r>
      <t>**</t>
    </r>
    <r>
      <rPr>
        <b/>
        <sz val="10"/>
        <color theme="1"/>
        <rFont val="Arial"/>
        <family val="2"/>
      </rPr>
      <t>Target Species</t>
    </r>
    <r>
      <rPr>
        <b/>
        <sz val="10"/>
        <color rgb="FF000000"/>
        <rFont val="Arial"/>
        <family val="2"/>
      </rPr>
      <t>**</t>
    </r>
  </si>
  <si>
    <t>tag</t>
  </si>
  <si>
    <t>**Tag**</t>
  </si>
  <si>
    <t>age_class_subadult</t>
  </si>
  <si>
    <t>**Subadult**</t>
  </si>
  <si>
    <t>age_class_subadult_youngofyear</t>
  </si>
  <si>
    <t>**Subadult - Young of Year**</t>
  </si>
  <si>
    <t>age_class_subadult_yearling</t>
  </si>
  <si>
    <t>**Subadult - Yearling**</t>
  </si>
  <si>
    <t>study_area_name</t>
  </si>
  <si>
    <r>
      <t>**</t>
    </r>
    <r>
      <rPr>
        <b/>
        <sz val="10"/>
        <color theme="1"/>
        <rFont val="Arial"/>
        <family val="2"/>
      </rPr>
      <t>Study Area Name</t>
    </r>
    <r>
      <rPr>
        <b/>
        <sz val="10"/>
        <color rgb="FF000000"/>
        <rFont val="Arial"/>
        <family val="2"/>
      </rPr>
      <t>**</t>
    </r>
  </si>
  <si>
    <t>study_area_description</t>
  </si>
  <si>
    <t>A description for each unique research or monitoring area including its location, the habitat type(s), land use(s) and habitat disturbances (where applicable).</t>
  </si>
  <si>
    <t>**Study Area Description**</t>
  </si>
  <si>
    <t>species</t>
  </si>
  <si>
    <t>**Species**</t>
  </si>
  <si>
    <t>sex_class</t>
  </si>
  <si>
    <r>
      <t>**</t>
    </r>
    <r>
      <rPr>
        <b/>
        <sz val="10"/>
        <color theme="1"/>
        <rFont val="Arial"/>
        <family val="2"/>
      </rPr>
      <t>Sex Class</t>
    </r>
    <r>
      <rPr>
        <b/>
        <sz val="10"/>
        <color rgb="FF000000"/>
        <rFont val="Arial"/>
        <family val="2"/>
      </rPr>
      <t>**</t>
    </r>
  </si>
  <si>
    <t>service_retrieval_crew</t>
  </si>
  <si>
    <t>The first and last names of the individuals who collected data during the Service*/Retrieval visit.</t>
  </si>
  <si>
    <t>**Service*/Retrieval Crew**</t>
  </si>
  <si>
    <t>sequence_name</t>
  </si>
  <si>
    <r>
      <t>**</t>
    </r>
    <r>
      <rPr>
        <b/>
        <sz val="10"/>
        <color theme="1"/>
        <rFont val="Arial"/>
        <family val="2"/>
      </rPr>
      <t>Sequence Name</t>
    </r>
    <r>
      <rPr>
        <b/>
        <sz val="10"/>
        <color rgb="FF000000"/>
        <rFont val="Arial"/>
        <family val="2"/>
      </rPr>
      <t>**</t>
    </r>
  </si>
  <si>
    <t>sample_station_name</t>
  </si>
  <si>
    <r>
      <t>**</t>
    </r>
    <r>
      <rPr>
        <b/>
        <sz val="10"/>
        <color theme="1"/>
        <rFont val="Arial"/>
        <family val="2"/>
      </rPr>
      <t>Sample Station Name</t>
    </r>
    <r>
      <rPr>
        <b/>
        <sz val="10"/>
        <color rgb="FF000000"/>
        <rFont val="Arial"/>
        <family val="2"/>
      </rPr>
      <t>**</t>
    </r>
  </si>
  <si>
    <t>settings_quiet_period</t>
  </si>
  <si>
    <r>
      <t>**</t>
    </r>
    <r>
      <rPr>
        <b/>
        <sz val="10"/>
        <color theme="1"/>
        <rFont val="Arial"/>
        <family val="2"/>
      </rPr>
      <t>Quiet Period (seconds)</t>
    </r>
    <r>
      <rPr>
        <b/>
        <sz val="10"/>
        <color rgb="FF000000"/>
        <rFont val="Arial"/>
        <family val="2"/>
      </rPr>
      <t>**</t>
    </r>
  </si>
  <si>
    <t>purpose_of_visit</t>
  </si>
  <si>
    <t>**Purpose of Visit**</t>
  </si>
  <si>
    <t>project_name</t>
  </si>
  <si>
    <r>
      <t>**</t>
    </r>
    <r>
      <rPr>
        <b/>
        <sz val="10"/>
        <color theme="1"/>
        <rFont val="Arial"/>
        <family val="2"/>
      </rPr>
      <t>Project Name</t>
    </r>
    <r>
      <rPr>
        <b/>
        <sz val="10"/>
        <color rgb="FF000000"/>
        <rFont val="Arial"/>
        <family val="2"/>
      </rPr>
      <t>**</t>
    </r>
  </si>
  <si>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</si>
  <si>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</si>
  <si>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</si>
  <si>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</si>
  <si>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</si>
  <si>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</si>
  <si>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</si>
  <si>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</si>
  <si>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</si>
  <si>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</si>
  <si>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</si>
  <si>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r>
      <t>**</t>
    </r>
    <r>
      <rPr>
        <b/>
        <sz val="10"/>
        <color theme="1"/>
        <rFont val="Arial"/>
        <family val="2"/>
      </rPr>
      <t>Photos Per Trigger</t>
    </r>
    <r>
      <rPr>
        <b/>
        <sz val="10"/>
        <color rgb="FF000000"/>
        <rFont val="Arial"/>
        <family val="2"/>
      </rPr>
      <t>**</t>
    </r>
  </si>
  <si>
    <t>northing_camera_location</t>
  </si>
  <si>
    <r>
      <t>**</t>
    </r>
    <r>
      <rPr>
        <b/>
        <sz val="10"/>
        <color theme="1"/>
        <rFont val="Arial"/>
        <family val="2"/>
      </rPr>
      <t>Northing Camera Location</t>
    </r>
    <r>
      <rPr>
        <b/>
        <sz val="10"/>
        <color rgb="FF000000"/>
        <rFont val="Arial"/>
        <family val="2"/>
      </rPr>
      <t>**</t>
    </r>
  </si>
  <si>
    <t>-</t>
  </si>
  <si>
    <t>**New Camera Serial Number**</t>
  </si>
  <si>
    <t>**New Camera Model**</t>
  </si>
  <si>
    <t>**New Camera Make**</t>
  </si>
  <si>
    <t>**New Camera ID**</t>
  </si>
  <si>
    <t>settings_motion_image_interval</t>
  </si>
  <si>
    <t>longitude_camera_location</t>
  </si>
  <si>
    <r>
      <t>**</t>
    </r>
    <r>
      <rPr>
        <b/>
        <sz val="10"/>
        <color theme="1"/>
        <rFont val="Arial"/>
        <family val="2"/>
      </rPr>
      <t>Longitude Camera Location</t>
    </r>
    <r>
      <rPr>
        <b/>
        <sz val="10"/>
        <color rgb="FF000000"/>
        <rFont val="Arial"/>
        <family val="2"/>
      </rPr>
      <t>**</t>
    </r>
  </si>
  <si>
    <t>latitude_camera_location</t>
  </si>
  <si>
    <r>
      <t>**</t>
    </r>
    <r>
      <rPr>
        <b/>
        <sz val="10"/>
        <color theme="1"/>
        <rFont val="Arial"/>
        <family val="2"/>
      </rPr>
      <t>Latitude Camera Location</t>
    </r>
    <r>
      <rPr>
        <b/>
        <sz val="10"/>
        <color rgb="FF000000"/>
        <rFont val="Arial"/>
        <family val="2"/>
      </rPr>
      <t>**</t>
    </r>
  </si>
  <si>
    <t>age_class_juvenile</t>
  </si>
  <si>
    <t>Animals in their first summer, with clearly juvenile features (e.g., spots); mammals older than neonates but that still require parental care.</t>
  </si>
  <si>
    <t>**Juvenile**</t>
  </si>
  <si>
    <t>individual_count</t>
  </si>
  <si>
    <r>
      <t>**</t>
    </r>
    <r>
      <rPr>
        <b/>
        <sz val="10"/>
        <color theme="1"/>
        <rFont val="Arial"/>
        <family val="2"/>
      </rPr>
      <t>Individual Count</t>
    </r>
    <r>
      <rPr>
        <b/>
        <sz val="10"/>
        <color rgb="FF000000"/>
        <rFont val="Arial"/>
        <family val="2"/>
      </rPr>
      <t>**</t>
    </r>
  </si>
  <si>
    <t>image_sequence_date_time</t>
  </si>
  <si>
    <t>**Image*/Sequence Date Time (DD-MMM-YYYY HH:MM:SS)**</t>
  </si>
  <si>
    <t>image_set_start_date_time</t>
  </si>
  <si>
    <r>
      <t>**</t>
    </r>
    <r>
      <rPr>
        <b/>
        <sz val="10"/>
        <color theme="1"/>
        <rFont val="Arial"/>
        <family val="2"/>
      </rPr>
      <t>Image Set Start Date Time (DD-MMM-YYYY HH:MM:SS)</t>
    </r>
    <r>
      <rPr>
        <b/>
        <sz val="10"/>
        <color rgb="FF000000"/>
        <rFont val="Arial"/>
        <family val="2"/>
      </rPr>
      <t>**</t>
    </r>
  </si>
  <si>
    <t>image_set_end_date_time</t>
  </si>
  <si>
    <r>
      <t>**</t>
    </r>
    <r>
      <rPr>
        <b/>
        <sz val="10"/>
        <color theme="1"/>
        <rFont val="Arial"/>
        <family val="2"/>
      </rPr>
      <t>Image Set End Date Time (DD-MMM-YYYY HH:MM:SS)</t>
    </r>
    <r>
      <rPr>
        <b/>
        <sz val="10"/>
        <color rgb="FF000000"/>
        <rFont val="Arial"/>
        <family val="2"/>
      </rPr>
      <t>**</t>
    </r>
  </si>
  <si>
    <t>image_name</t>
  </si>
  <si>
    <r>
      <t>**</t>
    </r>
    <r>
      <rPr>
        <b/>
        <sz val="10"/>
        <color theme="1"/>
        <rFont val="Arial"/>
        <family val="2"/>
      </rPr>
      <t>Image Name</t>
    </r>
    <r>
      <rPr>
        <b/>
        <sz val="10"/>
        <color rgb="FF000000"/>
        <rFont val="Arial"/>
        <family val="2"/>
      </rPr>
      <t>**</t>
    </r>
  </si>
  <si>
    <t>gps_unit_accuracy</t>
  </si>
  <si>
    <r>
      <t>**</t>
    </r>
    <r>
      <rPr>
        <b/>
        <sz val="10"/>
        <color theme="1"/>
        <rFont val="Arial"/>
        <family val="2"/>
      </rPr>
      <t>GPS Unit Accuracy (m)</t>
    </r>
    <r>
      <rPr>
        <b/>
        <sz val="10"/>
        <color rgb="FF000000"/>
        <rFont val="Arial"/>
        <family val="2"/>
      </rPr>
      <t xml:space="preserve"> **</t>
    </r>
  </si>
  <si>
    <t>fov_target</t>
  </si>
  <si>
    <t>**FOV Target Feature**</t>
  </si>
  <si>
    <t>event_type</t>
  </si>
  <si>
    <r>
      <t>**</t>
    </r>
    <r>
      <rPr>
        <b/>
        <sz val="10"/>
        <color rgb="FF000000"/>
        <rFont val="Arial"/>
        <family val="2"/>
      </rPr>
      <t>Event Type</t>
    </r>
    <r>
      <rPr>
        <b/>
        <sz val="10"/>
        <color theme="1"/>
        <rFont val="Arial"/>
        <family val="2"/>
      </rPr>
      <t>**</t>
    </r>
  </si>
  <si>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</si>
  <si>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</si>
  <si>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</si>
  <si>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</si>
  <si>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r>
      <t>**</t>
    </r>
    <r>
      <rPr>
        <b/>
        <sz val="10"/>
        <color theme="1"/>
        <rFont val="Arial"/>
        <family val="2"/>
      </rPr>
      <t>Deployment Start Date Time (DD-MMM-YYYY HH:MM:SS)**</t>
    </r>
  </si>
  <si>
    <t>deployment_name</t>
  </si>
  <si>
    <r>
      <t>**</t>
    </r>
    <r>
      <rPr>
        <b/>
        <sz val="10"/>
        <color theme="1"/>
        <rFont val="Arial"/>
        <family val="2"/>
      </rPr>
      <t>Deployment Name**</t>
    </r>
  </si>
  <si>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</si>
  <si>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</si>
  <si>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r>
      <t>**</t>
    </r>
    <r>
      <rPr>
        <b/>
        <sz val="10"/>
        <color theme="1"/>
        <rFont val="Arial"/>
        <family val="2"/>
      </rPr>
      <t>Deployment End Date Time (DD-MMM-YYYY HH:MM:SS)**</t>
    </r>
  </si>
  <si>
    <t>deployment_crew</t>
  </si>
  <si>
    <t>The first and last names of the individuals who collected data during the deployment visit.</t>
  </si>
  <si>
    <r>
      <t>**</t>
    </r>
    <r>
      <rPr>
        <b/>
        <sz val="10"/>
        <color theme="1"/>
        <rFont val="Arial"/>
        <family val="2"/>
      </rPr>
      <t>Deployment Crew**</t>
    </r>
  </si>
  <si>
    <t>camera_serial_number</t>
  </si>
  <si>
    <r>
      <t>**</t>
    </r>
    <r>
      <rPr>
        <b/>
        <sz val="10"/>
        <color theme="1"/>
        <rFont val="Arial"/>
        <family val="2"/>
      </rPr>
      <t>Camera Serial Number**</t>
    </r>
  </si>
  <si>
    <t>camera_model</t>
  </si>
  <si>
    <r>
      <t>**</t>
    </r>
    <r>
      <rPr>
        <b/>
        <sz val="10"/>
        <color theme="1"/>
        <rFont val="Arial"/>
        <family val="2"/>
      </rPr>
      <t>Camera Model**</t>
    </r>
  </si>
  <si>
    <t>camera_make</t>
  </si>
  <si>
    <r>
      <t>**</t>
    </r>
    <r>
      <rPr>
        <b/>
        <sz val="10"/>
        <color theme="1"/>
        <rFont val="Arial"/>
        <family val="2"/>
      </rPr>
      <t>Camera Make**</t>
    </r>
  </si>
  <si>
    <t>camera_location_name</t>
  </si>
  <si>
    <r>
      <t>**</t>
    </r>
    <r>
      <rPr>
        <b/>
        <sz val="10"/>
        <color theme="1"/>
        <rFont val="Arial"/>
        <family val="2"/>
      </rPr>
      <t xml:space="preserve">Camera Location Name** </t>
    </r>
  </si>
  <si>
    <t>camera_id</t>
  </si>
  <si>
    <t>A unique alphanumeric ID for the camera that distinguishes it from other cameras of the same make or model.</t>
  </si>
  <si>
    <r>
      <t>**</t>
    </r>
    <r>
      <rPr>
        <b/>
        <sz val="10"/>
        <color theme="1"/>
        <rFont val="Arial"/>
        <family val="2"/>
      </rPr>
      <t>Camera ID**</t>
    </r>
  </si>
  <si>
    <t>camera_height</t>
  </si>
  <si>
    <t>The height from the ground (below snow) to the bottom of the lens (metres; to the nearest 0.05 m).</t>
  </si>
  <si>
    <r>
      <t>**</t>
    </r>
    <r>
      <rPr>
        <b/>
        <sz val="10"/>
        <color theme="1"/>
        <rFont val="Arial"/>
        <family val="2"/>
      </rPr>
      <t>Camera Height (m) **</t>
    </r>
  </si>
  <si>
    <t>baitlure_bait_lure_type</t>
  </si>
  <si>
    <r>
      <t>**</t>
    </r>
    <r>
      <rPr>
        <b/>
        <sz val="10"/>
        <color rgb="FF000000"/>
        <rFont val="Arial"/>
        <family val="2"/>
      </rPr>
      <t>Bait*/Lure Type</t>
    </r>
    <r>
      <rPr>
        <b/>
        <sz val="10"/>
        <color theme="1"/>
        <rFont val="Arial"/>
        <family val="2"/>
      </rPr>
      <t>**</t>
    </r>
  </si>
  <si>
    <t>analyst</t>
  </si>
  <si>
    <t>The first and last names of the individual who provided the observation data point (species identification and associated information). If there are multiple analysts for an observation, enter the primary analyst.</t>
  </si>
  <si>
    <r>
      <t>**</t>
    </r>
    <r>
      <rPr>
        <b/>
        <sz val="10"/>
        <color theme="1"/>
        <rFont val="Arial"/>
        <family val="2"/>
      </rPr>
      <t>Analyst**</t>
    </r>
  </si>
  <si>
    <t>age_class</t>
  </si>
  <si>
    <r>
      <t>**</t>
    </r>
    <r>
      <rPr>
        <b/>
        <sz val="10"/>
        <color theme="1"/>
        <rFont val="Arial"/>
        <family val="2"/>
      </rPr>
      <t>Age Class**</t>
    </r>
  </si>
  <si>
    <t>age_class_adult</t>
  </si>
  <si>
    <t>Animals that are old enough to breed; reproductively mature.</t>
  </si>
  <si>
    <r>
      <t>**Adult</t>
    </r>
    <r>
      <rPr>
        <b/>
        <sz val="10"/>
        <color theme="1"/>
        <rFont val="Arial"/>
        <family val="2"/>
      </rPr>
      <t>**</t>
    </r>
  </si>
  <si>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</si>
  <si>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</si>
  <si>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</si>
  <si>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</si>
  <si>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</si>
  <si>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</si>
  <si>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</si>
  <si>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</si>
  <si>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</si>
  <si>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</si>
  <si>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</si>
  <si>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</si>
  <si>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</si>
  <si>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</si>
  <si>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</si>
  <si>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</si>
  <si>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</si>
  <si>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</si>
  <si>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</si>
  <si>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</si>
  <si>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</si>
  <si>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</si>
  <si>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</si>
  <si>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</si>
  <si>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</si>
  <si>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</si>
  <si>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</si>
  <si>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</si>
  <si>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</si>
  <si>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</si>
  <si>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</si>
  <si>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</si>
  <si>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</si>
  <si>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</si>
  <si>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</si>
  <si>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</si>
  <si>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</si>
  <si>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</si>
  <si>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</si>
  <si>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</si>
  <si>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</si>
  <si>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</si>
  <si>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</si>
  <si>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</si>
  <si>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</si>
  <si>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</si>
  <si>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</si>
  <si>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</si>
  <si>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</si>
  <si>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</si>
  <si>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</si>
  <si>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</si>
  <si>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</si>
  <si>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</si>
  <si>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</si>
  <si>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</si>
  <si>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</si>
  <si>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</si>
  <si>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</si>
  <si>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</si>
  <si>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</si>
  <si>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</si>
  <si>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</si>
  <si>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</si>
  <si>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</si>
  <si>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</si>
  <si>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</si>
  <si>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</si>
  <si>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</si>
  <si>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</si>
  <si>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</si>
  <si>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</si>
  <si>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</si>
  <si>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</si>
  <si>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</si>
  <si>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</si>
  <si>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</si>
  <si>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</si>
  <si>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</si>
  <si>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</si>
  <si>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</si>
  <si>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</si>
  <si>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</si>
  <si>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</si>
  <si>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</si>
  <si>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</si>
  <si>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</si>
  <si>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</si>
  <si>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</si>
  <si>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</si>
  <si>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</si>
  <si>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</si>
  <si>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</si>
  <si>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</si>
  <si>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</si>
  <si>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</si>
  <si>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</si>
  <si>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</si>
  <si>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</si>
  <si>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</si>
  <si>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</si>
  <si>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</si>
  <si>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</si>
  <si>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</si>
  <si>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</si>
  <si>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</si>
  <si>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</si>
  <si>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</si>
  <si>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</si>
  <si>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</si>
  <si>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</si>
  <si>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</si>
  <si>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</si>
  <si>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</si>
  <si>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</si>
  <si>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</si>
  <si>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</si>
  <si>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</si>
  <si>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</si>
  <si>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</si>
  <si>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</si>
  <si>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</si>
  <si>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</si>
  <si>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</si>
  <si>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</si>
  <si>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</si>
  <si>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</si>
  <si>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</si>
  <si>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</si>
  <si>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</si>
  <si>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</si>
  <si>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</si>
  <si>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</si>
  <si>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</si>
  <si>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</si>
  <si>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</si>
  <si>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</si>
  <si>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</si>
  <si>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</si>
  <si>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</si>
  <si>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</si>
  <si>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</si>
  <si>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</si>
  <si>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</si>
  <si>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</si>
  <si>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</si>
  <si>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</si>
  <si>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</si>
  <si>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</si>
  <si>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</si>
  <si>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</si>
  <si>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</si>
  <si>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</si>
  <si>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</si>
  <si>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</si>
  <si>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</si>
  <si>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</si>
  <si>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</si>
  <si>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</si>
  <si>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</si>
  <si>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</si>
  <si>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</si>
  <si>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</si>
  <si>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</si>
  <si>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</si>
  <si>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</si>
  <si>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</si>
  <si>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</si>
  <si>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</si>
  <si>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</si>
  <si>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</si>
  <si>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</si>
  <si>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</si>
  <si>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</si>
  <si>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</si>
  <si>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</si>
  <si>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</si>
  <si>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</si>
  <si>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</si>
  <si>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</si>
  <si>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</si>
  <si>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</si>
  <si>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</si>
  <si>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</si>
  <si>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</si>
  <si>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</si>
  <si>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</si>
  <si>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</si>
  <si>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</si>
  <si>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</si>
  <si>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</si>
  <si>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</si>
  <si>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</si>
  <si>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</si>
  <si>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</si>
  <si>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</si>
  <si>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</si>
  <si>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</si>
  <si>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</si>
  <si>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</si>
  <si>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</si>
  <si>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</si>
  <si>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</si>
  <si>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</si>
  <si>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</si>
  <si>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</si>
  <si>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</si>
  <si>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</si>
  <si>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</si>
  <si>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</si>
  <si>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</si>
  <si>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</si>
  <si>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</si>
  <si>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</si>
  <si>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</si>
  <si>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</si>
  <si>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</si>
  <si>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</si>
  <si>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</si>
  <si>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</si>
  <si>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</si>
  <si>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</si>
  <si>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</si>
  <si>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</si>
  <si>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</si>
  <si>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</si>
  <si>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</si>
  <si>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</si>
  <si>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</si>
  <si>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</si>
  <si>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</si>
  <si>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</si>
  <si>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</si>
  <si>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</si>
  <si>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</si>
  <si>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</si>
  <si>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</si>
  <si>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</si>
  <si>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</si>
  <si>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</si>
  <si>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</si>
  <si>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</si>
  <si>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</si>
  <si>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</si>
  <si>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</si>
  <si>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</si>
  <si>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</si>
  <si>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</si>
  <si>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</si>
  <si>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</si>
  <si>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</si>
  <si>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</si>
  <si>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</si>
  <si>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</si>
  <si>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</si>
  <si>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</si>
  <si>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</si>
  <si>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</si>
  <si>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 xml:space="preserve"> &lt;&gt;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</si>
  <si>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</si>
  <si>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</si>
  <si>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</si>
  <si>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</si>
  <si>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</si>
  <si>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</si>
  <si>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</si>
  <si>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</si>
  <si>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</si>
  <si>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</si>
  <si>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</si>
  <si>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</si>
  <si>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</si>
  <si>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</si>
  <si>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</si>
  <si>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</si>
  <si>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</si>
  <si>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</si>
  <si>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</si>
  <si>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</si>
  <si>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</si>
  <si>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</si>
  <si>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</si>
  <si>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</si>
  <si>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</si>
  <si>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</si>
  <si>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</si>
  <si>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</si>
  <si>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</si>
  <si>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</si>
  <si>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</si>
  <si>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</si>
  <si>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</si>
  <si>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</si>
  <si>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</si>
  <si>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</si>
  <si>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</si>
  <si>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</si>
  <si>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</si>
  <si>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</si>
  <si>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</si>
  <si>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</si>
  <si>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</si>
  <si>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</si>
  <si>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</si>
  <si>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</si>
  <si>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</si>
  <si>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</si>
  <si>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</si>
  <si>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</si>
  <si>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</si>
  <si>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</si>
  <si>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</si>
  <si>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</si>
  <si>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</si>
  <si>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</si>
  <si>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</si>
  <si>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</si>
  <si>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</si>
  <si>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</si>
  <si>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</si>
  <si>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</si>
  <si>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</si>
  <si>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</si>
  <si>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</si>
  <si>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</si>
  <si>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</si>
  <si>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</si>
  <si>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</si>
  <si>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</si>
  <si>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</si>
  <si>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</si>
  <si>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</si>
  <si>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</si>
  <si>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</si>
  <si>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</si>
  <si>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</si>
  <si>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</si>
  <si>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</si>
  <si>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</si>
  <si>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</si>
  <si>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</si>
  <si>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</si>
  <si>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</si>
  <si>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</si>
  <si>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</si>
  <si>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</si>
  <si>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</si>
  <si>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</si>
  <si>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</si>
  <si>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</si>
  <si>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</si>
  <si>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</si>
  <si>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</si>
  <si>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</si>
  <si>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</si>
  <si>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</si>
  <si>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</si>
  <si>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</si>
  <si>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</si>
  <si>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</si>
  <si>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</si>
  <si>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</si>
  <si>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</si>
  <si>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</si>
  <si>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</si>
  <si>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</si>
  <si>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</si>
  <si>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</si>
  <si>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</si>
  <si>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</si>
  <si>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</si>
  <si>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</si>
  <si>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</si>
  <si>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</si>
  <si>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</si>
  <si>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</si>
  <si>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</si>
  <si>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</si>
  <si>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</si>
  <si>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</si>
  <si>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</si>
  <si>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</si>
  <si>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</si>
  <si>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</si>
  <si>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</si>
  <si>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</si>
  <si>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</si>
  <si>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</si>
  <si>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</si>
  <si>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</si>
  <si>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</si>
  <si>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</si>
  <si>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</si>
  <si>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</si>
  <si>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</si>
  <si>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</si>
  <si>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</si>
  <si>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</si>
  <si>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</si>
  <si>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</si>
  <si>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</si>
  <si>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</si>
  <si>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</si>
  <si>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</si>
  <si>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</si>
  <si>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</si>
  <si>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</si>
  <si>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</si>
  <si>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</si>
  <si>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</si>
  <si>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</si>
  <si>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</si>
  <si>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</si>
  <si>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</si>
  <si>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</si>
  <si>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</si>
  <si>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</si>
  <si>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</si>
  <si>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</si>
  <si>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</si>
  <si>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</si>
  <si>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</si>
  <si>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</si>
  <si>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</si>
  <si>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</si>
  <si>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</si>
  <si>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</si>
  <si>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</si>
  <si>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</si>
  <si>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</si>
  <si>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</si>
  <si>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</si>
  <si>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</si>
  <si>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</si>
  <si>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</si>
  <si>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</si>
  <si>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</si>
  <si>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</si>
  <si>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</si>
  <si>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</si>
  <si>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</si>
  <si>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</si>
  <si>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</si>
  <si>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</si>
  <si>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</si>
  <si>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</si>
  <si>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</si>
  <si>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</si>
  <si>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</si>
  <si>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</si>
  <si>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</si>
  <si>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</si>
  <si>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</si>
  <si>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</si>
  <si>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</si>
  <si>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</si>
  <si>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</si>
  <si>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</si>
  <si>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</si>
  <si>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</si>
  <si>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</si>
  <si>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</si>
  <si>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</si>
  <si>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</si>
  <si>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</si>
  <si>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</si>
  <si>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</si>
  <si>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</si>
  <si>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</si>
  <si>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</si>
  <si>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</si>
  <si>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</si>
  <si>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</si>
  <si>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</si>
  <si>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</si>
  <si>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</si>
  <si>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</si>
  <si>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</si>
  <si>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</si>
  <si>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</si>
  <si>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</si>
  <si>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</si>
  <si>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</si>
  <si>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</si>
  <si>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</si>
  <si>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</si>
  <si>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</si>
  <si>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</si>
  <si>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</si>
  <si>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</si>
  <si>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</si>
  <si>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</si>
  <si>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</si>
  <si>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</si>
  <si>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</si>
  <si>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</si>
  <si>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</si>
  <si>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</si>
  <si>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</si>
  <si>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</si>
  <si>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</si>
  <si>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</si>
  <si>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</si>
  <si>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</si>
  <si>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</si>
  <si>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</si>
  <si>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</si>
  <si>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</si>
  <si>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</si>
  <si>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</si>
  <si>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</si>
  <si>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</si>
  <si>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</si>
  <si>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</si>
  <si>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</si>
  <si>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</si>
  <si>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</si>
  <si>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</si>
  <si>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</si>
  <si>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</si>
  <si>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</si>
  <si>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</si>
  <si>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</si>
  <si>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</si>
  <si>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</si>
  <si>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</si>
  <si>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</si>
  <si>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</si>
  <si>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</si>
  <si>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</si>
  <si>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</si>
  <si>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</si>
  <si>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</si>
  <si>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</si>
  <si>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</si>
  <si>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</si>
  <si>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</si>
  <si>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</si>
  <si>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</si>
  <si>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</si>
  <si>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</si>
  <si>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</si>
  <si>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</si>
  <si>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</si>
  <si>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</si>
  <si>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</si>
  <si>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</si>
  <si>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</si>
  <si>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</si>
  <si>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</si>
  <si>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</si>
  <si>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</si>
  <si>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</si>
  <si>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</si>
  <si>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</si>
  <si>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</si>
  <si>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</si>
  <si>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</si>
  <si>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</si>
  <si>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</si>
  <si>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</si>
  <si>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</si>
  <si>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</si>
  <si>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</si>
  <si>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</si>
  <si>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</si>
  <si>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</si>
  <si>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</si>
  <si>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</si>
  <si>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</si>
  <si>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</si>
  <si>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</si>
  <si>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</si>
  <si>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</si>
  <si>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</si>
  <si>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</si>
  <si>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</si>
  <si>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</si>
  <si>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</si>
  <si>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</si>
  <si>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</si>
  <si>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</si>
  <si>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</si>
  <si>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</si>
  <si>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</si>
  <si>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</si>
  <si>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</si>
  <si>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</si>
  <si>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</si>
  <si>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</si>
  <si>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</si>
  <si>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</si>
  <si>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</si>
  <si>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</si>
  <si>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</si>
  <si>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</si>
  <si>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</si>
  <si>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</si>
  <si>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</si>
  <si>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</si>
  <si>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</si>
  <si>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</si>
  <si>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</si>
  <si>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</si>
  <si>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</si>
  <si>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</si>
  <si>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</si>
  <si>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</si>
  <si>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</si>
  <si>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</si>
  <si>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</si>
  <si>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</si>
  <si>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</si>
  <si>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</si>
  <si>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</si>
  <si>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</si>
  <si>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</si>
  <si>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</si>
  <si>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</si>
  <si>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</si>
  <si>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</si>
  <si>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</si>
  <si>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</si>
  <si>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</si>
  <si>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</si>
  <si>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</si>
  <si>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</si>
  <si>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</si>
  <si>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</si>
  <si>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</si>
  <si>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</si>
  <si>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</si>
  <si>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</si>
  <si>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</si>
  <si>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</si>
  <si>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</si>
  <si>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</si>
  <si>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</si>
  <si>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</si>
  <si>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</si>
  <si>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</si>
  <si>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</si>
  <si>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</si>
  <si>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</si>
  <si>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</si>
  <si>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</si>
  <si>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</si>
  <si>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</si>
  <si>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</si>
  <si>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</si>
  <si>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</si>
  <si>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</si>
  <si>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</si>
  <si>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</si>
  <si>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Species diversity (Gamma diversity)</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</si>
  <si>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</si>
  <si>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</si>
  <si>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</si>
  <si>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</si>
  <si>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</si>
  <si>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</si>
  <si>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</si>
  <si>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</si>
  <si>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</si>
  <si>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</si>
  <si>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</si>
  <si>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</si>
  <si>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</si>
  <si>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</si>
  <si>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</si>
  <si>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r>
      <t>**</t>
    </r>
    <r>
      <rPr>
        <b/>
        <sz val="10"/>
        <color theme="1"/>
        <rFont val="Arial"/>
        <family val="2"/>
      </rPr>
      <t>Motion Image Interval (seconds)</t>
    </r>
    <r>
      <rPr>
        <b/>
        <sz val="10"/>
        <color rgb="FF000000"/>
        <rFont val="Arial"/>
        <family val="2"/>
      </rPr>
      <t>**</t>
    </r>
  </si>
  <si>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</si>
  <si>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</si>
  <si>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</si>
  <si>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</si>
  <si>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</si>
  <si>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</si>
  <si>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</si>
  <si>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</si>
  <si>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</si>
  <si>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</si>
  <si>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</si>
  <si>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</si>
  <si>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</si>
  <si>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</si>
  <si>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</si>
  <si>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</si>
  <si>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</si>
  <si>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</si>
  <si>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</si>
  <si>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</si>
  <si>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</si>
  <si>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</si>
  <si>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</si>
  <si>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</si>
  <si>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</si>
  <si>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</si>
  <si>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</si>
  <si>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</si>
  <si>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</si>
  <si>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</si>
  <si>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</si>
  <si>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</si>
  <si>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</si>
  <si>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</si>
  <si>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</si>
  <si>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</si>
  <si>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</si>
  <si>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</si>
  <si>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</si>
  <si>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</si>
  <si>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</si>
  <si>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</si>
  <si>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</si>
  <si>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</si>
  <si>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</si>
  <si>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</si>
  <si>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</si>
  <si>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</si>
  <si>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</si>
  <si>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</si>
  <si>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</si>
  <si>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</si>
  <si>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</si>
  <si>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</si>
  <si>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</si>
  <si>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</si>
  <si>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</si>
  <si>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</si>
  <si>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</si>
  <si>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</si>
  <si>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</si>
  <si>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</si>
  <si>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</si>
  <si>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</si>
  <si>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</si>
  <si>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</si>
  <si>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</si>
  <si>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</si>
  <si>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</si>
  <si>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</si>
  <si>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</si>
  <si>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</si>
  <si>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</si>
  <si>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</si>
  <si>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</si>
  <si>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</si>
  <si>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</si>
  <si>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</si>
  <si>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</si>
  <si>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icon_progress-bar_check.png</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</si>
  <si>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</si>
  <si>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</si>
  <si>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</si>
  <si>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</si>
  <si>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</si>
  <si>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</si>
  <si>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</si>
  <si>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</si>
  <si>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</si>
  <si>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</si>
  <si>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</si>
  <si>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</si>
  <si>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</si>
  <si>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</si>
  <si>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</si>
  <si>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</si>
  <si>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</si>
  <si>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</si>
  <si>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</si>
  <si>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</si>
  <si>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</si>
  <si>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</si>
  <si>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</si>
  <si>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</si>
  <si>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</si>
  <si>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</si>
  <si>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</si>
  <si>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</si>
  <si>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</si>
  <si>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mod_relative_abundance</t>
  </si>
  <si>
    <t>mod_royle_nichols</t>
  </si>
  <si>
    <t>mod_zero_inflation</t>
  </si>
  <si>
    <t>mod_zinb</t>
  </si>
  <si>
    <t>mod_zip</t>
  </si>
  <si>
    <t>prog_1</t>
  </si>
  <si>
    <t>prog_2</t>
  </si>
  <si>
    <t>prog_3</t>
  </si>
  <si>
    <t>prog_4</t>
  </si>
  <si>
    <t>prog_5</t>
  </si>
  <si>
    <t>prog_6</t>
  </si>
  <si>
    <t>prog_7</t>
  </si>
  <si>
    <t>prog_text_id</t>
  </si>
  <si>
    <t>prog_text_1</t>
  </si>
  <si>
    <t>prog_text_1=="Objectives &amp; Resources"</t>
  </si>
  <si>
    <t>prog_text_2</t>
  </si>
  <si>
    <t>prog_text_2=="Study area &amp; Site selection constraints"</t>
  </si>
  <si>
    <t>prog_text_3</t>
  </si>
  <si>
    <t>prog_text_3=="Duration &amp; Timing"</t>
  </si>
  <si>
    <t>prog_text_4</t>
  </si>
  <si>
    <t>prog_text_4=="Target species"</t>
  </si>
  <si>
    <t>prog_text_5</t>
  </si>
  <si>
    <t>prog_text_5=="Equipment &amp; Deployment"</t>
  </si>
  <si>
    <t>prog_text_6</t>
  </si>
  <si>
    <t>prog_text_6=="Data &amp; Analysis"</t>
  </si>
  <si>
    <t>prog_text_7</t>
  </si>
  <si>
    <t>prog_text_7=="Recommendations"</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</si>
  <si>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</si>
  <si>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</si>
  <si>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</si>
  <si>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</si>
  <si>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</si>
  <si>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</si>
  <si>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</si>
  <si>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</si>
  <si>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</si>
  <si>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</si>
  <si>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</si>
  <si>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</si>
  <si>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</si>
  <si>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</si>
  <si>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</si>
  <si>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</si>
  <si>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</si>
  <si>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</si>
  <si>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</si>
  <si>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</si>
  <si>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</si>
  <si>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</si>
  <si>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</si>
  <si>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</si>
  <si>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</si>
  <si>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</si>
  <si>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</si>
  <si>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</si>
  <si>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</si>
  <si>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</si>
  <si>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</si>
  <si>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</si>
  <si>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</si>
  <si>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</si>
  <si>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</si>
  <si>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</si>
  <si>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</si>
  <si>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</si>
  <si>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</si>
  <si>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</si>
  <si>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</si>
  <si>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</si>
  <si>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</si>
  <si>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</si>
  <si>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</si>
  <si>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</si>
  <si>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</si>
  <si>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</si>
  <si>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</si>
  <si>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</si>
  <si>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</si>
  <si>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</si>
  <si>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</si>
  <si>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</si>
  <si>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</si>
  <si>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</si>
  <si>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</si>
  <si>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</si>
  <si>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</si>
  <si>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</si>
  <si>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</si>
  <si>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</si>
  <si>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</si>
  <si>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</si>
  <si>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</si>
  <si>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</si>
  <si>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</si>
  <si>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</si>
  <si>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</si>
  <si>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</si>
  <si>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</si>
  <si>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</si>
  <si>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</si>
  <si>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</si>
  <si>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</si>
  <si>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</si>
  <si>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</si>
  <si>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</si>
  <si>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</si>
  <si>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</si>
  <si>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</si>
  <si>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</si>
  <si>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</si>
  <si>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</si>
  <si>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</si>
  <si>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</si>
  <si>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</si>
  <si>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</si>
  <si>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</si>
  <si>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</si>
  <si>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</si>
  <si>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</si>
  <si>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</si>
  <si>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</si>
  <si>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</si>
  <si>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</si>
  <si>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</si>
  <si>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</si>
  <si>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</si>
  <si>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</si>
  <si>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</si>
  <si>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</si>
  <si>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</si>
  <si>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</si>
  <si>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</si>
  <si>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</si>
  <si>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</si>
  <si>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</si>
  <si>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</si>
  <si>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</si>
  <si>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</si>
  <si>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</si>
  <si>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</si>
  <si>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</si>
  <si>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</si>
  <si>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</si>
  <si>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</si>
  <si>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</si>
  <si>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</si>
  <si>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</si>
  <si>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</si>
  <si>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</si>
  <si>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</si>
  <si>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</si>
  <si>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</si>
  <si>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</si>
  <si>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</si>
  <si>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</si>
  <si>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</si>
  <si>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</si>
  <si>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</si>
  <si>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</si>
  <si>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</si>
  <si>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</si>
  <si>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</si>
  <si>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</si>
  <si>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</si>
  <si>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</si>
  <si>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</si>
  <si>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</si>
  <si>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</si>
  <si>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</si>
  <si>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</si>
  <si>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</si>
  <si>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</si>
  <si>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</si>
  <si>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</si>
  <si>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</si>
  <si>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</si>
  <si>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</si>
  <si>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</si>
  <si>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</si>
  <si>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</si>
  <si>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</si>
  <si>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</si>
  <si>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</si>
  <si>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</si>
  <si>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</si>
  <si>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</si>
  <si>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</si>
  <si>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</si>
  <si>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</si>
  <si>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</si>
  <si>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</si>
  <si>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</si>
  <si>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</si>
  <si>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</si>
  <si>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</si>
  <si>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</si>
  <si>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</si>
  <si>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</si>
  <si>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</si>
  <si>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</si>
  <si>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</si>
  <si>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</si>
  <si>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</si>
  <si>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</si>
  <si>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</si>
  <si>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</si>
  <si>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</si>
  <si>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</si>
  <si>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</si>
  <si>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</si>
  <si>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</si>
  <si>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</si>
  <si>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</si>
  <si>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</si>
  <si>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</si>
  <si>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</si>
  <si>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</si>
  <si>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</si>
  <si>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</si>
  <si>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</si>
  <si>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</si>
  <si>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</si>
  <si>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</si>
  <si>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</si>
  <si>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</si>
  <si>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</si>
  <si>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</si>
  <si>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</si>
  <si>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</si>
  <si>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</si>
  <si>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</si>
  <si>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</si>
  <si>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</si>
  <si>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</si>
  <si>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</si>
  <si>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</si>
  <si>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</si>
  <si>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</si>
  <si>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</si>
  <si>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</si>
  <si>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</si>
  <si>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</si>
  <si>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</si>
  <si>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</si>
  <si>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</si>
  <si>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</si>
  <si>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</si>
  <si>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</si>
  <si>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</si>
  <si>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</si>
  <si>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</si>
  <si>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</si>
  <si>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</si>
  <si>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</si>
  <si>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</si>
  <si>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</si>
  <si>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</si>
  <si>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</si>
  <si>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</si>
  <si>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</si>
  <si>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</si>
  <si>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</si>
  <si>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</si>
  <si>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</si>
  <si>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</si>
  <si>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</si>
  <si>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</si>
  <si>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</si>
  <si>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</si>
  <si>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</si>
  <si>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</si>
  <si>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</si>
  <si>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</si>
  <si>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</si>
  <si>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</si>
  <si>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</si>
  <si>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</si>
  <si>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</si>
  <si>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</si>
  <si>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</si>
  <si>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</si>
  <si>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</si>
  <si>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</si>
  <si>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</si>
  <si>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</si>
  <si>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</si>
  <si>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</si>
  <si>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</si>
  <si>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</si>
  <si>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</si>
  <si>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</si>
  <si>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</si>
  <si>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</si>
  <si>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</si>
  <si>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</si>
  <si>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</si>
  <si>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</si>
  <si>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</si>
  <si>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</si>
  <si>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</si>
  <si>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</si>
  <si>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</si>
  <si>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</si>
  <si>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</si>
  <si>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</si>
  <si>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</si>
  <si>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</si>
  <si>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</si>
  <si>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</si>
  <si>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</si>
  <si>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</si>
  <si>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</si>
  <si>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</si>
  <si>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</si>
  <si>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</si>
  <si>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</si>
  <si>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</si>
  <si>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</si>
  <si>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</si>
  <si>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</si>
  <si>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</si>
  <si>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</si>
  <si>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</si>
  <si>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</si>
  <si>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</si>
  <si>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</si>
  <si>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</si>
  <si>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</si>
  <si>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</si>
  <si>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</si>
  <si>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</si>
  <si>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</si>
  <si>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</si>
  <si>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</si>
  <si>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</si>
  <si>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</si>
  <si>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</si>
  <si>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</si>
  <si>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</si>
  <si>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</si>
  <si>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</si>
  <si>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</si>
  <si>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</si>
  <si>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</si>
  <si>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</si>
  <si>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</si>
  <si>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</si>
  <si>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</si>
  <si>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</si>
  <si>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</si>
  <si>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</si>
  <si>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</si>
  <si>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</si>
  <si>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</si>
  <si>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Species richness (alpha diversity)</t>
  </si>
  <si>
    <t>Species diversity (Beta diversity)</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</si>
  <si>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</si>
  <si>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</si>
  <si>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</si>
  <si>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</si>
  <si>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</si>
  <si>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</si>
  <si>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</si>
  <si>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</si>
  <si>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</si>
  <si>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</si>
  <si>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</si>
  <si>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</si>
  <si>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</si>
  <si>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</si>
  <si>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</si>
  <si>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</si>
  <si>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</si>
  <si>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</si>
  <si>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</si>
  <si>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</si>
  <si>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</si>
  <si>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</si>
  <si>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</si>
  <si>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</si>
  <si>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</si>
  <si>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</si>
  <si>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</si>
  <si>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</si>
  <si>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</si>
  <si>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</si>
  <si>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</si>
  <si>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</si>
  <si>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</si>
  <si>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</si>
  <si>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</si>
  <si>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</si>
  <si>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</si>
  <si>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</si>
  <si>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</si>
  <si>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</si>
  <si>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</si>
  <si>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</si>
  <si>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</si>
  <si>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</si>
  <si>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</si>
  <si>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</si>
  <si>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</si>
  <si>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</si>
  <si>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</si>
  <si>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</si>
  <si>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</si>
  <si>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</si>
  <si>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</si>
  <si>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</si>
  <si>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</si>
  <si>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</si>
  <si>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</si>
  <si>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</si>
  <si>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</si>
  <si>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</si>
  <si>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</si>
  <si>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</si>
  <si>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</si>
  <si>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</si>
  <si>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</si>
  <si>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</si>
  <si>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</si>
  <si>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</si>
  <si>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</si>
  <si>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</si>
  <si>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</si>
  <si>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</si>
  <si>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</si>
  <si>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</si>
  <si>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</si>
  <si>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</si>
  <si>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</si>
  <si>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</si>
  <si>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</si>
  <si>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</si>
  <si>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</si>
  <si>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</si>
  <si>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</si>
  <si>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</si>
  <si>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</si>
  <si>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</si>
  <si>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</si>
  <si>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</si>
  <si>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</si>
  <si>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</si>
  <si>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</si>
  <si>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</si>
  <si>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</si>
  <si>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</si>
  <si>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</si>
  <si>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</si>
  <si>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</si>
  <si>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</si>
  <si>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</si>
  <si>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</si>
  <si>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</si>
  <si>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</si>
  <si>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</si>
  <si>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</si>
  <si>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</si>
  <si>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</si>
  <si>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</si>
  <si>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</si>
  <si>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</si>
  <si>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</si>
  <si>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</si>
  <si>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</si>
  <si>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</si>
  <si>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</si>
  <si>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</si>
  <si>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</si>
  <si>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</si>
  <si>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</si>
  <si>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</si>
  <si>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</si>
  <si>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</si>
  <si>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</si>
  <si>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</si>
  <si>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</si>
  <si>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</si>
  <si>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</si>
  <si>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</si>
  <si>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</si>
  <si>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</si>
  <si>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</si>
  <si>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</si>
  <si>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</si>
  <si>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</si>
  <si>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</si>
  <si>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</si>
  <si>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</si>
  <si>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</si>
  <si>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</si>
  <si>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</si>
  <si>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</si>
  <si>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</si>
  <si>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</si>
  <si>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</si>
  <si>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</si>
  <si>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</si>
  <si>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</si>
  <si>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</si>
  <si>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</si>
  <si>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</si>
  <si>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</si>
  <si>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</si>
  <si>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</si>
  <si>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</si>
  <si>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</si>
  <si>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</si>
  <si>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</si>
  <si>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</si>
  <si>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</si>
  <si>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</si>
  <si>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</si>
  <si>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</si>
  <si>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</si>
  <si>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</si>
  <si>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</si>
  <si>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</si>
  <si>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</si>
  <si>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</si>
  <si>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</si>
  <si>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</si>
  <si>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</si>
  <si>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</si>
  <si>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</si>
  <si>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</si>
  <si>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</si>
  <si>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</si>
  <si>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</si>
  <si>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</si>
  <si>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</si>
  <si>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</si>
  <si>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</si>
  <si>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</si>
  <si>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</si>
  <si>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</si>
  <si>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</si>
  <si>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</si>
  <si>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</si>
  <si>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</si>
  <si>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</si>
  <si>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</si>
  <si>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</si>
  <si>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</si>
  <si>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</si>
  <si>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</si>
  <si>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</si>
  <si>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</si>
  <si>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</si>
  <si>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</si>
  <si>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</si>
  <si>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</si>
  <si>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</si>
  <si>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</si>
  <si>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</si>
  <si>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</si>
  <si>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</si>
  <si>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</si>
  <si>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</si>
  <si>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</si>
  <si>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</si>
  <si>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</si>
  <si>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</si>
  <si>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</si>
  <si>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</si>
  <si>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</si>
  <si>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</si>
  <si>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</si>
  <si>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</si>
  <si>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</si>
  <si>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</si>
  <si>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</si>
  <si>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</si>
  <si>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</si>
  <si>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</si>
  <si>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</si>
  <si>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</si>
  <si>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</si>
  <si>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</si>
  <si>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</si>
  <si>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</si>
  <si>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</si>
  <si>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</si>
  <si>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</si>
  <si>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</si>
  <si>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</si>
  <si>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</si>
  <si>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</si>
  <si>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</si>
  <si>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</si>
  <si>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</si>
  <si>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</si>
  <si>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</si>
  <si>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</si>
  <si>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</si>
  <si>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</si>
  <si>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</si>
  <si>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</si>
  <si>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</si>
  <si>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</si>
  <si>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</si>
  <si>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</si>
  <si>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</si>
  <si>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</si>
  <si>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</si>
  <si>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</si>
  <si>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</si>
  <si>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</si>
  <si>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</si>
  <si>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</si>
  <si>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</si>
  <si>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</si>
  <si>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</si>
  <si>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</si>
  <si>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</si>
  <si>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</si>
  <si>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</si>
  <si>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</si>
  <si>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</si>
  <si>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</si>
  <si>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</si>
  <si>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</si>
  <si>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</si>
  <si>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</si>
  <si>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</si>
  <si>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</si>
  <si>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</si>
  <si>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</si>
  <si>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</si>
  <si>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</si>
  <si>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</si>
  <si>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</si>
  <si>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</si>
  <si>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</si>
  <si>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</si>
  <si>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</si>
  <si>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</si>
  <si>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</si>
  <si>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</si>
  <si>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</si>
  <si>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</si>
  <si>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</si>
  <si>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</si>
  <si>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</si>
  <si>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</si>
  <si>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</si>
  <si>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</si>
  <si>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</si>
  <si>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</si>
  <si>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</si>
  <si>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</si>
  <si>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</si>
  <si>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</si>
  <si>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</si>
  <si>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</si>
  <si>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</si>
  <si>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</si>
  <si>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</si>
  <si>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</si>
  <si>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</si>
  <si>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</si>
  <si>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</si>
  <si>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</si>
  <si>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</si>
  <si>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</si>
  <si>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</si>
  <si>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</si>
  <si>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</si>
  <si>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</si>
  <si>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</si>
  <si>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</si>
  <si>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</si>
  <si>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</si>
  <si>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</si>
  <si>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</si>
  <si>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</si>
  <si>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</si>
  <si>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</si>
  <si>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</si>
  <si>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</si>
  <si>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</si>
  <si>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</si>
  <si>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</si>
  <si>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</si>
  <si>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</si>
  <si>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</si>
  <si>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</si>
  <si>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</si>
  <si>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</si>
  <si>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</si>
  <si>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</si>
  <si>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</si>
  <si>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</si>
  <si>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</si>
  <si>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</si>
  <si>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</si>
  <si>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</si>
  <si>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</si>
  <si>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</si>
  <si>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</si>
  <si>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</si>
  <si>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</si>
  <si>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</si>
  <si>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</si>
  <si>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</si>
  <si>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</si>
  <si>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</si>
  <si>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</si>
  <si>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</si>
  <si>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</si>
  <si>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</si>
  <si>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</si>
  <si>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</si>
  <si>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</si>
  <si>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</si>
  <si>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</si>
  <si>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</si>
  <si>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</si>
  <si>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</si>
  <si>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</si>
  <si>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</si>
  <si>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</si>
  <si>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</si>
  <si>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</si>
  <si>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</si>
  <si>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</si>
  <si>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</si>
  <si>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</si>
  <si>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</si>
  <si>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</si>
  <si>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</si>
  <si>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</si>
  <si>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</si>
  <si>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</si>
  <si>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</si>
  <si>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</si>
  <si>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</si>
  <si>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</si>
  <si>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</si>
  <si>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</si>
  <si>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</si>
  <si>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</si>
  <si>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</si>
  <si>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</si>
  <si>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</si>
  <si>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</si>
  <si>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</si>
  <si>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</si>
  <si>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</si>
  <si>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</si>
  <si>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</si>
  <si>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</si>
  <si>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</si>
  <si>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</si>
  <si>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</si>
  <si>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</si>
  <si>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</si>
  <si>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</si>
  <si>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</si>
  <si>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</si>
  <si>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</si>
  <si>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</si>
  <si>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</si>
  <si>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</si>
  <si>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</si>
  <si>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</si>
  <si>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</si>
  <si>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</si>
  <si>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</si>
  <si>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</si>
  <si>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</si>
  <si>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</si>
  <si>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</si>
  <si>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</si>
  <si>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</si>
  <si>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</si>
  <si>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</si>
  <si>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</si>
  <si>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</si>
  <si>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</si>
  <si>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</si>
  <si>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</si>
  <si>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</si>
  <si>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</si>
  <si>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</si>
  <si>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</si>
  <si>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</si>
  <si>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</si>
  <si>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</si>
  <si>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</si>
  <si>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</si>
  <si>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</si>
  <si>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</si>
  <si>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</si>
  <si>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</si>
  <si>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</si>
  <si>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</si>
  <si>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</si>
  <si>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</si>
  <si>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</si>
  <si>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</si>
  <si>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</si>
  <si>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</si>
  <si>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</si>
  <si>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</si>
  <si>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</si>
  <si>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</si>
  <si>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</si>
  <si>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</si>
  <si>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</si>
  <si>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</si>
  <si>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</si>
  <si>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</si>
  <si>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</si>
  <si>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</si>
  <si>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</si>
  <si>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</si>
  <si>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</si>
  <si>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</si>
  <si>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</si>
  <si>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</si>
  <si>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</si>
  <si>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</si>
  <si>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</si>
  <si>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</si>
  <si>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</si>
  <si>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</si>
  <si>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</si>
  <si>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</si>
  <si>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</si>
  <si>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</si>
  <si>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</si>
  <si>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</si>
  <si>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</si>
  <si>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</si>
  <si>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</si>
  <si>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</si>
  <si>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</si>
  <si>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</si>
  <si>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</si>
  <si>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</si>
  <si>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</si>
  <si>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</si>
  <si>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</si>
  <si>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</si>
  <si>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</si>
  <si>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</si>
  <si>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</si>
  <si>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</si>
  <si>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</si>
  <si>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</si>
  <si>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</si>
  <si>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</si>
  <si>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</si>
  <si>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</si>
  <si>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</si>
  <si>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</si>
  <si>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</si>
  <si>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</si>
  <si>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</si>
  <si>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</si>
  <si>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</si>
  <si>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</si>
  <si>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</si>
  <si>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</si>
  <si>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</si>
  <si>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</si>
  <si>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</si>
  <si>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</si>
  <si>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</si>
  <si>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</si>
  <si>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</si>
  <si>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</si>
  <si>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</si>
  <si>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</si>
  <si>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</si>
  <si>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</si>
  <si>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</si>
  <si>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</si>
  <si>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</si>
  <si>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</si>
  <si>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</si>
  <si>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</si>
  <si>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</si>
  <si>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</si>
  <si>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</si>
  <si>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</si>
  <si>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(2020a, May 4). *Field Ecology - Diversity Metrics in R” [Video]. YouTube. &lt;https://www.youtube.com/watch?v=KBByV3kR3IA&gt;</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</si>
  <si>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</si>
  <si>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</si>
  <si>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</si>
  <si>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</si>
  <si>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</si>
  <si>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</si>
  <si>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</si>
  <si>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</si>
  <si>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</si>
  <si>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</si>
  <si>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</si>
  <si>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</si>
  <si>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</si>
  <si>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</si>
  <si>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title</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</si>
  <si>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</si>
  <si>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</si>
  <si>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</si>
  <si>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</si>
  <si>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</si>
  <si>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all</t>
  </si>
  <si>
    <t>i_lib_prog_2</t>
  </si>
  <si>
    <t>i_lib_prog_6</t>
  </si>
  <si>
    <t>i_lib_prog_7</t>
  </si>
  <si>
    <t>i_lib_prog_4</t>
  </si>
  <si>
    <t>i_lib_prog_1</t>
  </si>
  <si>
    <t>i_lib_prog_3</t>
  </si>
  <si>
    <t>i_lib_prog_5</t>
  </si>
  <si>
    <t>Target species - Rarity</t>
  </si>
  <si>
    <t>Target species - Body size</t>
  </si>
  <si>
    <t>Target species - Home range size</t>
  </si>
  <si>
    <t>Target species - Detection probability</t>
  </si>
  <si>
    <t>Target species (multiple) - Behaviour</t>
  </si>
  <si>
    <t>Target species (multiple) - Size</t>
  </si>
  <si>
    <t>Target species (multiple) - Rarity</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</si>
  <si>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</si>
  <si>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</si>
  <si>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</si>
  <si>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</si>
  <si>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</si>
  <si>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</si>
  <si>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</si>
  <si>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</si>
  <si>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</si>
  <si>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</si>
  <si>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</si>
  <si>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</si>
  <si>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</si>
  <si>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</si>
  <si>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</si>
  <si>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</si>
  <si>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</si>
  <si>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</si>
  <si>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</si>
  <si>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</si>
  <si>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</si>
  <si>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</si>
  <si>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</si>
  <si>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</si>
  <si>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</si>
  <si>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</si>
  <si>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</si>
  <si>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</si>
  <si>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</si>
  <si>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</si>
  <si>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</si>
  <si>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</si>
  <si>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</si>
  <si>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</si>
  <si>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</si>
  <si>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</si>
  <si>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</si>
  <si>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</si>
  <si>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</si>
  <si>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</si>
  <si>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</si>
  <si>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</si>
  <si>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</si>
  <si>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</si>
  <si>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</si>
  <si>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</si>
  <si>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</si>
  <si>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</si>
  <si>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</si>
  <si>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</si>
  <si>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</si>
  <si>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</si>
  <si>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</si>
  <si>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</si>
  <si>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</si>
  <si>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</si>
  <si>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</si>
  <si>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</si>
  <si>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</si>
  <si>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</si>
  <si>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</si>
  <si>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</si>
  <si>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</si>
  <si>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</si>
  <si>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</si>
  <si>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</si>
  <si>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</si>
  <si>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</si>
  <si>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</si>
  <si>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</si>
  <si>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</si>
  <si>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</si>
  <si>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</si>
  <si>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</si>
  <si>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</si>
  <si>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</si>
  <si>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</si>
  <si>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</si>
  <si>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</si>
  <si>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</si>
  <si>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</si>
  <si>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</si>
  <si>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</si>
  <si>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</si>
  <si>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</si>
  <si>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</si>
  <si>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</si>
  <si>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</si>
  <si>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</si>
  <si>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</si>
  <si>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</si>
  <si>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</si>
  <si>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</si>
  <si>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</si>
  <si>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</si>
  <si>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</si>
  <si>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</si>
  <si>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</si>
  <si>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</si>
  <si>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</si>
  <si>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</si>
  <si>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</si>
  <si>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</si>
  <si>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</si>
  <si>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</si>
  <si>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</si>
  <si>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</si>
  <si>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</si>
  <si>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</si>
  <si>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</si>
  <si>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</si>
  <si>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</si>
  <si>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</si>
  <si>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</si>
  <si>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</si>
  <si>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</si>
  <si>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</si>
  <si>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</si>
  <si>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</si>
  <si>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</si>
  <si>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</si>
  <si>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</si>
  <si>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</si>
  <si>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</si>
  <si>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</si>
  <si>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</si>
  <si>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</si>
  <si>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</si>
  <si>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</si>
  <si>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</si>
  <si>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</si>
  <si>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</si>
  <si>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</si>
  <si>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</si>
  <si>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</si>
  <si>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</si>
  <si>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</si>
  <si>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</si>
  <si>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</si>
  <si>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</si>
  <si>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</si>
  <si>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</si>
  <si>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</si>
  <si>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</si>
  <si>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</si>
  <si>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</si>
  <si>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</si>
  <si>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</si>
  <si>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</si>
  <si>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</si>
  <si>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</si>
  <si>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</si>
  <si>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</si>
  <si>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</si>
  <si>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</si>
  <si>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</si>
  <si>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</si>
  <si>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</si>
  <si>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</si>
  <si>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</si>
  <si>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</si>
  <si>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</si>
  <si>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</si>
  <si>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</si>
  <si>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</si>
  <si>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</si>
  <si>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</si>
  <si>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</si>
  <si>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</si>
  <si>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</si>
  <si>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</si>
  <si>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</si>
  <si>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</si>
  <si>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</si>
  <si>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</si>
  <si>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</si>
  <si>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</si>
  <si>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</si>
  <si>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</si>
  <si>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</si>
  <si>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</si>
  <si>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</si>
  <si>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</si>
  <si>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</si>
  <si>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</si>
  <si>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</si>
  <si>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</si>
  <si>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</si>
  <si>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</si>
  <si>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</si>
  <si>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</si>
  <si>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</si>
  <si>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</si>
  <si>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</si>
  <si>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</si>
  <si>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</si>
  <si>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</si>
  <si>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</si>
  <si>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</si>
  <si>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</si>
  <si>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</si>
  <si>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</si>
  <si>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</si>
  <si>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</si>
  <si>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</si>
  <si>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</si>
  <si>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</si>
  <si>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</si>
  <si>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</si>
  <si>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</si>
  <si>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</si>
  <si>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</si>
  <si>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</si>
  <si>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</si>
  <si>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</si>
  <si>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</si>
  <si>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</si>
  <si>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</si>
  <si>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</si>
  <si>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</si>
  <si>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</si>
  <si>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</si>
  <si>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</si>
  <si>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</si>
  <si>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</si>
  <si>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</si>
  <si>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</si>
  <si>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</si>
  <si>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</si>
  <si>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</si>
  <si>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</si>
  <si>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</si>
  <si>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</si>
  <si>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</si>
  <si>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</si>
  <si>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</si>
  <si>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</si>
  <si>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</si>
  <si>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</si>
  <si>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</si>
  <si>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</si>
  <si>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</si>
  <si>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</si>
  <si>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</si>
  <si>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</si>
  <si>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</si>
  <si>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</si>
  <si>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</si>
  <si>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</si>
  <si>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</si>
  <si>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</si>
  <si>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</si>
  <si>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</si>
  <si>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</si>
  <si>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</si>
  <si>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</si>
  <si>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</si>
  <si>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</si>
  <si>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</si>
  <si>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</si>
  <si>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</si>
  <si>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</si>
  <si>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</si>
  <si>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</si>
  <si>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</si>
  <si>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</si>
  <si>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</si>
  <si>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</si>
  <si>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</si>
  <si>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</si>
  <si>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</si>
  <si>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</si>
  <si>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</si>
  <si>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</si>
  <si>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</si>
  <si>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</si>
  <si>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</si>
  <si>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</si>
  <si>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</si>
  <si>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</si>
  <si>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</si>
  <si>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</si>
  <si>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</si>
  <si>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</si>
  <si>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</si>
  <si>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</si>
  <si>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</si>
  <si>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</si>
  <si>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</si>
  <si>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</si>
  <si>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</si>
  <si>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</si>
  <si>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</si>
  <si>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</si>
  <si>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</si>
  <si>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</si>
  <si>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</si>
  <si>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</si>
  <si>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</si>
  <si>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</si>
  <si>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</si>
  <si>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</si>
  <si>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</si>
  <si>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</si>
  <si>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</si>
  <si>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</si>
  <si>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</si>
  <si>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</si>
  <si>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</si>
  <si>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</si>
  <si>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</si>
  <si>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</si>
  <si>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</si>
  <si>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</si>
  <si>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</si>
  <si>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</si>
  <si>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</si>
  <si>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</si>
  <si>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</si>
  <si>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</si>
  <si>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</si>
  <si>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Target species - Focal area measured or detections binned by distance</t>
  </si>
  <si>
    <t>Target species (multiple)  - Detection probability</t>
  </si>
  <si>
    <t>Target species - Behaviour (Seasonal)</t>
  </si>
  <si>
    <t>Target species -  Behaviour (Investigative)</t>
  </si>
  <si>
    <t>Target species - Markings (Number of categorical identifiers)</t>
  </si>
  <si>
    <t>Target species - Markings (All or subset marked)</t>
  </si>
  <si>
    <t>Target species - Single *vs.* multiple</t>
  </si>
  <si>
    <t>Target species - Markings (Marked, unmarked, partially marked)</t>
  </si>
  <si>
    <t>Target species - Additional information obtainable</t>
  </si>
  <si>
    <t>Target species - Counts of individuals</t>
  </si>
  <si>
    <t>Target species - Study population size</t>
  </si>
  <si>
    <t>Target species - Occurrence restricted</t>
  </si>
  <si>
    <t>Target species - Carnivore / ungulate</t>
  </si>
  <si>
    <t>Target species - Ecological knowledge</t>
  </si>
  <si>
    <t>Site selection constraints - Camera density</t>
  </si>
  <si>
    <t>Site selection constraints - Known density gradient</t>
  </si>
  <si>
    <t>Site selection constraints - Stratified by covariates</t>
  </si>
  <si>
    <t>Study area  - Single *vs* multiple</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</si>
  <si>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</si>
  <si>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</si>
  <si>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</si>
  <si>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</si>
  <si>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</si>
  <si>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prog_bar_id</t>
  </si>
  <si>
    <t>prog_bar_text</t>
  </si>
  <si>
    <t>prog_bar_icon_filename</t>
  </si>
  <si>
    <t>prog_bar_code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</si>
  <si>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</si>
  <si>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</si>
  <si>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</si>
  <si>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</si>
  <si>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</si>
  <si>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</si>
  <si>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</si>
  <si>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</si>
  <si>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</si>
  <si>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</si>
  <si>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</si>
  <si>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</si>
  <si>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</si>
  <si>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</si>
  <si>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</si>
  <si>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</si>
  <si>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</si>
  <si>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</si>
  <si>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</si>
  <si>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</si>
  <si>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</si>
  <si>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</si>
  <si>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</si>
  <si>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</si>
  <si>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</si>
  <si>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</si>
  <si>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</si>
  <si>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</si>
  <si>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</si>
  <si>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</si>
  <si>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</si>
  <si>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</si>
  <si>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</si>
  <si>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</si>
  <si>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</si>
  <si>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</si>
  <si>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</si>
  <si>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</si>
  <si>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</si>
  <si>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</si>
  <si>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</si>
  <si>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</si>
  <si>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</si>
  <si>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</si>
  <si>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</si>
  <si>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</si>
  <si>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</si>
  <si>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Target species - Low [density](/09_glossary.md#density) species</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</si>
  <si>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</si>
  <si>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</si>
  <si>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</si>
  <si>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</si>
  <si>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</si>
  <si>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</si>
  <si>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</si>
  <si>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</si>
  <si>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</si>
  <si>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</si>
  <si>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</si>
  <si>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</si>
  <si>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</si>
  <si>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</si>
  <si>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</si>
  <si>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</si>
  <si>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</si>
  <si>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</si>
  <si>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</si>
  <si>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</si>
  <si>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</si>
  <si>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</si>
  <si>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</si>
  <si>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</si>
  <si>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</si>
  <si>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</si>
  <si>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</si>
  <si>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</si>
  <si>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</si>
  <si>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</si>
  <si>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</si>
  <si>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</si>
  <si>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</si>
  <si>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</si>
  <si>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</si>
  <si>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</si>
  <si>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</si>
  <si>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</si>
  <si>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</si>
  <si>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</si>
  <si>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</si>
  <si>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</si>
  <si>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</si>
  <si>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</si>
  <si>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</si>
  <si>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A method of estimating the abundance or [density](/09_glossary.md#density)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[density](/09_glossary.md#density) estimates (Blanc et al., 2013, Obbard et al., 2010, Sollmann et al., 2011).</t>
  </si>
  <si>
    <t>A method used to estimate the [density](/09_glossary.md#density)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</si>
  <si>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[density](/09_glossary.md#density)</t>
  </si>
  <si>
    <t>A method used to estimate abundance or [density](/09_glossary.md#density) from time-lapse images from randomly deployed cameras; the number of unique individuals (the count) is needed (Moeller et al., 2018).</t>
  </si>
  <si>
    <t>kernel_[density](/09_glossary.md#density)_estimator</t>
  </si>
  <si>
    <t>Kernel [density](/09_glossary.md#density) estimator</t>
  </si>
  <si>
    <t>The method used to analyze the camera data, which should depend on the state variable, e.g., occupancy models [MacKenzie et al., 2002], spatially explicit capture recapture (SECR) for [density](/09_glossary.md#density) estimation [Chandler and Royle, 2013], etc. and the Target Species.</t>
  </si>
  <si>
    <t>A method used to estimate the [density](/09_glossary.md#density) of unmarked populations; uses the rate of independent captures, an estimate of movement rate, average group size, and the area sampled by the remote camera.</t>
  </si>
  <si>
    <t>A method used to estimate population abundance or [density](/09_glossary.md#density),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</si>
  <si>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abundance or [density](/09_glossary.md#density)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</si>
  <si>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the [density](/09_glossary.md#density)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[density](/09_glossary.md#density).</t>
  </si>
  <si>
    <t>A method used to estimate the [density](/09_glossary.md#density)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</si>
  <si>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the [density](/09_glossary.md#density)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</si>
  <si>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The SECR (or SCR) method is used to estimate the [density](/09_glossary.md#density)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</si>
  <si>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[density](/09_glossary.md#density)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</si>
  <si>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[density](/09_glossary.md#density) estimators' such as REM or time-to-event (TTE) models; see Moeller et al., [2018] for advantages and disadvantages).</t>
  </si>
  <si>
    <t>A method used to estimate abundance or [density](/09_glossary.md#density) from the detection rate while accounting for animal movement rates (Moeller et al., 2018). The TTE model assumes perfect detection (though there is a model extension to account for imperfect detection that requires further testing).</t>
  </si>
  <si>
    <t>fov_viewshed_[density](/09_glossary.md#density)_estimators</t>
  </si>
  <si>
    <t>Viewshed [density](/09_glossary.md#density) estimators</t>
  </si>
  <si>
    <t>Methods used to estimate the abundance of unmarked populations from observations of animals that relate animal observations to the space directly sampled by each camera’s viewshed (Moeller et al., 2023); they result in viewshed [density](/09_glossary.md#density) estimates that can be extrapolated to abundance within broader sampling frames (Gilbert et al., 2020; Moeller et al., 2023).</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</si>
  <si>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</si>
  <si>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</si>
  <si>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</si>
  <si>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</si>
  <si>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</si>
  <si>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</si>
  <si>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</si>
  <si>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Population size / Absolute abundance / Vital rates / [density](/09_glossary.md#density); Marked</t>
  </si>
  <si>
    <t xml:space="preserve">    mod_appl_mod_cr_cmr: "Population size / Absolute abundance / Vital rates / [density](/09_glossary.md#density); Marked"</t>
  </si>
  <si>
    <t>[density](/09_glossary.md#density) / population size; Marked</t>
  </si>
  <si>
    <t xml:space="preserve">    mod_appl_mod_scr_secr: "[density](/09_glossary.md#density) / population size; Marked"</t>
  </si>
  <si>
    <t>[density](/09_glossary.md#density); Marked population</t>
  </si>
  <si>
    <t xml:space="preserve">    mod_appl_mod_smr: "[density](/09_glossary.md#density); Marked population"</t>
  </si>
  <si>
    <t>[density](/09_glossary.md#density); Unmarked population</t>
  </si>
  <si>
    <t xml:space="preserve">    mod_appl_mod_sc: "[density](/09_glossary.md#density); Unmarked population"</t>
  </si>
  <si>
    <t>[density](/09_glossary.md#density) / population size; Partially Marked</t>
  </si>
  <si>
    <t xml:space="preserve">    mod_appl_mod_catspim: "[density](/09_glossary.md#density) / population size; Partially Marked"</t>
  </si>
  <si>
    <t xml:space="preserve">    mod_appl_mod_2flankspim: "[density](/09_glossary.md#density) / population size; Partially Marked"</t>
  </si>
  <si>
    <t>[density](/09_glossary.md#density); Unmarked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</si>
  <si>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</si>
  <si>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</si>
  <si>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</si>
  <si>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</si>
  <si>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</si>
  <si>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</si>
  <si>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</si>
  <si>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</si>
  <si>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</si>
  <si>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</si>
  <si>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</si>
  <si>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</si>
  <si>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</si>
  <si>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</si>
  <si>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</si>
  <si>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</si>
  <si>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</si>
  <si>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</si>
  <si>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</si>
  <si>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</si>
  <si>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</si>
  <si>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</si>
  <si>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</si>
  <si>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</si>
  <si>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</si>
  <si>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</si>
  <si>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</si>
  <si>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</si>
  <si>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</si>
  <si>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</si>
  <si>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</si>
  <si>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</si>
  <si>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</si>
  <si>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</si>
  <si>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</si>
  <si>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</si>
  <si>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</si>
  <si>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</si>
  <si>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</si>
  <si>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</si>
  <si>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</si>
  <si>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</si>
  <si>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</si>
  <si>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</si>
  <si>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</si>
  <si>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</si>
  <si>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</si>
  <si>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</si>
  <si>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</si>
  <si>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</si>
  <si>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</si>
  <si>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</si>
  <si>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</si>
  <si>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</si>
  <si>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</si>
  <si>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</si>
  <si>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</si>
  <si>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</si>
  <si>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</si>
  <si>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</si>
  <si>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</si>
  <si>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</si>
  <si>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</si>
  <si>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</si>
  <si>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</si>
  <si>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</si>
  <si>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The distance between cameras (i.e., also referred to as 'inter-trap distance'). This will be influenced by the chosen sampling design, the [survey](/09_glossary.md#survey) Objectives, the Target Species and data analysis.</t>
  </si>
  <si>
    <t>The probability of detecting a species at least once during the entire [survey](/09_glossary.md#survey) (Steenweg et al., 2019).</t>
  </si>
  <si>
    <t>A unique alphanumeric identifier for a unique camera deployed during a specific [survey](/09_glossary.md#survey)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</si>
  <si>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[survey](/09_glossary.md#survey) lines or points) to model abundance as a function of decreasing detection probability with animal distance from the camera (using a decay function) (Cappelle et al., 2021; Howe et al., 2017).</t>
  </si>
  <si>
    <t>A user-defined threshold used to define a single 'detection event' (i.e., independent 'events') for group of images or video clips (e.g., 30 minutes or 1 hour). The threshold should be recorded in the [survey](/09_glossary.md#survey) Design Description.</t>
  </si>
  <si>
    <t>Rapid assessment [survey](/09_glossary.md#survey)s to determine what species are present in a given area at a given point in time; there is no attempt made to quantify aspects of communities or populations (Wearn &amp; Glover-Kapfer, 2017).</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</si>
  <si>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[survey](/09_glossary.md#survey) Design Description).</t>
  </si>
  <si>
    <t>A unique alphanumeric identifier for each study area (e.g.,'oilsands_ref1'). If only one area was [survey](/09_glossary.md#survey)ed, the Project Name and Study Area Name should be the same.</t>
  </si>
  <si>
    <t>A unique deployment period (temporal extent) within a project (recorded as '[survey](/09_glossary.md#survey) Name').</t>
  </si>
  <si>
    <t>[survey](/09_glossary.md#survey)_design</t>
  </si>
  <si>
    <t>**[survey](/09_glossary.md#survey) Design**</t>
  </si>
  <si>
    <t>The spatial arrangement of remote cameras within the study area for an individual [survey](/09_glossary.md#survey). If 'Hierarchical (multiple)*/*,' include additional details in the [survey](/09_glossary.md#survey) Design Description. &lt;br&gt; &lt;br&gt; Note that we refer to different configurations of cameras more generally as study design and sampling design; however, the term '[survey](/09_glossary.md#survey) Design' refers to study design as it applies to an individual [survey](/09_glossary.md#survey). There may be multiple [survey](/09_glossary.md#survey) Designs for [survey](/09_glossary.md#survey)s within a project; if this occurs, the [survey](/09_glossary.md#survey) Design should be reported separately for each [survey](/09_glossary.md#survey).</t>
  </si>
  <si>
    <t>[survey](/09_glossary.md#survey)_design_description</t>
  </si>
  <si>
    <t>**\*[survey](/09_glossary.md#survey) Design Description</t>
  </si>
  <si>
    <t>A description of any additional details about the [survey](/09_glossary.md#survey) Design.</t>
  </si>
  <si>
    <t>[survey](/09_glossary.md#survey)_name</t>
  </si>
  <si>
    <t>**[survey](/09_glossary.md#survey) Name**</t>
  </si>
  <si>
    <t>A unique alphanumeric identifier for each [survey](/09_glossary.md#survey) period (e.g., 'fortmc_001').</t>
  </si>
  <si>
    <t>[survey](/09_glossary.md#survey)_objectives</t>
  </si>
  <si>
    <t>**[survey](/09_glossary.md#survey) Objectives**</t>
  </si>
  <si>
    <t>The specific objectives of each [survey](/09_glossary.md#survey) within a project, including the Target Species, the state variables (e.g., occupancy, [density](/09_glossary.md#density)) , and proposed modelling approach(es). [survey](/09_glossary.md#survey) Objectives should be specific, measurable, achievable, relevant, and time-bound (i.e., SMART).</t>
  </si>
  <si>
    <t>The common name(s) of the species that the [survey](/09_glossary.md#survey) was designed to detect.</t>
  </si>
  <si>
    <t>The number of days that all cameras were active during the [survey](/09_glossary.md#survey).</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</si>
  <si>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</si>
  <si>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</si>
  <si>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</si>
  <si>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</si>
  <si>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</si>
  <si>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</si>
  <si>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</si>
  <si>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</si>
  <si>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</si>
  <si>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</si>
  <si>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</si>
  <si>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Duration &amp; Timing - Duration (minimum &amp; maximum)</t>
  </si>
  <si>
    <t>Duration &amp; Timing - Season(s)</t>
  </si>
  <si>
    <t>Duration &amp; Timing - Species-accumulation asymptote</t>
  </si>
  <si>
    <t>title_i_objective</t>
  </si>
  <si>
    <t>Objectives &amp; Resources - Entry point</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</si>
  <si>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</si>
  <si>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</si>
  <si>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</si>
  <si>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</si>
  <si>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</si>
  <si>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</si>
  <si>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</si>
  <si>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</si>
  <si>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</si>
  <si>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</si>
  <si>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</si>
  <si>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</si>
  <si>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</si>
  <si>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</si>
  <si>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</si>
  <si>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</si>
  <si>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</si>
  <si>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</si>
  <si>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</si>
  <si>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</si>
  <si>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</si>
  <si>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</si>
  <si>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</si>
  <si>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</si>
  <si>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</si>
  <si>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</si>
  <si>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</si>
  <si>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</si>
  <si>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</si>
  <si>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</si>
  <si>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</si>
  <si>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</si>
  <si>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</si>
  <si>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</si>
  <si>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</si>
  <si>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</si>
  <si>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</si>
  <si>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</si>
  <si>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</si>
  <si>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</si>
  <si>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</si>
  <si>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</si>
  <si>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</si>
  <si>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</si>
  <si>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</si>
  <si>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</si>
  <si>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</si>
  <si>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</si>
  <si>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</si>
  <si>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</si>
  <si>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</si>
  <si>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</si>
  <si>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</si>
  <si>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</si>
  <si>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</si>
  <si>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</si>
  <si>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</si>
  <si>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</si>
  <si>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</si>
  <si>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</si>
  <si>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</si>
  <si>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</si>
  <si>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</si>
  <si>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</si>
  <si>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</si>
  <si>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</si>
  <si>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</si>
  <si>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</si>
  <si>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</si>
  <si>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</si>
  <si>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</si>
  <si>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</si>
  <si>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</si>
  <si>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</si>
  <si>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</si>
  <si>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</si>
  <si>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</si>
  <si>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</si>
  <si>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</si>
  <si>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</si>
  <si>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</si>
  <si>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</si>
  <si>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</si>
  <si>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</si>
  <si>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</si>
  <si>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</si>
  <si>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</si>
  <si>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</si>
  <si>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</si>
  <si>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</si>
  <si>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</si>
  <si>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</si>
  <si>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</si>
  <si>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</si>
  <si>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</si>
  <si>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</si>
  <si>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</si>
  <si>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</si>
  <si>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</si>
  <si>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</si>
  <si>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</si>
  <si>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</si>
  <si>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</si>
  <si>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</si>
  <si>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</si>
  <si>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</si>
  <si>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</si>
  <si>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</si>
  <si>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</si>
  <si>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</si>
  <si>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</si>
  <si>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</si>
  <si>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</si>
  <si>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</si>
  <si>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</si>
  <si>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</si>
  <si>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</si>
  <si>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</si>
  <si>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</si>
  <si>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</si>
  <si>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</si>
  <si>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</si>
  <si>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</si>
  <si>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</si>
  <si>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</si>
  <si>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</si>
  <si>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</si>
  <si>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</si>
  <si>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</si>
  <si>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</si>
  <si>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</si>
  <si>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</si>
  <si>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</si>
  <si>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</si>
  <si>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</si>
  <si>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</si>
  <si>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</si>
  <si>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</si>
  <si>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</si>
  <si>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</si>
  <si>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</si>
  <si>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</si>
  <si>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</si>
  <si>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</si>
  <si>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</si>
  <si>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</si>
  <si>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</si>
  <si>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</si>
  <si>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</si>
  <si>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</si>
  <si>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</si>
  <si>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</si>
  <si>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</si>
  <si>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</si>
  <si>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</si>
  <si>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</si>
  <si>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</si>
  <si>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</si>
  <si>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</si>
  <si>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</si>
  <si>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</si>
  <si>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</si>
  <si>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</si>
  <si>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</si>
  <si>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</si>
  <si>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</si>
  <si>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</si>
  <si>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</si>
  <si>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</si>
  <si>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</si>
  <si>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</si>
  <si>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</si>
  <si>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</si>
  <si>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</si>
  <si>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</si>
  <si>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</si>
  <si>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</si>
  <si>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</si>
  <si>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</si>
  <si>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</si>
  <si>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</si>
  <si>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</si>
  <si>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</si>
  <si>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</si>
  <si>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</si>
  <si>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</si>
  <si>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</si>
  <si>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</si>
  <si>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</si>
  <si>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</si>
  <si>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</si>
  <si>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</si>
  <si>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</si>
  <si>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</si>
  <si>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</si>
  <si>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</si>
  <si>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</si>
  <si>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</si>
  <si>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</si>
  <si>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</si>
  <si>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</si>
  <si>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</si>
  <si>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</si>
  <si>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</si>
  <si>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</si>
  <si>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</si>
  <si>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</si>
  <si>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</si>
  <si>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</si>
  <si>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</si>
  <si>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</si>
  <si>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</si>
  <si>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</si>
  <si>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</si>
  <si>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</si>
  <si>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</si>
  <si>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</si>
  <si>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</si>
  <si>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</si>
  <si>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</si>
  <si>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</si>
  <si>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</si>
  <si>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</si>
  <si>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</si>
  <si>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</si>
  <si>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</si>
  <si>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</si>
  <si>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</si>
  <si>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</si>
  <si>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</si>
  <si>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</si>
  <si>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</si>
  <si>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</si>
  <si>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</si>
  <si>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</si>
  <si>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</si>
  <si>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</si>
  <si>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</si>
  <si>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</si>
  <si>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</si>
  <si>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</si>
  <si>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</si>
  <si>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</si>
  <si>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</si>
  <si>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</si>
  <si>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</si>
  <si>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</si>
  <si>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</si>
  <si>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</si>
  <si>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</si>
  <si>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</si>
  <si>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</si>
  <si>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</si>
  <si>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</si>
  <si>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</si>
  <si>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</si>
  <si>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</si>
  <si>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</si>
  <si>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</si>
  <si>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</si>
  <si>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</si>
  <si>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</si>
  <si>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</si>
  <si>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</si>
  <si>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</si>
  <si>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</si>
  <si>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</si>
  <si>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</si>
  <si>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</si>
  <si>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</si>
  <si>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</si>
  <si>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</si>
  <si>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</si>
  <si>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</si>
  <si>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</si>
  <si>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</si>
  <si>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</si>
  <si>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</si>
  <si>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</si>
  <si>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</si>
  <si>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</si>
  <si>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</si>
  <si>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</si>
  <si>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</si>
  <si>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</si>
  <si>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</si>
  <si>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</si>
  <si>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</si>
  <si>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</si>
  <si>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</si>
  <si>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</si>
  <si>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</si>
  <si>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</si>
  <si>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</si>
  <si>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</si>
  <si>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</si>
  <si>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</si>
  <si>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</si>
  <si>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</si>
  <si>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</si>
  <si>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</si>
  <si>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</si>
  <si>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</si>
  <si>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</si>
  <si>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</si>
  <si>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</si>
  <si>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</si>
  <si>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</si>
  <si>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</si>
  <si>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</si>
  <si>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</si>
  <si>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</si>
  <si>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</si>
  <si>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</si>
  <si>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</si>
  <si>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</si>
  <si>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</si>
  <si>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</si>
  <si>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</si>
  <si>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</si>
  <si>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</si>
  <si>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</si>
  <si>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</si>
  <si>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</si>
  <si>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</si>
  <si>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</si>
  <si>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</si>
  <si>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</si>
  <si>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</si>
  <si>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</si>
  <si>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</si>
  <si>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</si>
  <si>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</si>
  <si>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</si>
  <si>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</si>
  <si>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</si>
  <si>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</si>
  <si>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</si>
  <si>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</si>
  <si>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</si>
  <si>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</si>
  <si>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</si>
  <si>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</si>
  <si>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</si>
  <si>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</si>
  <si>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</si>
  <si>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</si>
  <si>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Objectives &amp; Resources - Number of cameras available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</si>
  <si>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</si>
  <si>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</si>
  <si>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</si>
  <si>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</si>
  <si>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</si>
  <si>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</si>
  <si>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</si>
  <si>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</si>
  <si>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</si>
  <si>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</si>
  <si>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</si>
  <si>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https://ab-rcsc.github.io/rc-decision-support-tool_concept-library/02_dialog-boxes/01_12_obj_targ_sp.html#i_obj_targ_sp</t>
  </si>
  <si>
    <t>https://ab-rcsc.github.io/rc-decision-support-tool_concept-library/02_dialog-boxes/01_13_sp_info.html#i_sp_info</t>
  </si>
  <si>
    <t>https://ab-rcsc.github.io/rc-decision-support-tool_concept-library/02_dialog-boxes/01_14_sp_type.html#i_sp_type</t>
  </si>
  <si>
    <t>https://ab-rcsc.github.io/rc-decision-support-tool_concept-library/02_dialog-boxes/01_15_sp_dens_low.html#i_sp_dens_low</t>
  </si>
  <si>
    <t>https://ab-rcsc.github.io/rc-decision-support-tool_concept-library/02_dialog-boxes/01_16_sp_occ_restr.html#i_sp_occ_restr</t>
  </si>
  <si>
    <t>https://ab-rcsc.github.io/rc-decision-support-tool_concept-library/02_dialog-boxes/01_17_sp_hr_size.html#i_sp_hr_size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</si>
  <si>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</si>
  <si>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</si>
  <si>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https://ab-rcsc.github.io/rc-decision-support-tool_concept-library/02_dialog-boxes/01_20_sp_detprob_cat.html#i_sp_detprob_cat</t>
  </si>
  <si>
    <t>https://ab-rcsc.github.io/rc-decision-support-tool_concept-library/02_dialog-boxes/01_21_sp_behav.html#i_sp_behav</t>
  </si>
  <si>
    <t>https://ab-rcsc.github.io/rc-decision-support-tool_concept-library/02_dialog-boxes/01_22_sp_behav_season.html#i_sp_behav_season</t>
  </si>
  <si>
    <t>https://ab-rcsc.github.io/rc-decision-support-tool_concept-library/02_dialog-boxes/01_23_marking_code.html#i_marking_code</t>
  </si>
  <si>
    <t>https://ab-rcsc.github.io/rc-decision-support-tool_concept-library/02_dialog-boxes/01_24_marking_allsub.html#i_marking_allsub</t>
  </si>
  <si>
    <t>https://ab-rcsc.github.io/rc-decision-support-tool_concept-library/02_dialog-boxes/01_25_3ormore_cat_ids.html#i_3ormore_cat_ids</t>
  </si>
  <si>
    <t>https://ab-rcsc.github.io/rc-decision-support-tool_concept-library/02_dialog-boxes/01_26_auxillary_info.html#i_auxillary_info</t>
  </si>
  <si>
    <t>https://ab-rcsc.github.io/rc-decision-support-tool_concept-library/02_dialog-boxes/01_27_aux_count_possible.html#i_aux_count_possible</t>
  </si>
  <si>
    <t>https://ab-rcsc.github.io/rc-decision-support-tool_concept-library/02_dialog-boxes/01_28_focalarea_calc.html#i_focalarea_calc</t>
  </si>
  <si>
    <t>https://ab-rcsc.github.io/rc-decision-support-tool_concept-library/02_dialog-boxes/01_29_cam_high_dens.html#i_cam_high_dens</t>
  </si>
  <si>
    <t>https://ab-rcsc.github.io/rc-decision-support-tool_concept-library/02_dialog-boxes/01_30_sp_common_pop_lg.html#i_sp_common_pop_lg</t>
  </si>
  <si>
    <t>https://ab-rcsc.github.io/rc-decision-support-tool_concept-library/02_dialog-boxes/01_31_sp_size_multi.html#i_sp_size_multi</t>
  </si>
  <si>
    <t>https://ab-rcsc.github.io/rc-decision-support-tool_concept-library/02_dialog-boxes/01_32_sp_behav_mult.html#i_sp_behav_mult</t>
  </si>
  <si>
    <t>https://ab-rcsc.github.io/rc-decision-support-tool_concept-library/02_dialog-boxes/01_33_sp_rarity_multi.html#i_sp_rarity_multi</t>
  </si>
  <si>
    <t>https://ab-rcsc.github.io/rc-decision-support-tool_concept-library/02_dialog-boxes/01_36_sp_detprob_cat_multi.html#i_sp_detprob_cat_multi</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</si>
  <si>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</si>
  <si>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</si>
  <si>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</si>
  <si>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</si>
  <si>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</si>
  <si>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</si>
  <si>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</si>
  <si>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</si>
  <si>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</si>
  <si>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</si>
  <si>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</si>
  <si>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</si>
  <si>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</si>
  <si>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</si>
  <si>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</si>
  <si>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</si>
  <si>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https://ab-rcsc.github.io/rc-decision-support-tool_concept-library/02_dialog-boxes/01_56_modmixed.html#i_modmixed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</si>
  <si>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</si>
  <si>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</si>
  <si>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</si>
  <si>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</si>
  <si>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</si>
  <si>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</si>
  <si>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</si>
  <si>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</si>
  <si>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</si>
  <si>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</si>
  <si>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</si>
  <si>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</si>
  <si>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</si>
  <si>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</si>
  <si>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</si>
  <si>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</si>
  <si>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</si>
  <si>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</si>
  <si>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</si>
  <si>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</si>
  <si>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</si>
  <si>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</si>
  <si>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</si>
  <si>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</si>
  <si>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</si>
  <si>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</si>
  <si>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</si>
  <si>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</si>
  <si>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</si>
  <si>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https://ab-rcsc.github.io/rc-decision-support-tool_concept-library/02_dialog-boxes/01_34_sp_rarity_multi.html#i_sp_rarity_rarest</t>
  </si>
  <si>
    <t>https://ab-rcsc.github.io/rc-decision-support-tool_concept-library/02_dialog-boxes/01_35_sp_rarity_multi.html#i_sp_rarity_leastrare</t>
  </si>
  <si>
    <t>https://ab-rcsc.github.io/rc-decision-support-tool_concept-library/02_dialog-boxes/01_37_sp_detprob_cat_multi.html#i_sp_detprob_cat_most</t>
  </si>
  <si>
    <t>https://ab-rcsc.github.io/rc-decision-support-tool_concept-library/02_dialog-boxes/01_38_sp_detprob_cat_multi.html#i_sp_detprob_cat_least</t>
  </si>
  <si>
    <t>https://ab-rcsc.github.io/rc-decision-support-tool_concept-library/02_dialog-boxes/01_46_targ_feature.html#i_targ_feature_same</t>
  </si>
  <si>
    <t>prog_text</t>
  </si>
  <si>
    <t>title_i_sp_occ_restr</t>
  </si>
  <si>
    <t>title_i_cam_independent</t>
  </si>
  <si>
    <t>title_i_mod_inventory</t>
  </si>
  <si>
    <t>title_i_mod_divers_rich</t>
  </si>
  <si>
    <t>title_i_mod_occupancy</t>
  </si>
  <si>
    <t>title_i_mod_rai</t>
  </si>
  <si>
    <t>title_i_mod_behaviour</t>
  </si>
  <si>
    <t>title_i_cam_direction_ds</t>
  </si>
  <si>
    <t>title_i_multisamp_per_loc</t>
  </si>
  <si>
    <t>title_i_modmixed</t>
  </si>
  <si>
    <t>title_i_mod_cr_cmr</t>
  </si>
  <si>
    <t>title_i_mod_scr_secr</t>
  </si>
  <si>
    <t>title_i_mod_smr</t>
  </si>
  <si>
    <t>title_i_mod_sc</t>
  </si>
  <si>
    <t>title_i_mod_catspim</t>
  </si>
  <si>
    <t>title_i_mod_2flankspim</t>
  </si>
  <si>
    <t>title_i_mod_rem</t>
  </si>
  <si>
    <t>title_i_mod_rest</t>
  </si>
  <si>
    <t>title_i_mod_tifc</t>
  </si>
  <si>
    <t>title_i_mod_ds</t>
  </si>
  <si>
    <t>title_i_mod_tte</t>
  </si>
  <si>
    <t>title_i_mod_ste</t>
  </si>
  <si>
    <t>title_i_mod_is</t>
  </si>
  <si>
    <t>title_i_survey_dur_mth</t>
  </si>
  <si>
    <t>title_i_sp_rarity_rarest</t>
  </si>
  <si>
    <t>title_i_sp_rarity_leastrare</t>
  </si>
  <si>
    <t>title_i_sp_detprob_cat_most</t>
  </si>
  <si>
    <t>title_i_sp_detprob_cat_least</t>
  </si>
  <si>
    <t>title_i_cam_makemod_same</t>
  </si>
  <si>
    <t>title_i_cam_settings_mult</t>
  </si>
  <si>
    <t>title_i_cam_protocol_ht_angle</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</si>
  <si>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</si>
  <si>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</si>
  <si>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</si>
  <si>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</si>
  <si>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</si>
  <si>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</si>
  <si>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</si>
  <si>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</si>
  <si>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</si>
  <si>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</si>
  <si>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</si>
  <si>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</si>
  <si>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title_i_mod_rai_poisson</t>
  </si>
  <si>
    <t>title_i_mod_rai_zip</t>
  </si>
  <si>
    <t>title_i_mod_rai_nb</t>
  </si>
  <si>
    <t>title_i_mod_rai_zinb</t>
  </si>
  <si>
    <t>title_i_mod_rai_hurdle</t>
  </si>
  <si>
    <t>title_i_mod_mr</t>
  </si>
  <si>
    <t>title_i_</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</si>
  <si>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</si>
  <si>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</si>
  <si>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</si>
  <si>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</si>
  <si>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</si>
  <si>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</si>
  <si>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</si>
  <si>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</si>
  <si>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Objectives &amp; Resources - State Variable *vs.* Objective</t>
  </si>
  <si>
    <t xml:space="preserve">    title_i_user_entry: "Objectives &amp; Resources - Entry point"</t>
  </si>
  <si>
    <t xml:space="preserve">    title_i_objective: "Objectives &amp; Resources - State Variable *vs.* Objective"</t>
  </si>
  <si>
    <t xml:space="preserve">    title_i_num_cams: "Objectives &amp; Resources - Number of cameras available"</t>
  </si>
  <si>
    <t xml:space="preserve">    title_i_study_area_mult: "Study area  - Single *vs* multiple"</t>
  </si>
  <si>
    <t xml:space="preserve">    title_i_cam_dens_gradient: "Site selection constraints - Known density gradient"</t>
  </si>
  <si>
    <t xml:space="preserve">    title_i_cam_strat_covar: "Site selection constraints - Stratified by covariates"</t>
  </si>
  <si>
    <t xml:space="preserve">    title_i_cam_high_dens: "Site selection constraints - Camera density"</t>
  </si>
  <si>
    <t xml:space="preserve">    title_i_surv_dur_min_max: "Duration &amp; Timing - Duration (minimum &amp; maximum)"</t>
  </si>
  <si>
    <t xml:space="preserve">    title_i_survey_dur_mth: "NULL"</t>
  </si>
  <si>
    <t xml:space="preserve">    title_i_sp_asymptote: "Duration &amp; Timing - Species-accumulation asymptote"</t>
  </si>
  <si>
    <t xml:space="preserve">    title_i_study_season_num: "Duration &amp; Timing - Season(s)"</t>
  </si>
  <si>
    <t xml:space="preserve">    title_i_obj_targ_sp: "Target species - Single *vs.* multiple"</t>
  </si>
  <si>
    <t xml:space="preserve">    title_i_sp_info: "Target species - Ecological knowledge"</t>
  </si>
  <si>
    <t xml:space="preserve">    title_i_sp_type: "Target species - Carnivore / ungulate"</t>
  </si>
  <si>
    <t xml:space="preserve">    title_i_sp_dens_low: "Target species - Low [density](/09_glossary.md#density) species"</t>
  </si>
  <si>
    <t xml:space="preserve">    title_i_sp_occ_restr: "Target species - Occurrence restricted"</t>
  </si>
  <si>
    <t xml:space="preserve">    title_i_sp_hr_size: "Target species - Home range size"</t>
  </si>
  <si>
    <t xml:space="preserve">    title_i_sp_size: "Target species - Body size"</t>
  </si>
  <si>
    <t xml:space="preserve">    title_i_sp_rarity: "Target species - Rarity"</t>
  </si>
  <si>
    <t xml:space="preserve">    title_i_sp_detprob_cat: "Target species - Detection probability"</t>
  </si>
  <si>
    <t xml:space="preserve">    title_i_sp_behav: "Target species -  Behaviour (Investigative)"</t>
  </si>
  <si>
    <t xml:space="preserve">    title_i_sp_behav_season: "Target species - Behaviour (Seasonal)"</t>
  </si>
  <si>
    <t xml:space="preserve">    title_i_marking_code: "Target species - Markings (Marked, unmarked, partially marked)"</t>
  </si>
  <si>
    <t xml:space="preserve">    title_i_marking_allsub: "Target species - Markings (All or subset marked)"</t>
  </si>
  <si>
    <t xml:space="preserve">    title_i_3ormore_cat_ids: "Target species - Markings (Number of categorical identifiers)"</t>
  </si>
  <si>
    <t xml:space="preserve">    title_i_auxillary_info: "Target species - Additional information obtainable"</t>
  </si>
  <si>
    <t xml:space="preserve">    title_i_aux_count_possible: "Target species - Counts of individuals"</t>
  </si>
  <si>
    <t xml:space="preserve">    title_i_focalarea_calc: "Target species - Focal area measured or detections binned by distance"</t>
  </si>
  <si>
    <t xml:space="preserve">    title_i_sp_common_pop_lg: "Target species - Study population size"</t>
  </si>
  <si>
    <t xml:space="preserve">    title_i_sp_size_multi: "Target species (multiple) - Size"</t>
  </si>
  <si>
    <t xml:space="preserve">    title_i_sp_behav_mult: "Target species (multiple) - Behaviour"</t>
  </si>
  <si>
    <t xml:space="preserve">    title_i_sp_rarity_multi: "Target species (multiple) - Rarity"</t>
  </si>
  <si>
    <t xml:space="preserve">    title_i_sp_rarity_rarest: "NULL"</t>
  </si>
  <si>
    <t xml:space="preserve">    title_i_sp_rarity_leastrare: "NULL"</t>
  </si>
  <si>
    <t xml:space="preserve">    title_i_sp_detprob_cat_multi: "Target species (multiple)  - Detection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</si>
</sst>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font>
      <sz val="11"/>
      <color theme="1"/>
      <name val="Aptos Narrow"/>
      <family val="2"/>
      <scheme val="minor"/>
    </font>
    <font>
      <sz val="10"/>
      <color theme="1"/>
      <name val="Calibri"/>
      <family val="2"/>
    </font>
    <font>
      <sz val="8"/>
      <color theme="1"/>
      <name val="Calibri"/>
      <family val="2"/>
    </font>
    <font>
      <sz val="10"/>
      <color rgb="FF000000"/>
      <name val="Arial"/>
      <family val="2"/>
    </font>
    <font>
      <sz val="10"/>
      <color theme="1"/>
      <name val="Arial"/>
      <family val="2"/>
    </font>
    <font>
      <i/>
      <sz val="10"/>
      <color rgb="FF000000"/>
      <name val="Arial"/>
      <family val="2"/>
    </font>
    <font>
      <b/>
      <sz val="10"/>
      <color rgb="FF000000"/>
      <name val="Arial"/>
      <family val="2"/>
    </font>
    <font>
      <b/>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12"/>
      <color rgb="FFFF0000"/>
      <name val="Calibri"/>
      <family val="2"/>
    </font>
  </fonts>
  <fills count="12">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12" fillId="0" borderId="0"/>
  </cellStyleXfs>
  <cellXfs count="35">
    <xf numFmtId="0" fontId="0" fillId="0" borderId="0" xfId="0"/>
    <xf numFmtId="0" fontId="1" fillId="0" borderId="0" xfId="0" applyFont="1" applyAlignment="1">
      <alignment vertical="center"/>
    </xf>
    <xf numFmtId="0" fontId="2" fillId="0" borderId="0" xfId="0" applyFont="1" applyAlignment="1">
      <alignment vertical="center"/>
    </xf>
    <xf numFmtId="0" fontId="6" fillId="4" borderId="0" xfId="0" applyFont="1" applyFill="1" applyAlignment="1">
      <alignment vertical="center"/>
    </xf>
    <xf numFmtId="0" fontId="7"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6" fillId="0" borderId="0" xfId="0" applyFont="1" applyAlignment="1">
      <alignment vertical="center"/>
    </xf>
    <xf numFmtId="0" fontId="3" fillId="3" borderId="0" xfId="0" applyFont="1" applyFill="1" applyAlignment="1">
      <alignment horizontal="center" vertical="center"/>
    </xf>
    <xf numFmtId="0" fontId="4" fillId="0" borderId="0" xfId="0" applyFont="1" applyAlignment="1">
      <alignment vertical="center"/>
    </xf>
    <xf numFmtId="0" fontId="8" fillId="0" borderId="0" xfId="0" applyFont="1"/>
    <xf numFmtId="0" fontId="3" fillId="0" borderId="0" xfId="0" quotePrefix="1" applyFont="1" applyAlignment="1">
      <alignment vertical="center"/>
    </xf>
    <xf numFmtId="0" fontId="11" fillId="6" borderId="0" xfId="0" applyFont="1" applyFill="1"/>
    <xf numFmtId="0" fontId="0" fillId="0" borderId="0" xfId="0" pivotButton="1"/>
    <xf numFmtId="0" fontId="0" fillId="0" borderId="0" xfId="0" applyAlignment="1">
      <alignment horizontal="left"/>
    </xf>
    <xf numFmtId="0" fontId="11" fillId="0" borderId="0" xfId="0" applyFont="1"/>
    <xf numFmtId="0" fontId="0" fillId="7" borderId="0" xfId="0" applyFill="1"/>
    <xf numFmtId="0" fontId="0" fillId="8" borderId="0" xfId="0" applyFill="1"/>
    <xf numFmtId="0" fontId="13" fillId="9" borderId="0" xfId="0" applyFont="1" applyFill="1" applyAlignment="1">
      <alignment horizontal="left" vertical="top"/>
    </xf>
    <xf numFmtId="0" fontId="14" fillId="5" borderId="0" xfId="0" applyFont="1" applyFill="1"/>
    <xf numFmtId="0" fontId="0" fillId="0" borderId="0" xfId="0" applyAlignment="1">
      <alignment wrapText="1"/>
    </xf>
    <xf numFmtId="164" fontId="0" fillId="0" borderId="0" xfId="0" applyNumberFormat="1"/>
    <xf numFmtId="0" fontId="15" fillId="10" borderId="1" xfId="1" applyFont="1" applyFill="1" applyBorder="1" applyAlignment="1">
      <alignment horizontal="left" vertical="top" wrapText="1"/>
    </xf>
    <xf numFmtId="0" fontId="0" fillId="8" borderId="0" xfId="0" applyFill="1" applyAlignment="1">
      <alignment horizontal="left"/>
    </xf>
    <xf numFmtId="0" fontId="15" fillId="11" borderId="1" xfId="1" applyFont="1" applyFill="1" applyBorder="1" applyAlignment="1">
      <alignment horizontal="left" vertical="top" wrapText="1"/>
    </xf>
    <xf numFmtId="0" fontId="15" fillId="11" borderId="0" xfId="1" applyFont="1" applyFill="1" applyAlignment="1">
      <alignment horizontal="left" vertical="top" wrapText="1"/>
    </xf>
    <xf numFmtId="0" fontId="0" fillId="0" borderId="1" xfId="0" applyBorder="1"/>
    <xf numFmtId="0" fontId="15" fillId="10" borderId="0" xfId="1" applyFont="1" applyFill="1" applyAlignment="1">
      <alignment horizontal="left" vertical="top" wrapText="1"/>
    </xf>
    <xf numFmtId="0" fontId="16" fillId="0" borderId="0" xfId="0" applyFont="1"/>
    <xf numFmtId="0" fontId="17" fillId="11" borderId="1" xfId="1" applyFont="1" applyFill="1" applyBorder="1" applyAlignment="1">
      <alignment horizontal="left" vertical="top" wrapText="1"/>
    </xf>
    <xf numFmtId="0" fontId="17" fillId="10" borderId="1" xfId="1" applyFont="1" applyFill="1" applyBorder="1" applyAlignment="1">
      <alignment horizontal="left" vertical="top" wrapText="1"/>
    </xf>
    <xf numFmtId="164" fontId="16" fillId="0" borderId="0" xfId="0" applyNumberFormat="1" applyFont="1"/>
    <xf numFmtId="0" fontId="15" fillId="11" borderId="0" xfId="1" applyFont="1" applyFill="1" applyBorder="1" applyAlignment="1">
      <alignment horizontal="left" vertical="top" wrapText="1"/>
    </xf>
    <xf numFmtId="0" fontId="15" fillId="10" borderId="0" xfId="1" applyFont="1" applyFill="1" applyBorder="1" applyAlignment="1">
      <alignment horizontal="left" vertical="top" wrapText="1"/>
    </xf>
  </cellXfs>
  <cellStyles count="2">
    <cellStyle name="Normal" xfId="0" builtinId="0"/>
    <cellStyle name="Normal 2" xfId="1" xr:uid="{E7F4B3A1-D101-4933-801E-52D84A9801FC}"/>
  </cellStyles>
  <dxfs count="11">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0">
      <pivotArea collapsedLevelsAreSubtotals="1" fieldPosition="0">
        <references count="1">
          <reference field="1" count="1">
            <x v="3"/>
          </reference>
        </references>
      </pivotArea>
    </format>
    <format dxfId="9">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election activeCell="F8" sqref="F8"/>
    </sheetView>
  </sheetViews>
  <sheetFormatPr defaultRowHeight="14.25"/>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H9"/>
  <sheetViews>
    <sheetView workbookViewId="0">
      <selection activeCell="E14" sqref="E14"/>
    </sheetView>
  </sheetViews>
  <sheetFormatPr defaultRowHeight="14.25"/>
  <cols>
    <col min="1" max="1" width="7.25" bestFit="1" customWidth="1"/>
    <col min="2" max="2" width="14.25" bestFit="1" customWidth="1"/>
    <col min="3" max="3" width="18.25" bestFit="1" customWidth="1"/>
    <col min="4" max="4" width="32.875" bestFit="1" customWidth="1"/>
    <col min="5" max="5" width="27.125" customWidth="1"/>
    <col min="6" max="6" width="53.75" bestFit="1" customWidth="1"/>
  </cols>
  <sheetData>
    <row r="1" spans="1:8" ht="15">
      <c r="A1" s="16" t="s">
        <v>1019</v>
      </c>
      <c r="B1" s="16" t="s">
        <v>2801</v>
      </c>
      <c r="C1" s="16" t="s">
        <v>1543</v>
      </c>
      <c r="D1" s="16" t="s">
        <v>2802</v>
      </c>
      <c r="E1" s="16" t="s">
        <v>2803</v>
      </c>
      <c r="F1" s="16" t="s">
        <v>2804</v>
      </c>
      <c r="G1" s="16" t="s">
        <v>1289</v>
      </c>
      <c r="H1" s="16" t="s">
        <v>806</v>
      </c>
    </row>
    <row r="2" spans="1:8">
      <c r="A2">
        <v>1</v>
      </c>
      <c r="B2" t="s">
        <v>1536</v>
      </c>
      <c r="C2" t="s">
        <v>1544</v>
      </c>
      <c r="D2" t="s">
        <v>1515</v>
      </c>
      <c r="E2" t="s">
        <v>1514</v>
      </c>
      <c r="F2" t="s">
        <v>1545</v>
      </c>
      <c r="G2" t="s">
        <v>1517</v>
      </c>
      <c r="H2" t="s">
        <v>2447</v>
      </c>
    </row>
    <row r="3" spans="1:8">
      <c r="A3">
        <v>2</v>
      </c>
      <c r="B3" t="s">
        <v>1537</v>
      </c>
      <c r="C3" t="s">
        <v>1546</v>
      </c>
      <c r="D3" t="s">
        <v>1513</v>
      </c>
      <c r="E3" t="s">
        <v>1512</v>
      </c>
      <c r="F3" t="s">
        <v>1547</v>
      </c>
      <c r="G3" t="s">
        <v>1520</v>
      </c>
      <c r="H3" t="s">
        <v>2443</v>
      </c>
    </row>
    <row r="4" spans="1:8">
      <c r="A4">
        <v>3</v>
      </c>
      <c r="B4" t="s">
        <v>1538</v>
      </c>
      <c r="C4" t="s">
        <v>1548</v>
      </c>
      <c r="D4" t="s">
        <v>1511</v>
      </c>
      <c r="E4" t="s">
        <v>1510</v>
      </c>
      <c r="F4" t="s">
        <v>1549</v>
      </c>
      <c r="G4" t="s">
        <v>1520</v>
      </c>
      <c r="H4" t="s">
        <v>2448</v>
      </c>
    </row>
    <row r="5" spans="1:8">
      <c r="A5">
        <v>4</v>
      </c>
      <c r="B5" t="s">
        <v>1539</v>
      </c>
      <c r="C5" t="s">
        <v>1550</v>
      </c>
      <c r="D5" t="s">
        <v>1509</v>
      </c>
      <c r="E5" t="s">
        <v>1508</v>
      </c>
      <c r="F5" t="s">
        <v>1551</v>
      </c>
      <c r="G5" t="s">
        <v>1518</v>
      </c>
      <c r="H5" t="s">
        <v>2446</v>
      </c>
    </row>
    <row r="6" spans="1:8">
      <c r="A6">
        <v>5</v>
      </c>
      <c r="B6" t="s">
        <v>1540</v>
      </c>
      <c r="C6" t="s">
        <v>1552</v>
      </c>
      <c r="D6" t="s">
        <v>1507</v>
      </c>
      <c r="E6" t="s">
        <v>1506</v>
      </c>
      <c r="F6" t="s">
        <v>1553</v>
      </c>
      <c r="G6" t="s">
        <v>1519</v>
      </c>
      <c r="H6" t="s">
        <v>2449</v>
      </c>
    </row>
    <row r="7" spans="1:8">
      <c r="A7">
        <v>6</v>
      </c>
      <c r="B7" t="s">
        <v>1541</v>
      </c>
      <c r="C7" t="s">
        <v>1554</v>
      </c>
      <c r="D7" t="s">
        <v>1505</v>
      </c>
      <c r="E7" t="s">
        <v>1504</v>
      </c>
      <c r="F7" t="s">
        <v>1555</v>
      </c>
      <c r="G7" t="s">
        <v>1516</v>
      </c>
      <c r="H7" t="s">
        <v>2444</v>
      </c>
    </row>
    <row r="8" spans="1:8">
      <c r="A8">
        <v>7</v>
      </c>
      <c r="B8" t="s">
        <v>1542</v>
      </c>
      <c r="C8" t="s">
        <v>1556</v>
      </c>
      <c r="D8" t="s">
        <v>1503</v>
      </c>
      <c r="E8" t="s">
        <v>1502</v>
      </c>
      <c r="F8" t="s">
        <v>1557</v>
      </c>
      <c r="G8" t="s">
        <v>1521</v>
      </c>
      <c r="H8" t="s">
        <v>2445</v>
      </c>
    </row>
    <row r="9" spans="1:8">
      <c r="E9" t="s">
        <v>1501</v>
      </c>
    </row>
  </sheetData>
  <autoFilter ref="A1:H9" xr:uid="{D09C9D17-17AE-4178-B4A0-1167ED37B9F1}"/>
  <phoneticPr fontId="10"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P18" sqref="P18"/>
    </sheetView>
  </sheetViews>
  <sheetFormatPr defaultRowHeight="14.25"/>
  <sheetData>
    <row r="1" spans="1:16" ht="15">
      <c r="A1" t="s">
        <v>1500</v>
      </c>
      <c r="B1" t="s">
        <v>1499</v>
      </c>
      <c r="C1" t="s">
        <v>1498</v>
      </c>
      <c r="D1" t="s">
        <v>1497</v>
      </c>
      <c r="E1" t="s">
        <v>1496</v>
      </c>
      <c r="F1" t="s">
        <v>1495</v>
      </c>
      <c r="G1" t="s">
        <v>1494</v>
      </c>
      <c r="N1" s="16" t="s">
        <v>1289</v>
      </c>
      <c r="O1" s="16" t="s">
        <v>1290</v>
      </c>
    </row>
    <row r="2" spans="1:16">
      <c r="A2" t="s">
        <v>1492</v>
      </c>
      <c r="B2" t="s">
        <v>1493</v>
      </c>
      <c r="C2" t="s">
        <v>1492</v>
      </c>
      <c r="D2" t="s">
        <v>1491</v>
      </c>
      <c r="E2" t="s">
        <v>1483</v>
      </c>
      <c r="F2" t="s">
        <v>1425</v>
      </c>
      <c r="G2" t="s">
        <v>1424</v>
      </c>
      <c r="N2" t="s">
        <v>1279</v>
      </c>
      <c r="O2" t="s">
        <v>1280</v>
      </c>
    </row>
    <row r="3" spans="1:16">
      <c r="A3" t="s">
        <v>1489</v>
      </c>
      <c r="B3" t="s">
        <v>1488</v>
      </c>
      <c r="C3" t="s">
        <v>1489</v>
      </c>
      <c r="D3" t="s">
        <v>1490</v>
      </c>
      <c r="E3" t="s">
        <v>1483</v>
      </c>
      <c r="F3" t="s">
        <v>1425</v>
      </c>
      <c r="G3" t="s">
        <v>1424</v>
      </c>
      <c r="N3" t="s">
        <v>1281</v>
      </c>
      <c r="O3" t="s">
        <v>1282</v>
      </c>
    </row>
    <row r="4" spans="1:16">
      <c r="A4" t="s">
        <v>1489</v>
      </c>
      <c r="B4" t="s">
        <v>1488</v>
      </c>
      <c r="C4" t="s">
        <v>1487</v>
      </c>
      <c r="D4" t="s">
        <v>1486</v>
      </c>
      <c r="E4" t="s">
        <v>1479</v>
      </c>
      <c r="F4" t="s">
        <v>1479</v>
      </c>
      <c r="G4" t="s">
        <v>391</v>
      </c>
      <c r="N4" t="s">
        <v>1283</v>
      </c>
      <c r="O4" t="s">
        <v>1284</v>
      </c>
    </row>
    <row r="5" spans="1:16">
      <c r="A5" t="s">
        <v>1482</v>
      </c>
      <c r="B5" t="s">
        <v>391</v>
      </c>
      <c r="C5" t="s">
        <v>1485</v>
      </c>
      <c r="D5" t="s">
        <v>1484</v>
      </c>
      <c r="E5" t="s">
        <v>1483</v>
      </c>
      <c r="F5" t="s">
        <v>1425</v>
      </c>
      <c r="G5" t="s">
        <v>1424</v>
      </c>
      <c r="N5" t="s">
        <v>1285</v>
      </c>
      <c r="O5" t="s">
        <v>1286</v>
      </c>
    </row>
    <row r="6" spans="1:16">
      <c r="A6" t="s">
        <v>1482</v>
      </c>
      <c r="B6" t="s">
        <v>391</v>
      </c>
      <c r="C6" t="s">
        <v>1481</v>
      </c>
      <c r="D6" t="s">
        <v>1480</v>
      </c>
      <c r="E6" t="s">
        <v>1479</v>
      </c>
      <c r="F6" t="s">
        <v>1479</v>
      </c>
      <c r="G6" t="s">
        <v>391</v>
      </c>
      <c r="N6" t="s">
        <v>1287</v>
      </c>
      <c r="O6" t="s">
        <v>1288</v>
      </c>
      <c r="P6" t="s">
        <v>1280</v>
      </c>
    </row>
    <row r="7" spans="1:16">
      <c r="A7" t="s">
        <v>1478</v>
      </c>
      <c r="B7" t="s">
        <v>391</v>
      </c>
      <c r="C7" t="s">
        <v>1478</v>
      </c>
      <c r="D7" t="s">
        <v>1477</v>
      </c>
      <c r="E7" t="s">
        <v>1476</v>
      </c>
      <c r="F7" t="s">
        <v>1475</v>
      </c>
      <c r="G7" t="s">
        <v>391</v>
      </c>
    </row>
    <row r="8" spans="1:16">
      <c r="A8" t="s">
        <v>374</v>
      </c>
      <c r="B8" t="s">
        <v>391</v>
      </c>
      <c r="C8" t="s">
        <v>374</v>
      </c>
      <c r="D8" t="s">
        <v>1474</v>
      </c>
      <c r="E8" t="s">
        <v>2968</v>
      </c>
      <c r="F8" t="s">
        <v>2969</v>
      </c>
      <c r="G8" t="s">
        <v>1424</v>
      </c>
    </row>
    <row r="9" spans="1:16">
      <c r="A9" t="s">
        <v>1472</v>
      </c>
      <c r="B9" t="s">
        <v>1473</v>
      </c>
      <c r="C9" t="s">
        <v>1472</v>
      </c>
      <c r="D9" t="s">
        <v>1471</v>
      </c>
      <c r="E9" t="s">
        <v>1450</v>
      </c>
      <c r="F9" t="s">
        <v>1449</v>
      </c>
      <c r="G9" t="s">
        <v>1470</v>
      </c>
    </row>
    <row r="10" spans="1:16" ht="342">
      <c r="A10" t="s">
        <v>1469</v>
      </c>
      <c r="B10" s="21" t="s">
        <v>2970</v>
      </c>
      <c r="C10" t="s">
        <v>1469</v>
      </c>
      <c r="D10" t="s">
        <v>1468</v>
      </c>
      <c r="E10" t="s">
        <v>1467</v>
      </c>
      <c r="F10" t="s">
        <v>1466</v>
      </c>
      <c r="G10" t="s">
        <v>1465</v>
      </c>
    </row>
    <row r="11" spans="1:16" ht="384.75">
      <c r="A11" t="s">
        <v>1462</v>
      </c>
      <c r="B11" s="21" t="s">
        <v>2971</v>
      </c>
      <c r="C11" t="s">
        <v>1464</v>
      </c>
      <c r="D11" t="s">
        <v>1463</v>
      </c>
      <c r="G11" t="s">
        <v>1448</v>
      </c>
    </row>
    <row r="12" spans="1:16" ht="384.75">
      <c r="A12" t="s">
        <v>1462</v>
      </c>
      <c r="B12" s="21" t="s">
        <v>2972</v>
      </c>
      <c r="C12" t="s">
        <v>1461</v>
      </c>
      <c r="D12" t="s">
        <v>1460</v>
      </c>
      <c r="E12" t="s">
        <v>1459</v>
      </c>
      <c r="F12" t="s">
        <v>1425</v>
      </c>
      <c r="G12" t="s">
        <v>1458</v>
      </c>
    </row>
    <row r="13" spans="1:16">
      <c r="A13" t="s">
        <v>1456</v>
      </c>
      <c r="B13" t="s">
        <v>1457</v>
      </c>
      <c r="C13" t="s">
        <v>1456</v>
      </c>
      <c r="D13" t="s">
        <v>1455</v>
      </c>
      <c r="E13" t="s">
        <v>1454</v>
      </c>
      <c r="F13" t="s">
        <v>1453</v>
      </c>
      <c r="G13" t="s">
        <v>1432</v>
      </c>
    </row>
    <row r="14" spans="1:16" ht="299.25">
      <c r="A14" t="s">
        <v>1452</v>
      </c>
      <c r="B14" s="21" t="s">
        <v>2973</v>
      </c>
      <c r="C14" t="s">
        <v>1452</v>
      </c>
      <c r="D14" t="s">
        <v>1451</v>
      </c>
      <c r="E14" t="s">
        <v>1450</v>
      </c>
      <c r="F14" t="s">
        <v>1449</v>
      </c>
      <c r="G14" t="s">
        <v>1448</v>
      </c>
    </row>
    <row r="15" spans="1:16" ht="409.5">
      <c r="A15" t="s">
        <v>1447</v>
      </c>
      <c r="B15" s="21" t="s">
        <v>2974</v>
      </c>
      <c r="C15" t="s">
        <v>1447</v>
      </c>
      <c r="D15" t="s">
        <v>1446</v>
      </c>
      <c r="E15" t="s">
        <v>1445</v>
      </c>
      <c r="F15" t="s">
        <v>1444</v>
      </c>
      <c r="G15" t="s">
        <v>1443</v>
      </c>
    </row>
    <row r="16" spans="1:16">
      <c r="A16" t="s">
        <v>1441</v>
      </c>
      <c r="B16" t="s">
        <v>1442</v>
      </c>
      <c r="C16" t="s">
        <v>1441</v>
      </c>
      <c r="D16" t="s">
        <v>1440</v>
      </c>
      <c r="E16" t="s">
        <v>1439</v>
      </c>
      <c r="F16" t="s">
        <v>1438</v>
      </c>
      <c r="G16" t="s">
        <v>1437</v>
      </c>
    </row>
    <row r="17" spans="1:7" ht="299.25">
      <c r="A17" t="s">
        <v>1436</v>
      </c>
      <c r="B17" s="21" t="s">
        <v>2975</v>
      </c>
      <c r="C17" t="s">
        <v>1436</v>
      </c>
      <c r="D17" t="s">
        <v>1435</v>
      </c>
      <c r="E17" t="s">
        <v>1434</v>
      </c>
      <c r="F17" t="s">
        <v>1433</v>
      </c>
      <c r="G17" t="s">
        <v>1432</v>
      </c>
    </row>
    <row r="18" spans="1:7">
      <c r="A18" t="s">
        <v>1429</v>
      </c>
      <c r="B18" t="s">
        <v>391</v>
      </c>
      <c r="C18" t="s">
        <v>1431</v>
      </c>
      <c r="D18" t="s">
        <v>1430</v>
      </c>
      <c r="E18" t="s">
        <v>1426</v>
      </c>
      <c r="F18" t="s">
        <v>1425</v>
      </c>
      <c r="G18" t="s">
        <v>1424</v>
      </c>
    </row>
    <row r="19" spans="1:7">
      <c r="A19" t="s">
        <v>1429</v>
      </c>
      <c r="B19" t="s">
        <v>391</v>
      </c>
      <c r="C19" t="s">
        <v>1428</v>
      </c>
      <c r="D19" t="s">
        <v>1427</v>
      </c>
      <c r="E19" t="s">
        <v>1426</v>
      </c>
      <c r="F19" t="s">
        <v>1425</v>
      </c>
      <c r="G19" t="s">
        <v>1424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3"/>
  <sheetViews>
    <sheetView tabSelected="1" topLeftCell="D1" workbookViewId="0">
      <pane ySplit="1" topLeftCell="A2" activePane="bottomLeft" state="frozen"/>
      <selection activeCell="F1" sqref="F1"/>
      <selection pane="bottomLeft" activeCell="Q36" sqref="Q36"/>
    </sheetView>
  </sheetViews>
  <sheetFormatPr defaultRowHeight="14.25"/>
  <cols>
    <col min="1" max="1" width="17" customWidth="1"/>
    <col min="4" max="5" width="26.75" customWidth="1"/>
    <col min="6" max="6" width="6.625" customWidth="1"/>
    <col min="7" max="7" width="22.625" hidden="1" customWidth="1"/>
    <col min="8" max="8" width="10.125" hidden="1" customWidth="1"/>
    <col min="9" max="9" width="4.875" style="22" hidden="1" customWidth="1"/>
    <col min="10" max="10" width="27.75" bestFit="1" customWidth="1"/>
    <col min="11" max="11" width="9.875" customWidth="1"/>
    <col min="12" max="12" width="22.75" customWidth="1"/>
    <col min="13" max="13" width="14.625" customWidth="1"/>
    <col min="14" max="14" width="41.25" customWidth="1"/>
    <col min="15" max="15" width="16.75" customWidth="1"/>
  </cols>
  <sheetData>
    <row r="1" spans="1:17" ht="15">
      <c r="A1" s="13" t="s">
        <v>2193</v>
      </c>
      <c r="B1" s="13" t="s">
        <v>2192</v>
      </c>
      <c r="C1" s="13" t="s">
        <v>389</v>
      </c>
      <c r="D1" s="13" t="s">
        <v>1498</v>
      </c>
      <c r="E1" s="13" t="s">
        <v>1612</v>
      </c>
      <c r="F1" s="13" t="s">
        <v>3468</v>
      </c>
      <c r="G1" s="13" t="s">
        <v>3475</v>
      </c>
      <c r="H1" s="13" t="s">
        <v>1613</v>
      </c>
      <c r="I1" s="13" t="s">
        <v>1612</v>
      </c>
      <c r="J1" s="13" t="s">
        <v>1569</v>
      </c>
      <c r="K1" s="13" t="s">
        <v>1611</v>
      </c>
      <c r="L1" s="13" t="s">
        <v>2442</v>
      </c>
      <c r="M1" s="13" t="s">
        <v>3468</v>
      </c>
      <c r="N1" s="13" t="s">
        <v>2436</v>
      </c>
      <c r="O1" s="13" t="s">
        <v>3525</v>
      </c>
      <c r="P1" s="13" t="s">
        <v>1500</v>
      </c>
      <c r="Q1" s="13" t="s">
        <v>387</v>
      </c>
    </row>
    <row r="2" spans="1:17" ht="15.75">
      <c r="A2" t="b">
        <v>0</v>
      </c>
      <c r="B2" t="b">
        <v>1</v>
      </c>
      <c r="C2" s="33" t="s">
        <v>1572</v>
      </c>
      <c r="D2" t="s">
        <v>1609</v>
      </c>
      <c r="E2" t="s">
        <v>1609</v>
      </c>
      <c r="F2" t="s">
        <v>3391</v>
      </c>
      <c r="G2" t="s">
        <v>1545</v>
      </c>
      <c r="H2" s="34" t="s">
        <v>1570</v>
      </c>
      <c r="I2" s="22">
        <v>1</v>
      </c>
      <c r="J2" t="str">
        <f>H2&amp;TEXT(I2,"00")&amp;"_"&amp;E2</f>
        <v>01_01_user_entry</v>
      </c>
      <c r="K2" t="str">
        <f>"#"&amp;"    - file: 02_dialog-boxes/"&amp;J2&amp;".md"</f>
        <v>#    - file: 02_dialog-boxes/01_01_user_entry.md</v>
      </c>
      <c r="L2" t="str">
        <f>"[i_"&amp;D2&amp;"](https://ab-rcsc.github.io/rc-decision-support-tool_concept-library/02_dialog-boxes/"&amp;J2&amp;".html#i_"&amp;D2&amp;")"</f>
        <v>[i_user_entry](https://ab-rcsc.github.io/rc-decision-support-tool_concept-library/02_dialog-boxes/01_01_user_entry.html#i_user_entry)</v>
      </c>
      <c r="M2" t="str">
        <f>"https://ab-rcsc.github.io/rc-decision-support-tool_concept-library/02_dialog-boxes/"&amp;J2&amp;".html#i_"&amp;D2</f>
        <v>https://ab-rcsc.github.io/rc-decision-support-tool_concept-library/02_dialog-boxes/01_01_user_entry.html#i_user_entry</v>
      </c>
      <c r="N2" t="str">
        <f>"(i_"&amp;D2&amp;")=# \*title_i_"&amp;D2</f>
        <v>(i_user_entry)=# \*title_i_user_entry</v>
      </c>
      <c r="O2" t="s">
        <v>2807</v>
      </c>
      <c r="P2" t="s">
        <v>3041</v>
      </c>
      <c r="Q2" t="s">
        <v>3535</v>
      </c>
    </row>
    <row r="3" spans="1:17" ht="15.75">
      <c r="A3" s="17" t="s">
        <v>1406</v>
      </c>
      <c r="B3" t="b">
        <v>1</v>
      </c>
      <c r="C3" s="26" t="s">
        <v>1572</v>
      </c>
      <c r="D3" t="s">
        <v>374</v>
      </c>
      <c r="E3" t="s">
        <v>374</v>
      </c>
      <c r="F3" t="s">
        <v>3392</v>
      </c>
      <c r="G3" t="s">
        <v>1545</v>
      </c>
      <c r="H3" s="28" t="s">
        <v>1570</v>
      </c>
      <c r="I3" s="22">
        <v>2</v>
      </c>
      <c r="J3" t="str">
        <f>H3&amp;TEXT(I3,"00")&amp;"_"&amp;E3</f>
        <v>01_02_objective</v>
      </c>
      <c r="K3" t="str">
        <f>"#"&amp;"    - file: 02_dialog-boxes/"&amp;J3&amp;".md"</f>
        <v>#    - file: 02_dialog-boxes/01_02_objective.md</v>
      </c>
      <c r="L3" t="str">
        <f>"[i_"&amp;D3&amp;"](https://ab-rcsc.github.io/rc-decision-support-tool_concept-library/02_dialog-boxes/"&amp;J3&amp;".html#i_"&amp;D3&amp;")"</f>
        <v>[i_objective](https://ab-rcsc.github.io/rc-decision-support-tool_concept-library/02_dialog-boxes/01_02_objective.html#i_objective)</v>
      </c>
      <c r="M3" t="str">
        <f>"https://ab-rcsc.github.io/rc-decision-support-tool_concept-library/02_dialog-boxes/"&amp;J3&amp;".html#i_"&amp;D3</f>
        <v>https://ab-rcsc.github.io/rc-decision-support-tool_concept-library/02_dialog-boxes/01_02_objective.html#i_objective</v>
      </c>
      <c r="N3" t="str">
        <f>"(i_"&amp;D3&amp;")=# \*title_i_"&amp;D3</f>
        <v>(i_objective)=# \*title_i_objective</v>
      </c>
      <c r="O3" t="s">
        <v>3040</v>
      </c>
      <c r="P3" t="s">
        <v>3534</v>
      </c>
      <c r="Q3" t="s">
        <v>3536</v>
      </c>
    </row>
    <row r="4" spans="1:17" ht="15.75">
      <c r="A4" s="17" t="s">
        <v>1406</v>
      </c>
      <c r="B4" t="b">
        <v>1</v>
      </c>
      <c r="C4" s="26" t="s">
        <v>1572</v>
      </c>
      <c r="D4" t="s">
        <v>1482</v>
      </c>
      <c r="E4" t="s">
        <v>1482</v>
      </c>
      <c r="F4" t="s">
        <v>3393</v>
      </c>
      <c r="G4" t="s">
        <v>1545</v>
      </c>
      <c r="H4" s="28" t="s">
        <v>1570</v>
      </c>
      <c r="I4" s="22">
        <v>3</v>
      </c>
      <c r="J4" t="str">
        <f>H4&amp;TEXT(I4,"00")&amp;"_"&amp;E4</f>
        <v>01_03_num_cams</v>
      </c>
      <c r="K4" t="str">
        <f>"#"&amp;"    - file: 02_dialog-boxes/"&amp;J4&amp;".md"</f>
        <v>#    - file: 02_dialog-boxes/01_03_num_cams.md</v>
      </c>
      <c r="L4" t="str">
        <f>"[i_"&amp;D4&amp;"](https://ab-rcsc.github.io/rc-decision-support-tool_concept-library/02_dialog-boxes/"&amp;J4&amp;".html#i_"&amp;D4&amp;")"</f>
        <v>[i_num_cams](https://ab-rcsc.github.io/rc-decision-support-tool_concept-library/02_dialog-boxes/01_03_num_cams.html#i_num_cams)</v>
      </c>
      <c r="M4" t="str">
        <f>"https://ab-rcsc.github.io/rc-decision-support-tool_concept-library/02_dialog-boxes/"&amp;J4&amp;".html#i_"&amp;D4</f>
        <v>https://ab-rcsc.github.io/rc-decision-support-tool_concept-library/02_dialog-boxes/01_03_num_cams.html#i_num_cams</v>
      </c>
      <c r="N4" t="str">
        <f>"(i_"&amp;D4&amp;")=# \*title_i_"&amp;D4</f>
        <v>(i_num_cams)=# \*title_i_num_cams</v>
      </c>
      <c r="O4" t="s">
        <v>3390</v>
      </c>
      <c r="P4" t="s">
        <v>3389</v>
      </c>
      <c r="Q4" t="s">
        <v>3537</v>
      </c>
    </row>
    <row r="5" spans="1:17" ht="15.75">
      <c r="A5" t="b">
        <v>0</v>
      </c>
      <c r="B5" t="b">
        <v>1</v>
      </c>
      <c r="C5" s="33" t="s">
        <v>1572</v>
      </c>
      <c r="D5" t="s">
        <v>1608</v>
      </c>
      <c r="E5" t="s">
        <v>1608</v>
      </c>
      <c r="F5" t="s">
        <v>3394</v>
      </c>
      <c r="G5" t="s">
        <v>1547</v>
      </c>
      <c r="H5" s="34" t="s">
        <v>1570</v>
      </c>
      <c r="I5" s="22">
        <v>4</v>
      </c>
      <c r="J5" t="str">
        <f>H5&amp;TEXT(I5,"00")&amp;"_"&amp;E5</f>
        <v>01_04_study_area_mult</v>
      </c>
      <c r="K5" t="str">
        <f>"#"&amp;"    - file: 02_dialog-boxes/"&amp;J5&amp;".md"</f>
        <v>#    - file: 02_dialog-boxes/01_04_study_area_mult.md</v>
      </c>
      <c r="L5" t="str">
        <f>"[i_"&amp;D5&amp;"](https://ab-rcsc.github.io/rc-decision-support-tool_concept-library/02_dialog-boxes/"&amp;J5&amp;".html#i_"&amp;D5&amp;")"</f>
        <v>[i_study_area_mult](https://ab-rcsc.github.io/rc-decision-support-tool_concept-library/02_dialog-boxes/01_04_study_area_mult.html#i_study_area_mult)</v>
      </c>
      <c r="M5" t="str">
        <f>"https://ab-rcsc.github.io/rc-decision-support-tool_concept-library/02_dialog-boxes/"&amp;J5&amp;".html#i_"&amp;D5</f>
        <v>https://ab-rcsc.github.io/rc-decision-support-tool_concept-library/02_dialog-boxes/01_04_study_area_mult.html#i_study_area_mult</v>
      </c>
      <c r="N5" t="str">
        <f>"(i_"&amp;D5&amp;")=# \*title_i_"&amp;D5</f>
        <v>(i_study_area_mult)=# \*title_i_study_area_mult</v>
      </c>
      <c r="O5" t="s">
        <v>2805</v>
      </c>
      <c r="P5" t="s">
        <v>2795</v>
      </c>
      <c r="Q5" t="s">
        <v>3538</v>
      </c>
    </row>
    <row r="6" spans="1:17" ht="15.75">
      <c r="A6" t="s">
        <v>2200</v>
      </c>
      <c r="B6" t="b">
        <v>1</v>
      </c>
      <c r="C6" s="26" t="s">
        <v>1572</v>
      </c>
      <c r="D6" t="s">
        <v>1607</v>
      </c>
      <c r="E6" t="s">
        <v>1607</v>
      </c>
      <c r="F6" t="s">
        <v>3395</v>
      </c>
      <c r="G6" t="s">
        <v>1547</v>
      </c>
      <c r="H6" s="28" t="s">
        <v>1570</v>
      </c>
      <c r="I6" s="22">
        <v>5</v>
      </c>
      <c r="J6" t="str">
        <f>H6&amp;TEXT(I6,"00")&amp;"_"&amp;E6</f>
        <v>01_05_cam_dens_gradient</v>
      </c>
      <c r="K6" t="str">
        <f>"#"&amp;"    - file: 02_dialog-boxes/"&amp;J6&amp;".md"</f>
        <v>#    - file: 02_dialog-boxes/01_05_cam_dens_gradient.md</v>
      </c>
      <c r="L6" t="str">
        <f>"[i_"&amp;D6&amp;"](https://ab-rcsc.github.io/rc-decision-support-tool_concept-library/02_dialog-boxes/"&amp;J6&amp;".html#i_"&amp;D6&amp;")"</f>
        <v>[i_cam_dens_gradient](https://ab-rcsc.github.io/rc-decision-support-tool_concept-library/02_dialog-boxes/01_05_cam_dens_gradient.html#i_cam_dens_gradient)</v>
      </c>
      <c r="M6" t="str">
        <f>"https://ab-rcsc.github.io/rc-decision-support-tool_concept-library/02_dialog-boxes/"&amp;J6&amp;".html#i_"&amp;D6</f>
        <v>https://ab-rcsc.github.io/rc-decision-support-tool_concept-library/02_dialog-boxes/01_05_cam_dens_gradient.html#i_cam_dens_gradient</v>
      </c>
      <c r="N6" t="str">
        <f>"(i_"&amp;D6&amp;")=# \*title_i_"&amp;D6</f>
        <v>(i_cam_dens_gradient)=# \*title_i_cam_dens_gradient</v>
      </c>
      <c r="O6" t="s">
        <v>2806</v>
      </c>
      <c r="P6" t="s">
        <v>2793</v>
      </c>
      <c r="Q6" t="s">
        <v>3539</v>
      </c>
    </row>
    <row r="7" spans="1:17" ht="15.75">
      <c r="A7" s="17" t="s">
        <v>1406</v>
      </c>
      <c r="B7" t="b">
        <v>1</v>
      </c>
      <c r="C7" s="26" t="s">
        <v>1572</v>
      </c>
      <c r="D7" t="s">
        <v>1489</v>
      </c>
      <c r="E7" t="s">
        <v>1489</v>
      </c>
      <c r="F7" t="s">
        <v>3396</v>
      </c>
      <c r="G7" t="s">
        <v>1547</v>
      </c>
      <c r="H7" s="28" t="s">
        <v>1570</v>
      </c>
      <c r="I7" s="22">
        <v>6</v>
      </c>
      <c r="J7" t="str">
        <f>H7&amp;TEXT(I7,"00")&amp;"_"&amp;E7</f>
        <v>01_06_cam_strat_covar</v>
      </c>
      <c r="K7" t="str">
        <f>"#"&amp;"    - file: 02_dialog-boxes/"&amp;J7&amp;".md"</f>
        <v>#    - file: 02_dialog-boxes/01_06_cam_strat_covar.md</v>
      </c>
      <c r="L7" t="str">
        <f>"[i_"&amp;D7&amp;"](https://ab-rcsc.github.io/rc-decision-support-tool_concept-library/02_dialog-boxes/"&amp;J7&amp;".html#i_"&amp;D7&amp;")"</f>
        <v>[i_cam_strat_covar](https://ab-rcsc.github.io/rc-decision-support-tool_concept-library/02_dialog-boxes/01_06_cam_strat_covar.html#i_cam_strat_covar)</v>
      </c>
      <c r="M7" t="str">
        <f>"https://ab-rcsc.github.io/rc-decision-support-tool_concept-library/02_dialog-boxes/"&amp;J7&amp;".html#i_"&amp;D7</f>
        <v>https://ab-rcsc.github.io/rc-decision-support-tool_concept-library/02_dialog-boxes/01_06_cam_strat_covar.html#i_cam_strat_covar</v>
      </c>
      <c r="N7" t="str">
        <f>"(i_"&amp;D7&amp;")=# \*title_i_"&amp;D7</f>
        <v>(i_cam_strat_covar)=# \*title_i_cam_strat_covar</v>
      </c>
      <c r="O7" t="s">
        <v>2808</v>
      </c>
      <c r="P7" t="s">
        <v>2794</v>
      </c>
      <c r="Q7" t="s">
        <v>3540</v>
      </c>
    </row>
    <row r="8" spans="1:17" ht="15.75">
      <c r="A8" t="s">
        <v>2200</v>
      </c>
      <c r="B8" t="b">
        <v>1</v>
      </c>
      <c r="C8" s="26" t="s">
        <v>1572</v>
      </c>
      <c r="D8" t="s">
        <v>1596</v>
      </c>
      <c r="E8" t="s">
        <v>1596</v>
      </c>
      <c r="F8" t="s">
        <v>3397</v>
      </c>
      <c r="G8" t="s">
        <v>1547</v>
      </c>
      <c r="H8" s="28" t="s">
        <v>1570</v>
      </c>
      <c r="I8" s="22">
        <v>7</v>
      </c>
      <c r="J8" t="str">
        <f>H8&amp;TEXT(I8,"00")&amp;"_"&amp;E8</f>
        <v>01_07_cam_high_dens</v>
      </c>
      <c r="K8" t="str">
        <f>"#"&amp;"    - file: 02_dialog-boxes/"&amp;J8&amp;".md"</f>
        <v>#    - file: 02_dialog-boxes/01_07_cam_high_dens.md</v>
      </c>
      <c r="L8" t="str">
        <f>"[i_"&amp;D8&amp;"](https://ab-rcsc.github.io/rc-decision-support-tool_concept-library/02_dialog-boxes/"&amp;J8&amp;".html#i_"&amp;D8&amp;")"</f>
        <v>[i_cam_high_dens](https://ab-rcsc.github.io/rc-decision-support-tool_concept-library/02_dialog-boxes/01_07_cam_high_dens.html#i_cam_high_dens)</v>
      </c>
      <c r="M8" t="str">
        <f>"https://ab-rcsc.github.io/rc-decision-support-tool_concept-library/02_dialog-boxes/"&amp;J8&amp;".html#i_"&amp;D8</f>
        <v>https://ab-rcsc.github.io/rc-decision-support-tool_concept-library/02_dialog-boxes/01_07_cam_high_dens.html#i_cam_high_dens</v>
      </c>
      <c r="N8" t="str">
        <f>"(i_"&amp;D8&amp;")=# \*title_i_"&amp;D8</f>
        <v>(i_cam_high_dens)=# \*title_i_cam_high_dens</v>
      </c>
      <c r="O8" t="s">
        <v>2809</v>
      </c>
      <c r="P8" t="s">
        <v>2792</v>
      </c>
      <c r="Q8" t="s">
        <v>3541</v>
      </c>
    </row>
    <row r="9" spans="1:17" ht="15.75">
      <c r="A9" t="b">
        <v>0</v>
      </c>
      <c r="B9" t="b">
        <v>1</v>
      </c>
      <c r="C9" s="33" t="s">
        <v>1572</v>
      </c>
      <c r="D9" t="s">
        <v>1429</v>
      </c>
      <c r="E9" t="s">
        <v>1429</v>
      </c>
      <c r="F9" t="s">
        <v>3398</v>
      </c>
      <c r="G9" t="s">
        <v>1549</v>
      </c>
      <c r="H9" s="34" t="s">
        <v>1570</v>
      </c>
      <c r="I9" s="22">
        <v>8</v>
      </c>
      <c r="J9" t="str">
        <f>H9&amp;TEXT(I9,"00")&amp;"_"&amp;E9</f>
        <v>01_08_surv_dur_min_max</v>
      </c>
      <c r="K9" t="str">
        <f>"#"&amp;"    - file: 02_dialog-boxes/"&amp;J9&amp;".md"</f>
        <v>#    - file: 02_dialog-boxes/01_08_surv_dur_min_max.md</v>
      </c>
      <c r="L9" t="str">
        <f>"[i_"&amp;D9&amp;"](https://ab-rcsc.github.io/rc-decision-support-tool_concept-library/02_dialog-boxes/"&amp;J9&amp;".html#i_"&amp;D9&amp;")"</f>
        <v>[i_surv_dur_min_max](https://ab-rcsc.github.io/rc-decision-support-tool_concept-library/02_dialog-boxes/01_08_surv_dur_min_max.html#i_surv_dur_min_max)</v>
      </c>
      <c r="M9" t="str">
        <f>"https://ab-rcsc.github.io/rc-decision-support-tool_concept-library/02_dialog-boxes/"&amp;J9&amp;".html#i_"&amp;D9</f>
        <v>https://ab-rcsc.github.io/rc-decision-support-tool_concept-library/02_dialog-boxes/01_08_surv_dur_min_max.html#i_surv_dur_min_max</v>
      </c>
      <c r="N9" t="str">
        <f>"(i_"&amp;D9&amp;")=# \*title_i_"&amp;D9</f>
        <v>(i_surv_dur_min_max)=# \*title_i_surv_dur_min_max</v>
      </c>
      <c r="O9" t="s">
        <v>2810</v>
      </c>
      <c r="P9" t="s">
        <v>3037</v>
      </c>
      <c r="Q9" t="s">
        <v>3542</v>
      </c>
    </row>
    <row r="10" spans="1:17" ht="15.75">
      <c r="A10" t="b">
        <v>0</v>
      </c>
      <c r="B10" t="b">
        <v>1</v>
      </c>
      <c r="C10" s="33" t="s">
        <v>1572</v>
      </c>
      <c r="D10" t="s">
        <v>3467</v>
      </c>
      <c r="E10" t="s">
        <v>3467</v>
      </c>
      <c r="F10" t="s">
        <v>3469</v>
      </c>
      <c r="G10" t="s">
        <v>1549</v>
      </c>
      <c r="H10" s="34" t="s">
        <v>1570</v>
      </c>
      <c r="I10" s="22">
        <v>9</v>
      </c>
      <c r="J10" t="str">
        <f>H10&amp;TEXT(I10,"00")&amp;"_"&amp;E10</f>
        <v>01_09_survey_dur_mth</v>
      </c>
      <c r="K10" t="str">
        <f>"#"&amp;"    - file: 02_dialog-boxes/"&amp;J10&amp;".md"</f>
        <v>#    - file: 02_dialog-boxes/01_09_survey_dur_mth.md</v>
      </c>
      <c r="L10" t="str">
        <f>"[i_"&amp;D10&amp;"](https://ab-rcsc.github.io/rc-decision-support-tool_concept-library/02_dialog-boxes/"&amp;J10&amp;".html#i_"&amp;D10&amp;")"</f>
        <v>[i_survey_dur_mth](https://ab-rcsc.github.io/rc-decision-support-tool_concept-library/02_dialog-boxes/01_09_survey_dur_mth.html#i_survey_dur_mth)</v>
      </c>
      <c r="M10" t="str">
        <f>"https://ab-rcsc.github.io/rc-decision-support-tool_concept-library/02_dialog-boxes/"&amp;J10&amp;".html#i_"&amp;D10</f>
        <v>https://ab-rcsc.github.io/rc-decision-support-tool_concept-library/02_dialog-boxes/01_09_survey_dur_mth.html#i_survey_dur_mth</v>
      </c>
      <c r="N10" t="str">
        <f>"(i_"&amp;D10&amp;")=# \*title_i_"&amp;D10</f>
        <v>(i_survey_dur_mth)=# \*title_i_survey_dur_mth</v>
      </c>
      <c r="O10" t="s">
        <v>3499</v>
      </c>
      <c r="P10" t="s">
        <v>391</v>
      </c>
      <c r="Q10" t="s">
        <v>3543</v>
      </c>
    </row>
    <row r="11" spans="1:17" ht="15.75">
      <c r="A11" s="17" t="s">
        <v>1406</v>
      </c>
      <c r="B11" t="b">
        <v>1</v>
      </c>
      <c r="C11" s="26" t="s">
        <v>1572</v>
      </c>
      <c r="D11" t="s">
        <v>1472</v>
      </c>
      <c r="E11" t="s">
        <v>1472</v>
      </c>
      <c r="F11" t="s">
        <v>3399</v>
      </c>
      <c r="G11" t="s">
        <v>1549</v>
      </c>
      <c r="H11" s="28" t="s">
        <v>1570</v>
      </c>
      <c r="I11" s="22">
        <v>10</v>
      </c>
      <c r="J11" t="str">
        <f>H11&amp;TEXT(I11,"00")&amp;"_"&amp;E11</f>
        <v>01_10_sp_asymptote</v>
      </c>
      <c r="K11" t="str">
        <f>"#"&amp;"    - file: 02_dialog-boxes/"&amp;J11&amp;".md"</f>
        <v>#    - file: 02_dialog-boxes/01_10_sp_asymptote.md</v>
      </c>
      <c r="L11" t="str">
        <f>"[i_"&amp;D11&amp;"](https://ab-rcsc.github.io/rc-decision-support-tool_concept-library/02_dialog-boxes/"&amp;J11&amp;".html#i_"&amp;D11&amp;")"</f>
        <v>[i_sp_asymptote](https://ab-rcsc.github.io/rc-decision-support-tool_concept-library/02_dialog-boxes/01_10_sp_asymptote.html#i_sp_asymptote)</v>
      </c>
      <c r="M11" t="str">
        <f>"https://ab-rcsc.github.io/rc-decision-support-tool_concept-library/02_dialog-boxes/"&amp;J11&amp;".html#i_"&amp;D11</f>
        <v>https://ab-rcsc.github.io/rc-decision-support-tool_concept-library/02_dialog-boxes/01_10_sp_asymptote.html#i_sp_asymptote</v>
      </c>
      <c r="N11" t="str">
        <f>"(i_"&amp;D11&amp;")=# \*title_i_"&amp;D11</f>
        <v>(i_sp_asymptote)=# \*title_i_sp_asymptote</v>
      </c>
      <c r="O11" t="s">
        <v>2811</v>
      </c>
      <c r="P11" t="s">
        <v>3039</v>
      </c>
      <c r="Q11" t="s">
        <v>3544</v>
      </c>
    </row>
    <row r="12" spans="1:17" ht="15.75">
      <c r="A12" t="b">
        <v>0</v>
      </c>
      <c r="B12" t="b">
        <v>1</v>
      </c>
      <c r="C12" s="33" t="s">
        <v>1572</v>
      </c>
      <c r="D12" t="s">
        <v>1606</v>
      </c>
      <c r="E12" t="s">
        <v>1606</v>
      </c>
      <c r="F12" t="s">
        <v>3400</v>
      </c>
      <c r="G12" t="s">
        <v>1549</v>
      </c>
      <c r="H12" s="34" t="s">
        <v>1570</v>
      </c>
      <c r="I12" s="22">
        <v>11</v>
      </c>
      <c r="J12" t="str">
        <f>H12&amp;TEXT(I12,"00")&amp;"_"&amp;E12</f>
        <v>01_11_study_season_num</v>
      </c>
      <c r="K12" t="str">
        <f>"#"&amp;"    - file: 02_dialog-boxes/"&amp;J12&amp;".md"</f>
        <v>#    - file: 02_dialog-boxes/01_11_study_season_num.md</v>
      </c>
      <c r="L12" t="str">
        <f>"[i_"&amp;D12&amp;"](https://ab-rcsc.github.io/rc-decision-support-tool_concept-library/02_dialog-boxes/"&amp;J12&amp;".html#i_"&amp;D12&amp;")"</f>
        <v>[i_study_season_num](https://ab-rcsc.github.io/rc-decision-support-tool_concept-library/02_dialog-boxes/01_11_study_season_num.html#i_study_season_num)</v>
      </c>
      <c r="M12" t="str">
        <f>"https://ab-rcsc.github.io/rc-decision-support-tool_concept-library/02_dialog-boxes/"&amp;J12&amp;".html#i_"&amp;D12</f>
        <v>https://ab-rcsc.github.io/rc-decision-support-tool_concept-library/02_dialog-boxes/01_11_study_season_num.html#i_study_season_num</v>
      </c>
      <c r="N12" t="str">
        <f>"(i_"&amp;D12&amp;")=# \*title_i_"&amp;D12</f>
        <v>(i_study_season_num)=# \*title_i_study_season_num</v>
      </c>
      <c r="O12" t="s">
        <v>2812</v>
      </c>
      <c r="P12" t="s">
        <v>3038</v>
      </c>
      <c r="Q12" t="s">
        <v>3545</v>
      </c>
    </row>
    <row r="13" spans="1:17" ht="15.75">
      <c r="A13" t="b">
        <v>0</v>
      </c>
      <c r="B13" t="b">
        <v>1</v>
      </c>
      <c r="C13" s="33" t="s">
        <v>1572</v>
      </c>
      <c r="D13" t="s">
        <v>1478</v>
      </c>
      <c r="E13" t="s">
        <v>1478</v>
      </c>
      <c r="F13" t="s">
        <v>3401</v>
      </c>
      <c r="G13" t="s">
        <v>1551</v>
      </c>
      <c r="H13" s="34" t="s">
        <v>1570</v>
      </c>
      <c r="I13" s="22">
        <v>12</v>
      </c>
      <c r="J13" t="str">
        <f>H13&amp;TEXT(I13,"00")&amp;"_"&amp;E13</f>
        <v>01_12_obj_targ_sp</v>
      </c>
      <c r="K13" t="str">
        <f>"#"&amp;"    - file: 02_dialog-boxes/"&amp;J13&amp;".md"</f>
        <v>#    - file: 02_dialog-boxes/01_12_obj_targ_sp.md</v>
      </c>
      <c r="L13" t="str">
        <f>"[i_"&amp;D13&amp;"](https://ab-rcsc.github.io/rc-decision-support-tool_concept-library/02_dialog-boxes/"&amp;J13&amp;".html#i_"&amp;D13&amp;")"</f>
        <v>[i_obj_targ_sp](https://ab-rcsc.github.io/rc-decision-support-tool_concept-library/02_dialog-boxes/01_12_obj_targ_sp.html#i_obj_targ_sp)</v>
      </c>
      <c r="M13" t="str">
        <f>"https://ab-rcsc.github.io/rc-decision-support-tool_concept-library/02_dialog-boxes/"&amp;J13&amp;".html#i_"&amp;D13</f>
        <v>https://ab-rcsc.github.io/rc-decision-support-tool_concept-library/02_dialog-boxes/01_12_obj_targ_sp.html#i_obj_targ_sp</v>
      </c>
      <c r="N13" t="str">
        <f>"(i_"&amp;D13&amp;")=# \*title_i_"&amp;D13</f>
        <v>(i_obj_targ_sp)=# \*title_i_obj_targ_sp</v>
      </c>
      <c r="O13" t="s">
        <v>2813</v>
      </c>
      <c r="P13" t="s">
        <v>2784</v>
      </c>
      <c r="Q13" t="s">
        <v>3546</v>
      </c>
    </row>
    <row r="14" spans="1:17" ht="15.75">
      <c r="A14" s="17" t="s">
        <v>1406</v>
      </c>
      <c r="B14" t="b">
        <v>1</v>
      </c>
      <c r="C14" s="26" t="s">
        <v>1572</v>
      </c>
      <c r="D14" t="s">
        <v>1456</v>
      </c>
      <c r="E14" t="s">
        <v>1456</v>
      </c>
      <c r="F14" t="s">
        <v>3402</v>
      </c>
      <c r="G14" t="s">
        <v>1551</v>
      </c>
      <c r="H14" s="28" t="s">
        <v>1570</v>
      </c>
      <c r="I14" s="22">
        <v>13</v>
      </c>
      <c r="J14" t="str">
        <f>H14&amp;TEXT(I14,"00")&amp;"_"&amp;E14</f>
        <v>01_13_sp_info</v>
      </c>
      <c r="K14" t="str">
        <f>"#"&amp;"    - file: 02_dialog-boxes/"&amp;J14&amp;".md"</f>
        <v>#    - file: 02_dialog-boxes/01_13_sp_info.md</v>
      </c>
      <c r="L14" t="str">
        <f>"[i_"&amp;D14&amp;"](https://ab-rcsc.github.io/rc-decision-support-tool_concept-library/02_dialog-boxes/"&amp;J14&amp;".html#i_"&amp;D14&amp;")"</f>
        <v>[i_sp_info](https://ab-rcsc.github.io/rc-decision-support-tool_concept-library/02_dialog-boxes/01_13_sp_info.html#i_sp_info)</v>
      </c>
      <c r="M14" t="str">
        <f>"https://ab-rcsc.github.io/rc-decision-support-tool_concept-library/02_dialog-boxes/"&amp;J14&amp;".html#i_"&amp;D14</f>
        <v>https://ab-rcsc.github.io/rc-decision-support-tool_concept-library/02_dialog-boxes/01_13_sp_info.html#i_sp_info</v>
      </c>
      <c r="N14" t="str">
        <f>"(i_"&amp;D14&amp;")=# \*title_i_"&amp;D14</f>
        <v>(i_sp_info)=# \*title_i_sp_info</v>
      </c>
      <c r="O14" t="s">
        <v>2814</v>
      </c>
      <c r="P14" t="s">
        <v>2791</v>
      </c>
      <c r="Q14" t="s">
        <v>3547</v>
      </c>
    </row>
    <row r="15" spans="1:17" ht="15.75">
      <c r="A15" s="17" t="s">
        <v>1406</v>
      </c>
      <c r="B15" t="b">
        <v>1</v>
      </c>
      <c r="C15" s="26" t="s">
        <v>1572</v>
      </c>
      <c r="D15" t="s">
        <v>1436</v>
      </c>
      <c r="E15" t="s">
        <v>1436</v>
      </c>
      <c r="F15" t="s">
        <v>3403</v>
      </c>
      <c r="G15" t="s">
        <v>1551</v>
      </c>
      <c r="H15" s="28" t="s">
        <v>1570</v>
      </c>
      <c r="I15" s="22">
        <v>14</v>
      </c>
      <c r="J15" t="str">
        <f>H15&amp;TEXT(I15,"00")&amp;"_"&amp;E15</f>
        <v>01_14_sp_type</v>
      </c>
      <c r="K15" t="str">
        <f>"#"&amp;"    - file: 02_dialog-boxes/"&amp;J15&amp;".md"</f>
        <v>#    - file: 02_dialog-boxes/01_14_sp_type.md</v>
      </c>
      <c r="L15" t="str">
        <f>"[i_"&amp;D15&amp;"](https://ab-rcsc.github.io/rc-decision-support-tool_concept-library/02_dialog-boxes/"&amp;J15&amp;".html#i_"&amp;D15&amp;")"</f>
        <v>[i_sp_type](https://ab-rcsc.github.io/rc-decision-support-tool_concept-library/02_dialog-boxes/01_14_sp_type.html#i_sp_type)</v>
      </c>
      <c r="M15" t="str">
        <f>"https://ab-rcsc.github.io/rc-decision-support-tool_concept-library/02_dialog-boxes/"&amp;J15&amp;".html#i_"&amp;D15</f>
        <v>https://ab-rcsc.github.io/rc-decision-support-tool_concept-library/02_dialog-boxes/01_14_sp_type.html#i_sp_type</v>
      </c>
      <c r="N15" t="str">
        <f>"(i_"&amp;D15&amp;")=# \*title_i_"&amp;D15</f>
        <v>(i_sp_type)=# \*title_i_sp_type</v>
      </c>
      <c r="O15" t="s">
        <v>2815</v>
      </c>
      <c r="P15" t="s">
        <v>2790</v>
      </c>
      <c r="Q15" t="s">
        <v>3548</v>
      </c>
    </row>
    <row r="16" spans="1:17" ht="15.75">
      <c r="A16" t="s">
        <v>2200</v>
      </c>
      <c r="B16" t="b">
        <v>1</v>
      </c>
      <c r="C16" s="26" t="s">
        <v>1572</v>
      </c>
      <c r="D16" t="s">
        <v>1605</v>
      </c>
      <c r="E16" t="s">
        <v>1605</v>
      </c>
      <c r="F16" t="s">
        <v>3404</v>
      </c>
      <c r="G16" t="s">
        <v>1551</v>
      </c>
      <c r="H16" s="28" t="s">
        <v>1570</v>
      </c>
      <c r="I16" s="22">
        <v>15</v>
      </c>
      <c r="J16" t="str">
        <f>H16&amp;TEXT(I16,"00")&amp;"_"&amp;E16</f>
        <v>01_15_sp_dens_low</v>
      </c>
      <c r="K16" t="str">
        <f>"#"&amp;"    - file: 02_dialog-boxes/"&amp;J16&amp;".md"</f>
        <v>#    - file: 02_dialog-boxes/01_15_sp_dens_low.md</v>
      </c>
      <c r="L16" t="str">
        <f>"[i_"&amp;D16&amp;"](https://ab-rcsc.github.io/rc-decision-support-tool_concept-library/02_dialog-boxes/"&amp;J16&amp;".html#i_"&amp;D16&amp;")"</f>
        <v>[i_sp_dens_low](https://ab-rcsc.github.io/rc-decision-support-tool_concept-library/02_dialog-boxes/01_15_sp_dens_low.html#i_sp_dens_low)</v>
      </c>
      <c r="M16" t="str">
        <f>"https://ab-rcsc.github.io/rc-decision-support-tool_concept-library/02_dialog-boxes/"&amp;J16&amp;".html#i_"&amp;D16</f>
        <v>https://ab-rcsc.github.io/rc-decision-support-tool_concept-library/02_dialog-boxes/01_15_sp_dens_low.html#i_sp_dens_low</v>
      </c>
      <c r="N16" t="str">
        <f>"(i_"&amp;D16&amp;")=# \*title_i_"&amp;D16</f>
        <v>(i_sp_dens_low)=# \*title_i_sp_dens_low</v>
      </c>
      <c r="O16" t="s">
        <v>2816</v>
      </c>
      <c r="P16" t="s">
        <v>2852</v>
      </c>
      <c r="Q16" t="s">
        <v>3549</v>
      </c>
    </row>
    <row r="17" spans="1:17" ht="15.75">
      <c r="A17" s="17" t="s">
        <v>1406</v>
      </c>
      <c r="B17" t="b">
        <v>1</v>
      </c>
      <c r="C17" s="26" t="s">
        <v>1572</v>
      </c>
      <c r="D17" t="s">
        <v>1452</v>
      </c>
      <c r="E17" t="s">
        <v>1452</v>
      </c>
      <c r="F17" t="s">
        <v>3405</v>
      </c>
      <c r="G17" t="s">
        <v>1551</v>
      </c>
      <c r="H17" s="28" t="s">
        <v>1570</v>
      </c>
      <c r="I17" s="22">
        <v>16</v>
      </c>
      <c r="J17" t="str">
        <f>H17&amp;TEXT(I17,"00")&amp;"_"&amp;E17</f>
        <v>01_16_sp_occ_restr</v>
      </c>
      <c r="K17" t="str">
        <f>"#"&amp;"    - file: 02_dialog-boxes/"&amp;J17&amp;".md"</f>
        <v>#    - file: 02_dialog-boxes/01_16_sp_occ_restr.md</v>
      </c>
      <c r="L17" t="str">
        <f>"[i_"&amp;D17&amp;"](https://ab-rcsc.github.io/rc-decision-support-tool_concept-library/02_dialog-boxes/"&amp;J17&amp;".html#i_"&amp;D17&amp;")"</f>
        <v>[i_sp_occ_restr](https://ab-rcsc.github.io/rc-decision-support-tool_concept-library/02_dialog-boxes/01_16_sp_occ_restr.html#i_sp_occ_restr)</v>
      </c>
      <c r="M17" t="str">
        <f>"https://ab-rcsc.github.io/rc-decision-support-tool_concept-library/02_dialog-boxes/"&amp;J17&amp;".html#i_"&amp;D17</f>
        <v>https://ab-rcsc.github.io/rc-decision-support-tool_concept-library/02_dialog-boxes/01_16_sp_occ_restr.html#i_sp_occ_restr</v>
      </c>
      <c r="N17" t="str">
        <f>"(i_"&amp;D17&amp;")=# \*title_i_"&amp;D17</f>
        <v>(i_sp_occ_restr)=# \*title_i_sp_occ_restr</v>
      </c>
      <c r="O17" t="s">
        <v>3476</v>
      </c>
      <c r="P17" t="s">
        <v>2789</v>
      </c>
      <c r="Q17" t="s">
        <v>3550</v>
      </c>
    </row>
    <row r="18" spans="1:17" ht="15.75">
      <c r="A18" s="17" t="s">
        <v>1406</v>
      </c>
      <c r="B18" t="b">
        <v>1</v>
      </c>
      <c r="C18" s="26" t="s">
        <v>1572</v>
      </c>
      <c r="D18" t="s">
        <v>1462</v>
      </c>
      <c r="E18" t="s">
        <v>1462</v>
      </c>
      <c r="F18" t="s">
        <v>3406</v>
      </c>
      <c r="G18" t="s">
        <v>1551</v>
      </c>
      <c r="H18" s="28" t="s">
        <v>1570</v>
      </c>
      <c r="I18" s="22">
        <v>17</v>
      </c>
      <c r="J18" t="str">
        <f>H18&amp;TEXT(I18,"00")&amp;"_"&amp;E18</f>
        <v>01_17_sp_hr_size</v>
      </c>
      <c r="K18" t="str">
        <f>"#"&amp;"    - file: 02_dialog-boxes/"&amp;J18&amp;".md"</f>
        <v>#    - file: 02_dialog-boxes/01_17_sp_hr_size.md</v>
      </c>
      <c r="L18" t="str">
        <f>"[i_"&amp;D18&amp;"](https://ab-rcsc.github.io/rc-decision-support-tool_concept-library/02_dialog-boxes/"&amp;J18&amp;".html#i_"&amp;D18&amp;")"</f>
        <v>[i_sp_hr_size](https://ab-rcsc.github.io/rc-decision-support-tool_concept-library/02_dialog-boxes/01_17_sp_hr_size.html#i_sp_hr_size)</v>
      </c>
      <c r="M18" t="str">
        <f>"https://ab-rcsc.github.io/rc-decision-support-tool_concept-library/02_dialog-boxes/"&amp;J18&amp;".html#i_"&amp;D18</f>
        <v>https://ab-rcsc.github.io/rc-decision-support-tool_concept-library/02_dialog-boxes/01_17_sp_hr_size.html#i_sp_hr_size</v>
      </c>
      <c r="N18" t="str">
        <f>"(i_"&amp;D18&amp;")=# \*title_i_"&amp;D18</f>
        <v>(i_sp_hr_size)=# \*title_i_sp_hr_size</v>
      </c>
      <c r="O18" t="s">
        <v>2817</v>
      </c>
      <c r="P18" t="s">
        <v>2452</v>
      </c>
      <c r="Q18" t="s">
        <v>3551</v>
      </c>
    </row>
    <row r="19" spans="1:17" ht="15.75">
      <c r="A19" s="17" t="s">
        <v>1406</v>
      </c>
      <c r="B19" t="b">
        <v>1</v>
      </c>
      <c r="C19" s="26" t="s">
        <v>1572</v>
      </c>
      <c r="D19" t="s">
        <v>1441</v>
      </c>
      <c r="E19" t="s">
        <v>1441</v>
      </c>
      <c r="F19" t="s">
        <v>3407</v>
      </c>
      <c r="G19" t="s">
        <v>1551</v>
      </c>
      <c r="H19" s="28" t="s">
        <v>1570</v>
      </c>
      <c r="I19" s="22">
        <v>18</v>
      </c>
      <c r="J19" t="str">
        <f>H19&amp;TEXT(I19,"00")&amp;"_"&amp;E19</f>
        <v>01_18_sp_size</v>
      </c>
      <c r="K19" t="str">
        <f>"#"&amp;"    - file: 02_dialog-boxes/"&amp;J19&amp;".md"</f>
        <v>#    - file: 02_dialog-boxes/01_18_sp_size.md</v>
      </c>
      <c r="L19" t="str">
        <f>"[i_"&amp;D19&amp;"](https://ab-rcsc.github.io/rc-decision-support-tool_concept-library/02_dialog-boxes/"&amp;J19&amp;".html#i_"&amp;D19&amp;")"</f>
        <v>[i_sp_size](https://ab-rcsc.github.io/rc-decision-support-tool_concept-library/02_dialog-boxes/01_18_sp_size.html#i_sp_size)</v>
      </c>
      <c r="M19" t="str">
        <f>"https://ab-rcsc.github.io/rc-decision-support-tool_concept-library/02_dialog-boxes/"&amp;J19&amp;".html#i_"&amp;D19</f>
        <v>https://ab-rcsc.github.io/rc-decision-support-tool_concept-library/02_dialog-boxes/01_18_sp_size.html#i_sp_size</v>
      </c>
      <c r="N19" t="str">
        <f>"(i_"&amp;D19&amp;")=# \*title_i_"&amp;D19</f>
        <v>(i_sp_size)=# \*title_i_sp_size</v>
      </c>
      <c r="O19" t="s">
        <v>2818</v>
      </c>
      <c r="P19" t="s">
        <v>2451</v>
      </c>
      <c r="Q19" t="s">
        <v>3552</v>
      </c>
    </row>
    <row r="20" spans="1:17" ht="15.75">
      <c r="A20" s="17" t="s">
        <v>1406</v>
      </c>
      <c r="B20" t="b">
        <v>1</v>
      </c>
      <c r="C20" s="26" t="s">
        <v>1572</v>
      </c>
      <c r="D20" t="s">
        <v>1447</v>
      </c>
      <c r="E20" t="s">
        <v>1447</v>
      </c>
      <c r="F20" t="s">
        <v>3408</v>
      </c>
      <c r="G20" t="s">
        <v>1551</v>
      </c>
      <c r="H20" s="28" t="s">
        <v>1570</v>
      </c>
      <c r="I20" s="22">
        <v>19</v>
      </c>
      <c r="J20" t="str">
        <f>H20&amp;TEXT(I20,"00")&amp;"_"&amp;E20</f>
        <v>01_19_sp_rarity</v>
      </c>
      <c r="K20" t="str">
        <f>"#"&amp;"    - file: 02_dialog-boxes/"&amp;J20&amp;".md"</f>
        <v>#    - file: 02_dialog-boxes/01_19_sp_rarity.md</v>
      </c>
      <c r="L20" t="str">
        <f>"[i_"&amp;D20&amp;"](https://ab-rcsc.github.io/rc-decision-support-tool_concept-library/02_dialog-boxes/"&amp;J20&amp;".html#i_"&amp;D20&amp;")"</f>
        <v>[i_sp_rarity](https://ab-rcsc.github.io/rc-decision-support-tool_concept-library/02_dialog-boxes/01_19_sp_rarity.html#i_sp_rarity)</v>
      </c>
      <c r="M20" t="str">
        <f>"https://ab-rcsc.github.io/rc-decision-support-tool_concept-library/02_dialog-boxes/"&amp;J20&amp;".html#i_"&amp;D20</f>
        <v>https://ab-rcsc.github.io/rc-decision-support-tool_concept-library/02_dialog-boxes/01_19_sp_rarity.html#i_sp_rarity</v>
      </c>
      <c r="N20" t="str">
        <f>"(i_"&amp;D20&amp;")=# \*title_i_"&amp;D20</f>
        <v>(i_sp_rarity)=# \*title_i_sp_rarity</v>
      </c>
      <c r="O20" t="s">
        <v>2819</v>
      </c>
      <c r="P20" t="s">
        <v>2450</v>
      </c>
      <c r="Q20" t="s">
        <v>3553</v>
      </c>
    </row>
    <row r="21" spans="1:17" ht="15.75">
      <c r="A21" s="17" t="s">
        <v>1406</v>
      </c>
      <c r="B21" t="b">
        <v>1</v>
      </c>
      <c r="C21" s="26" t="s">
        <v>1572</v>
      </c>
      <c r="D21" t="s">
        <v>1469</v>
      </c>
      <c r="E21" t="s">
        <v>1469</v>
      </c>
      <c r="F21" t="s">
        <v>3409</v>
      </c>
      <c r="G21" t="s">
        <v>1551</v>
      </c>
      <c r="H21" s="28" t="s">
        <v>1570</v>
      </c>
      <c r="I21" s="22">
        <v>20</v>
      </c>
      <c r="J21" t="str">
        <f>H21&amp;TEXT(I21,"00")&amp;"_"&amp;E21</f>
        <v>01_20_sp_detprob_cat</v>
      </c>
      <c r="K21" t="str">
        <f>"#"&amp;"    - file: 02_dialog-boxes/"&amp;J21&amp;".md"</f>
        <v>#    - file: 02_dialog-boxes/01_20_sp_detprob_cat.md</v>
      </c>
      <c r="L21" t="str">
        <f>"[i_"&amp;D21&amp;"](https://ab-rcsc.github.io/rc-decision-support-tool_concept-library/02_dialog-boxes/"&amp;J21&amp;".html#i_"&amp;D21&amp;")"</f>
        <v>[i_sp_detprob_cat](https://ab-rcsc.github.io/rc-decision-support-tool_concept-library/02_dialog-boxes/01_20_sp_detprob_cat.html#i_sp_detprob_cat)</v>
      </c>
      <c r="M21" t="str">
        <f>"https://ab-rcsc.github.io/rc-decision-support-tool_concept-library/02_dialog-boxes/"&amp;J21&amp;".html#i_"&amp;D21</f>
        <v>https://ab-rcsc.github.io/rc-decision-support-tool_concept-library/02_dialog-boxes/01_20_sp_detprob_cat.html#i_sp_detprob_cat</v>
      </c>
      <c r="N21" t="str">
        <f>"(i_"&amp;D21&amp;")=# \*title_i_"&amp;D21</f>
        <v>(i_sp_detprob_cat)=# \*title_i_sp_detprob_cat</v>
      </c>
      <c r="O21" t="s">
        <v>2820</v>
      </c>
      <c r="P21" t="s">
        <v>2453</v>
      </c>
      <c r="Q21" t="s">
        <v>3554</v>
      </c>
    </row>
    <row r="22" spans="1:17" ht="15.75">
      <c r="A22" t="b">
        <v>0</v>
      </c>
      <c r="B22" t="b">
        <v>1</v>
      </c>
      <c r="C22" s="33" t="s">
        <v>1572</v>
      </c>
      <c r="D22" t="s">
        <v>1604</v>
      </c>
      <c r="E22" t="s">
        <v>1604</v>
      </c>
      <c r="F22" t="s">
        <v>3410</v>
      </c>
      <c r="G22" t="s">
        <v>1551</v>
      </c>
      <c r="H22" s="34" t="s">
        <v>1570</v>
      </c>
      <c r="I22" s="22">
        <v>21</v>
      </c>
      <c r="J22" t="str">
        <f>H22&amp;TEXT(I22,"00")&amp;"_"&amp;E22</f>
        <v>01_21_sp_behav</v>
      </c>
      <c r="K22" t="str">
        <f>"#"&amp;"    - file: 02_dialog-boxes/"&amp;J22&amp;".md"</f>
        <v>#    - file: 02_dialog-boxes/01_21_sp_behav.md</v>
      </c>
      <c r="L22" t="str">
        <f>"[i_"&amp;D22&amp;"](https://ab-rcsc.github.io/rc-decision-support-tool_concept-library/02_dialog-boxes/"&amp;J22&amp;".html#i_"&amp;D22&amp;")"</f>
        <v>[i_sp_behav](https://ab-rcsc.github.io/rc-decision-support-tool_concept-library/02_dialog-boxes/01_21_sp_behav.html#i_sp_behav)</v>
      </c>
      <c r="M22" t="str">
        <f>"https://ab-rcsc.github.io/rc-decision-support-tool_concept-library/02_dialog-boxes/"&amp;J22&amp;".html#i_"&amp;D22</f>
        <v>https://ab-rcsc.github.io/rc-decision-support-tool_concept-library/02_dialog-boxes/01_21_sp_behav.html#i_sp_behav</v>
      </c>
      <c r="N22" t="str">
        <f>"(i_"&amp;D22&amp;")=# \*title_i_"&amp;D22</f>
        <v>(i_sp_behav)=# \*title_i_sp_behav</v>
      </c>
      <c r="O22" t="s">
        <v>2821</v>
      </c>
      <c r="P22" t="s">
        <v>2781</v>
      </c>
      <c r="Q22" t="s">
        <v>3555</v>
      </c>
    </row>
    <row r="23" spans="1:17" ht="15.75">
      <c r="A23" t="b">
        <v>0</v>
      </c>
      <c r="B23" t="b">
        <v>1</v>
      </c>
      <c r="C23" s="33" t="s">
        <v>1572</v>
      </c>
      <c r="D23" t="s">
        <v>1603</v>
      </c>
      <c r="E23" t="s">
        <v>1603</v>
      </c>
      <c r="F23" t="s">
        <v>3411</v>
      </c>
      <c r="G23" t="s">
        <v>1551</v>
      </c>
      <c r="H23" s="34" t="s">
        <v>1570</v>
      </c>
      <c r="I23" s="22">
        <v>22</v>
      </c>
      <c r="J23" t="str">
        <f>H23&amp;TEXT(I23,"00")&amp;"_"&amp;E23</f>
        <v>01_22_sp_behav_season</v>
      </c>
      <c r="K23" t="str">
        <f>"#"&amp;"    - file: 02_dialog-boxes/"&amp;J23&amp;".md"</f>
        <v>#    - file: 02_dialog-boxes/01_22_sp_behav_season.md</v>
      </c>
      <c r="L23" t="str">
        <f>"[i_"&amp;D23&amp;"](https://ab-rcsc.github.io/rc-decision-support-tool_concept-library/02_dialog-boxes/"&amp;J23&amp;".html#i_"&amp;D23&amp;")"</f>
        <v>[i_sp_behav_season](https://ab-rcsc.github.io/rc-decision-support-tool_concept-library/02_dialog-boxes/01_22_sp_behav_season.html#i_sp_behav_season)</v>
      </c>
      <c r="M23" t="str">
        <f>"https://ab-rcsc.github.io/rc-decision-support-tool_concept-library/02_dialog-boxes/"&amp;J23&amp;".html#i_"&amp;D23</f>
        <v>https://ab-rcsc.github.io/rc-decision-support-tool_concept-library/02_dialog-boxes/01_22_sp_behav_season.html#i_sp_behav_season</v>
      </c>
      <c r="N23" t="str">
        <f>"(i_"&amp;D23&amp;")=# \*title_i_"&amp;D23</f>
        <v>(i_sp_behav_season)=# \*title_i_sp_behav_season</v>
      </c>
      <c r="O23" t="s">
        <v>2822</v>
      </c>
      <c r="P23" t="s">
        <v>2780</v>
      </c>
      <c r="Q23" t="s">
        <v>3556</v>
      </c>
    </row>
    <row r="24" spans="1:17" ht="15.75">
      <c r="A24" t="s">
        <v>2200</v>
      </c>
      <c r="B24" t="b">
        <v>1</v>
      </c>
      <c r="C24" s="26" t="s">
        <v>1572</v>
      </c>
      <c r="D24" t="s">
        <v>1602</v>
      </c>
      <c r="E24" t="s">
        <v>1602</v>
      </c>
      <c r="F24" t="s">
        <v>3412</v>
      </c>
      <c r="G24" t="s">
        <v>1551</v>
      </c>
      <c r="H24" s="28" t="s">
        <v>1570</v>
      </c>
      <c r="I24" s="22">
        <v>23</v>
      </c>
      <c r="J24" t="str">
        <f>H24&amp;TEXT(I24,"00")&amp;"_"&amp;E24</f>
        <v>01_23_marking_code</v>
      </c>
      <c r="K24" t="str">
        <f>"#"&amp;"    - file: 02_dialog-boxes/"&amp;J24&amp;".md"</f>
        <v>#    - file: 02_dialog-boxes/01_23_marking_code.md</v>
      </c>
      <c r="L24" t="str">
        <f>"[i_"&amp;D24&amp;"](https://ab-rcsc.github.io/rc-decision-support-tool_concept-library/02_dialog-boxes/"&amp;J24&amp;".html#i_"&amp;D24&amp;")"</f>
        <v>[i_marking_code](https://ab-rcsc.github.io/rc-decision-support-tool_concept-library/02_dialog-boxes/01_23_marking_code.html#i_marking_code)</v>
      </c>
      <c r="M24" t="str">
        <f>"https://ab-rcsc.github.io/rc-decision-support-tool_concept-library/02_dialog-boxes/"&amp;J24&amp;".html#i_"&amp;D24</f>
        <v>https://ab-rcsc.github.io/rc-decision-support-tool_concept-library/02_dialog-boxes/01_23_marking_code.html#i_marking_code</v>
      </c>
      <c r="N24" t="str">
        <f>"(i_"&amp;D24&amp;")=# \*title_i_"&amp;D24</f>
        <v>(i_marking_code)=# \*title_i_marking_code</v>
      </c>
      <c r="O24" t="s">
        <v>2823</v>
      </c>
      <c r="P24" t="s">
        <v>2785</v>
      </c>
      <c r="Q24" t="s">
        <v>3557</v>
      </c>
    </row>
    <row r="25" spans="1:17" ht="15.75">
      <c r="A25" t="s">
        <v>2200</v>
      </c>
      <c r="B25" t="b">
        <v>1</v>
      </c>
      <c r="C25" s="26" t="s">
        <v>1572</v>
      </c>
      <c r="D25" t="s">
        <v>1601</v>
      </c>
      <c r="E25" t="s">
        <v>1601</v>
      </c>
      <c r="F25" t="s">
        <v>3413</v>
      </c>
      <c r="G25" t="s">
        <v>1551</v>
      </c>
      <c r="H25" s="28" t="s">
        <v>1570</v>
      </c>
      <c r="I25" s="22">
        <v>24</v>
      </c>
      <c r="J25" t="str">
        <f>H25&amp;TEXT(I25,"00")&amp;"_"&amp;E25</f>
        <v>01_24_marking_allsub</v>
      </c>
      <c r="K25" t="str">
        <f>"#"&amp;"    - file: 02_dialog-boxes/"&amp;J25&amp;".md"</f>
        <v>#    - file: 02_dialog-boxes/01_24_marking_allsub.md</v>
      </c>
      <c r="L25" t="str">
        <f>"[i_"&amp;D25&amp;"](https://ab-rcsc.github.io/rc-decision-support-tool_concept-library/02_dialog-boxes/"&amp;J25&amp;".html#i_"&amp;D25&amp;")"</f>
        <v>[i_marking_allsub](https://ab-rcsc.github.io/rc-decision-support-tool_concept-library/02_dialog-boxes/01_24_marking_allsub.html#i_marking_allsub)</v>
      </c>
      <c r="M25" t="str">
        <f>"https://ab-rcsc.github.io/rc-decision-support-tool_concept-library/02_dialog-boxes/"&amp;J25&amp;".html#i_"&amp;D25</f>
        <v>https://ab-rcsc.github.io/rc-decision-support-tool_concept-library/02_dialog-boxes/01_24_marking_allsub.html#i_marking_allsub</v>
      </c>
      <c r="N25" t="str">
        <f>"(i_"&amp;D25&amp;")=# \*title_i_"&amp;D25</f>
        <v>(i_marking_allsub)=# \*title_i_marking_allsub</v>
      </c>
      <c r="O25" t="s">
        <v>2824</v>
      </c>
      <c r="P25" t="s">
        <v>2783</v>
      </c>
      <c r="Q25" t="s">
        <v>3558</v>
      </c>
    </row>
    <row r="26" spans="1:17" ht="15.75">
      <c r="A26" t="s">
        <v>2200</v>
      </c>
      <c r="B26" t="b">
        <v>1</v>
      </c>
      <c r="C26" s="25" t="s">
        <v>1572</v>
      </c>
      <c r="D26" t="s">
        <v>1600</v>
      </c>
      <c r="E26" t="s">
        <v>1600</v>
      </c>
      <c r="F26" t="s">
        <v>3414</v>
      </c>
      <c r="G26" t="s">
        <v>1551</v>
      </c>
      <c r="H26" s="23" t="s">
        <v>1570</v>
      </c>
      <c r="I26" s="22">
        <v>25</v>
      </c>
      <c r="J26" t="str">
        <f>H26&amp;TEXT(I26,"00")&amp;"_"&amp;E26</f>
        <v>01_25_3ormore_cat_ids</v>
      </c>
      <c r="K26" t="str">
        <f>"#"&amp;"    - file: 02_dialog-boxes/"&amp;J26&amp;".md"</f>
        <v>#    - file: 02_dialog-boxes/01_25_3ormore_cat_ids.md</v>
      </c>
      <c r="L26" t="str">
        <f>"[i_"&amp;D26&amp;"](https://ab-rcsc.github.io/rc-decision-support-tool_concept-library/02_dialog-boxes/"&amp;J26&amp;".html#i_"&amp;D26&amp;")"</f>
        <v>[i_3ormore_cat_ids](https://ab-rcsc.github.io/rc-decision-support-tool_concept-library/02_dialog-boxes/01_25_3ormore_cat_ids.html#i_3ormore_cat_ids)</v>
      </c>
      <c r="M26" t="str">
        <f>"https://ab-rcsc.github.io/rc-decision-support-tool_concept-library/02_dialog-boxes/"&amp;J26&amp;".html#i_"&amp;D26</f>
        <v>https://ab-rcsc.github.io/rc-decision-support-tool_concept-library/02_dialog-boxes/01_25_3ormore_cat_ids.html#i_3ormore_cat_ids</v>
      </c>
      <c r="N26" t="str">
        <f>"(i_"&amp;D26&amp;")=# \*title_i_"&amp;D26</f>
        <v>(i_3ormore_cat_ids)=# \*title_i_3ormore_cat_ids</v>
      </c>
      <c r="O26" t="s">
        <v>2825</v>
      </c>
      <c r="P26" t="s">
        <v>2782</v>
      </c>
      <c r="Q26" t="s">
        <v>3559</v>
      </c>
    </row>
    <row r="27" spans="1:17" ht="15.75">
      <c r="A27" t="s">
        <v>2200</v>
      </c>
      <c r="B27" t="b">
        <v>1</v>
      </c>
      <c r="C27" s="25" t="s">
        <v>1572</v>
      </c>
      <c r="D27" t="s">
        <v>1599</v>
      </c>
      <c r="E27" t="s">
        <v>1599</v>
      </c>
      <c r="F27" t="s">
        <v>3415</v>
      </c>
      <c r="G27" t="s">
        <v>1551</v>
      </c>
      <c r="H27" s="23" t="s">
        <v>1570</v>
      </c>
      <c r="I27" s="22">
        <v>26</v>
      </c>
      <c r="J27" t="str">
        <f>H27&amp;TEXT(I27,"00")&amp;"_"&amp;E27</f>
        <v>01_26_auxillary_info</v>
      </c>
      <c r="K27" t="str">
        <f>"#"&amp;"    - file: 02_dialog-boxes/"&amp;J27&amp;".md"</f>
        <v>#    - file: 02_dialog-boxes/01_26_auxillary_info.md</v>
      </c>
      <c r="L27" t="str">
        <f>"[i_"&amp;D27&amp;"](https://ab-rcsc.github.io/rc-decision-support-tool_concept-library/02_dialog-boxes/"&amp;J27&amp;".html#i_"&amp;D27&amp;")"</f>
        <v>[i_auxillary_info](https://ab-rcsc.github.io/rc-decision-support-tool_concept-library/02_dialog-boxes/01_26_auxillary_info.html#i_auxillary_info)</v>
      </c>
      <c r="M27" t="str">
        <f>"https://ab-rcsc.github.io/rc-decision-support-tool_concept-library/02_dialog-boxes/"&amp;J27&amp;".html#i_"&amp;D27</f>
        <v>https://ab-rcsc.github.io/rc-decision-support-tool_concept-library/02_dialog-boxes/01_26_auxillary_info.html#i_auxillary_info</v>
      </c>
      <c r="N27" t="str">
        <f>"(i_"&amp;D27&amp;")=# \*title_i_"&amp;D27</f>
        <v>(i_auxillary_info)=# \*title_i_auxillary_info</v>
      </c>
      <c r="O27" t="s">
        <v>2826</v>
      </c>
      <c r="P27" t="s">
        <v>2786</v>
      </c>
      <c r="Q27" t="s">
        <v>3560</v>
      </c>
    </row>
    <row r="28" spans="1:17" ht="15.75">
      <c r="A28" t="s">
        <v>2200</v>
      </c>
      <c r="B28" t="b">
        <v>1</v>
      </c>
      <c r="C28" s="25" t="s">
        <v>1572</v>
      </c>
      <c r="D28" t="s">
        <v>1598</v>
      </c>
      <c r="E28" t="s">
        <v>1598</v>
      </c>
      <c r="F28" t="s">
        <v>3416</v>
      </c>
      <c r="G28" t="s">
        <v>1551</v>
      </c>
      <c r="H28" s="23" t="s">
        <v>1570</v>
      </c>
      <c r="I28" s="22">
        <v>27</v>
      </c>
      <c r="J28" t="str">
        <f>H28&amp;TEXT(I28,"00")&amp;"_"&amp;E28</f>
        <v>01_27_aux_count_possible</v>
      </c>
      <c r="K28" t="str">
        <f>"#"&amp;"    - file: 02_dialog-boxes/"&amp;J28&amp;".md"</f>
        <v>#    - file: 02_dialog-boxes/01_27_aux_count_possible.md</v>
      </c>
      <c r="L28" t="str">
        <f>"[i_"&amp;D28&amp;"](https://ab-rcsc.github.io/rc-decision-support-tool_concept-library/02_dialog-boxes/"&amp;J28&amp;".html#i_"&amp;D28&amp;")"</f>
        <v>[i_aux_count_possible](https://ab-rcsc.github.io/rc-decision-support-tool_concept-library/02_dialog-boxes/01_27_aux_count_possible.html#i_aux_count_possible)</v>
      </c>
      <c r="M28" t="str">
        <f>"https://ab-rcsc.github.io/rc-decision-support-tool_concept-library/02_dialog-boxes/"&amp;J28&amp;".html#i_"&amp;D28</f>
        <v>https://ab-rcsc.github.io/rc-decision-support-tool_concept-library/02_dialog-boxes/01_27_aux_count_possible.html#i_aux_count_possible</v>
      </c>
      <c r="N28" t="str">
        <f>"(i_"&amp;D28&amp;")=# \*title_i_"&amp;D28</f>
        <v>(i_aux_count_possible)=# \*title_i_aux_count_possible</v>
      </c>
      <c r="O28" t="s">
        <v>2827</v>
      </c>
      <c r="P28" t="s">
        <v>2787</v>
      </c>
      <c r="Q28" t="s">
        <v>3561</v>
      </c>
    </row>
    <row r="29" spans="1:17" ht="15.75">
      <c r="A29" t="s">
        <v>2200</v>
      </c>
      <c r="B29" t="b">
        <v>1</v>
      </c>
      <c r="C29" s="25" t="s">
        <v>1572</v>
      </c>
      <c r="D29" t="s">
        <v>1597</v>
      </c>
      <c r="E29" t="s">
        <v>1597</v>
      </c>
      <c r="F29" t="s">
        <v>3417</v>
      </c>
      <c r="G29" t="s">
        <v>1551</v>
      </c>
      <c r="H29" s="23" t="s">
        <v>1570</v>
      </c>
      <c r="I29" s="22">
        <v>28</v>
      </c>
      <c r="J29" t="str">
        <f>H29&amp;TEXT(I29,"00")&amp;"_"&amp;E29</f>
        <v>01_28_focalarea_calc</v>
      </c>
      <c r="K29" t="str">
        <f>"#"&amp;"    - file: 02_dialog-boxes/"&amp;J29&amp;".md"</f>
        <v>#    - file: 02_dialog-boxes/01_28_focalarea_calc.md</v>
      </c>
      <c r="L29" t="str">
        <f>"[i_"&amp;D29&amp;"](https://ab-rcsc.github.io/rc-decision-support-tool_concept-library/02_dialog-boxes/"&amp;J29&amp;".html#i_"&amp;D29&amp;")"</f>
        <v>[i_focalarea_calc](https://ab-rcsc.github.io/rc-decision-support-tool_concept-library/02_dialog-boxes/01_28_focalarea_calc.html#i_focalarea_calc)</v>
      </c>
      <c r="M29" t="str">
        <f>"https://ab-rcsc.github.io/rc-decision-support-tool_concept-library/02_dialog-boxes/"&amp;J29&amp;".html#i_"&amp;D29</f>
        <v>https://ab-rcsc.github.io/rc-decision-support-tool_concept-library/02_dialog-boxes/01_28_focalarea_calc.html#i_focalarea_calc</v>
      </c>
      <c r="N29" t="str">
        <f>"(i_"&amp;D29&amp;")=# \*title_i_"&amp;D29</f>
        <v>(i_focalarea_calc)=# \*title_i_focalarea_calc</v>
      </c>
      <c r="O29" t="s">
        <v>2828</v>
      </c>
      <c r="P29" t="s">
        <v>2778</v>
      </c>
      <c r="Q29" t="s">
        <v>3562</v>
      </c>
    </row>
    <row r="30" spans="1:17" ht="15.75">
      <c r="A30" t="s">
        <v>2200</v>
      </c>
      <c r="B30" t="b">
        <v>1</v>
      </c>
      <c r="C30" s="25" t="s">
        <v>1572</v>
      </c>
      <c r="D30" t="s">
        <v>1596</v>
      </c>
      <c r="E30" t="s">
        <v>1596</v>
      </c>
      <c r="F30" t="s">
        <v>3418</v>
      </c>
      <c r="G30" t="s">
        <v>1551</v>
      </c>
      <c r="H30" s="23" t="s">
        <v>1570</v>
      </c>
      <c r="I30" s="22">
        <v>29</v>
      </c>
      <c r="J30" t="str">
        <f>H30&amp;TEXT(I30,"00")&amp;"_"&amp;E30</f>
        <v>01_29_cam_high_dens</v>
      </c>
      <c r="K30" t="str">
        <f>"#"&amp;"    - file: 02_dialog-boxes/"&amp;J30&amp;".md"</f>
        <v>#    - file: 02_dialog-boxes/01_29_cam_high_dens.md</v>
      </c>
      <c r="L30" t="str">
        <f>"[i_"&amp;D30&amp;"](https://ab-rcsc.github.io/rc-decision-support-tool_concept-library/02_dialog-boxes/"&amp;J30&amp;".html#i_"&amp;D30&amp;")"</f>
        <v>[i_cam_high_dens](https://ab-rcsc.github.io/rc-decision-support-tool_concept-library/02_dialog-boxes/01_29_cam_high_dens.html#i_cam_high_dens)</v>
      </c>
      <c r="M30" t="str">
        <f>"https://ab-rcsc.github.io/rc-decision-support-tool_concept-library/02_dialog-boxes/"&amp;J30&amp;".html#i_"&amp;D30</f>
        <v>https://ab-rcsc.github.io/rc-decision-support-tool_concept-library/02_dialog-boxes/01_29_cam_high_dens.html#i_cam_high_dens</v>
      </c>
      <c r="N30" t="str">
        <f>"(i_"&amp;D30&amp;")=# \*title_i_"&amp;D30</f>
        <v>(i_cam_high_dens)=# \*title_i_cam_high_dens</v>
      </c>
      <c r="O30" t="s">
        <v>2809</v>
      </c>
      <c r="P30" t="s">
        <v>2792</v>
      </c>
      <c r="Q30" t="s">
        <v>3541</v>
      </c>
    </row>
    <row r="31" spans="1:17" ht="15.75">
      <c r="A31" t="s">
        <v>2200</v>
      </c>
      <c r="B31" t="b">
        <v>1</v>
      </c>
      <c r="C31" s="25" t="s">
        <v>1572</v>
      </c>
      <c r="D31" t="s">
        <v>1595</v>
      </c>
      <c r="E31" t="s">
        <v>1595</v>
      </c>
      <c r="F31" t="s">
        <v>3419</v>
      </c>
      <c r="G31" t="s">
        <v>1551</v>
      </c>
      <c r="H31" s="23" t="s">
        <v>1570</v>
      </c>
      <c r="I31" s="22">
        <v>30</v>
      </c>
      <c r="J31" t="str">
        <f>H31&amp;TEXT(I31,"00")&amp;"_"&amp;E31</f>
        <v>01_30_sp_common_pop_lg</v>
      </c>
      <c r="K31" t="str">
        <f>"#"&amp;"    - file: 02_dialog-boxes/"&amp;J31&amp;".md"</f>
        <v>#    - file: 02_dialog-boxes/01_30_sp_common_pop_lg.md</v>
      </c>
      <c r="L31" t="str">
        <f>"[i_"&amp;D31&amp;"](https://ab-rcsc.github.io/rc-decision-support-tool_concept-library/02_dialog-boxes/"&amp;J31&amp;".html#i_"&amp;D31&amp;")"</f>
        <v>[i_sp_common_pop_lg](https://ab-rcsc.github.io/rc-decision-support-tool_concept-library/02_dialog-boxes/01_30_sp_common_pop_lg.html#i_sp_common_pop_lg)</v>
      </c>
      <c r="M31" t="str">
        <f>"https://ab-rcsc.github.io/rc-decision-support-tool_concept-library/02_dialog-boxes/"&amp;J31&amp;".html#i_"&amp;D31</f>
        <v>https://ab-rcsc.github.io/rc-decision-support-tool_concept-library/02_dialog-boxes/01_30_sp_common_pop_lg.html#i_sp_common_pop_lg</v>
      </c>
      <c r="N31" t="str">
        <f>"(i_"&amp;D31&amp;")=# \*title_i_"&amp;D31</f>
        <v>(i_sp_common_pop_lg)=# \*title_i_sp_common_pop_lg</v>
      </c>
      <c r="O31" t="s">
        <v>2829</v>
      </c>
      <c r="P31" t="s">
        <v>2788</v>
      </c>
      <c r="Q31" t="s">
        <v>3563</v>
      </c>
    </row>
    <row r="32" spans="1:17" ht="15.75">
      <c r="A32" t="b">
        <v>0</v>
      </c>
      <c r="B32" t="b">
        <v>1</v>
      </c>
      <c r="C32" s="25" t="s">
        <v>1572</v>
      </c>
      <c r="D32" t="s">
        <v>2209</v>
      </c>
      <c r="E32" t="s">
        <v>2209</v>
      </c>
      <c r="F32" t="s">
        <v>3420</v>
      </c>
      <c r="G32" t="s">
        <v>1551</v>
      </c>
      <c r="H32" s="23" t="s">
        <v>1570</v>
      </c>
      <c r="I32" s="22">
        <v>31</v>
      </c>
      <c r="J32" t="str">
        <f>H32&amp;TEXT(I32,"00")&amp;"_"&amp;E32</f>
        <v>01_31_sp_size_multi</v>
      </c>
      <c r="K32" t="str">
        <f>"#"&amp;"    - file: 02_dialog-boxes/"&amp;J32&amp;".md"</f>
        <v>#    - file: 02_dialog-boxes/01_31_sp_size_multi.md</v>
      </c>
      <c r="L32" t="str">
        <f>"[i_"&amp;D32&amp;"](https://ab-rcsc.github.io/rc-decision-support-tool_concept-library/02_dialog-boxes/"&amp;J32&amp;".html#i_"&amp;D32&amp;")"</f>
        <v>[i_sp_size_multi](https://ab-rcsc.github.io/rc-decision-support-tool_concept-library/02_dialog-boxes/01_31_sp_size_multi.html#i_sp_size_multi)</v>
      </c>
      <c r="M32" t="str">
        <f>"https://ab-rcsc.github.io/rc-decision-support-tool_concept-library/02_dialog-boxes/"&amp;J32&amp;".html#i_"&amp;D32</f>
        <v>https://ab-rcsc.github.io/rc-decision-support-tool_concept-library/02_dialog-boxes/01_31_sp_size_multi.html#i_sp_size_multi</v>
      </c>
      <c r="N32" t="str">
        <f>"(i_"&amp;D32&amp;")=# \*title_i_"&amp;D32</f>
        <v>(i_sp_size_multi)=# \*title_i_sp_size_multi</v>
      </c>
      <c r="O32" t="s">
        <v>2830</v>
      </c>
      <c r="P32" t="s">
        <v>2455</v>
      </c>
      <c r="Q32" t="s">
        <v>3564</v>
      </c>
    </row>
    <row r="33" spans="1:17" s="29" customFormat="1" ht="15.75">
      <c r="A33" t="b">
        <v>0</v>
      </c>
      <c r="B33" t="b">
        <v>1</v>
      </c>
      <c r="C33" s="25" t="s">
        <v>1572</v>
      </c>
      <c r="D33" t="s">
        <v>1594</v>
      </c>
      <c r="E33" t="s">
        <v>1594</v>
      </c>
      <c r="F33" t="s">
        <v>3421</v>
      </c>
      <c r="G33" t="s">
        <v>1551</v>
      </c>
      <c r="H33" s="23" t="s">
        <v>1570</v>
      </c>
      <c r="I33" s="22">
        <v>32</v>
      </c>
      <c r="J33" t="str">
        <f>H33&amp;TEXT(I33,"00")&amp;"_"&amp;E33</f>
        <v>01_32_sp_behav_mult</v>
      </c>
      <c r="K33" t="str">
        <f>"#"&amp;"    - file: 02_dialog-boxes/"&amp;J33&amp;".md"</f>
        <v>#    - file: 02_dialog-boxes/01_32_sp_behav_mult.md</v>
      </c>
      <c r="L33" t="str">
        <f>"[i_"&amp;D33&amp;"](https://ab-rcsc.github.io/rc-decision-support-tool_concept-library/02_dialog-boxes/"&amp;J33&amp;".html#i_"&amp;D33&amp;")"</f>
        <v>[i_sp_behav_mult](https://ab-rcsc.github.io/rc-decision-support-tool_concept-library/02_dialog-boxes/01_32_sp_behav_mult.html#i_sp_behav_mult)</v>
      </c>
      <c r="M33" t="str">
        <f>"https://ab-rcsc.github.io/rc-decision-support-tool_concept-library/02_dialog-boxes/"&amp;J33&amp;".html#i_"&amp;D33</f>
        <v>https://ab-rcsc.github.io/rc-decision-support-tool_concept-library/02_dialog-boxes/01_32_sp_behav_mult.html#i_sp_behav_mult</v>
      </c>
      <c r="N33" t="str">
        <f>"(i_"&amp;D33&amp;")=# \*title_i_"&amp;D33</f>
        <v>(i_sp_behav_mult)=# \*title_i_sp_behav_mult</v>
      </c>
      <c r="O33" t="s">
        <v>2831</v>
      </c>
      <c r="P33" t="s">
        <v>2454</v>
      </c>
      <c r="Q33" t="s">
        <v>3565</v>
      </c>
    </row>
    <row r="34" spans="1:17" ht="15.75">
      <c r="A34" t="b">
        <v>0</v>
      </c>
      <c r="B34" t="b">
        <v>1</v>
      </c>
      <c r="C34" s="25" t="s">
        <v>1572</v>
      </c>
      <c r="D34" t="s">
        <v>2208</v>
      </c>
      <c r="E34" t="s">
        <v>2208</v>
      </c>
      <c r="F34" t="s">
        <v>3422</v>
      </c>
      <c r="G34" t="s">
        <v>1551</v>
      </c>
      <c r="H34" s="23" t="s">
        <v>1570</v>
      </c>
      <c r="I34" s="22">
        <v>33</v>
      </c>
      <c r="J34" t="str">
        <f>H34&amp;TEXT(I34,"00")&amp;"_"&amp;E34</f>
        <v>01_33_sp_rarity_multi</v>
      </c>
      <c r="K34" t="str">
        <f>"#"&amp;"    - file: 02_dialog-boxes/"&amp;J34&amp;".md"</f>
        <v>#    - file: 02_dialog-boxes/01_33_sp_rarity_multi.md</v>
      </c>
      <c r="L34" t="str">
        <f>"[i_"&amp;D34&amp;"](https://ab-rcsc.github.io/rc-decision-support-tool_concept-library/02_dialog-boxes/"&amp;J34&amp;".html#i_"&amp;D34&amp;")"</f>
        <v>[i_sp_rarity_multi](https://ab-rcsc.github.io/rc-decision-support-tool_concept-library/02_dialog-boxes/01_33_sp_rarity_multi.html#i_sp_rarity_multi)</v>
      </c>
      <c r="M34" t="str">
        <f>"https://ab-rcsc.github.io/rc-decision-support-tool_concept-library/02_dialog-boxes/"&amp;J34&amp;".html#i_"&amp;D34</f>
        <v>https://ab-rcsc.github.io/rc-decision-support-tool_concept-library/02_dialog-boxes/01_33_sp_rarity_multi.html#i_sp_rarity_multi</v>
      </c>
      <c r="N34" t="str">
        <f>"(i_"&amp;D34&amp;")=# \*title_i_"&amp;D34</f>
        <v>(i_sp_rarity_multi)=# \*title_i_sp_rarity_multi</v>
      </c>
      <c r="O34" t="s">
        <v>2832</v>
      </c>
      <c r="P34" t="s">
        <v>2456</v>
      </c>
      <c r="Q34" t="s">
        <v>3566</v>
      </c>
    </row>
    <row r="35" spans="1:17" ht="15.75">
      <c r="A35" t="b">
        <v>0</v>
      </c>
      <c r="B35" t="b">
        <v>1</v>
      </c>
      <c r="C35" s="25" t="s">
        <v>1572</v>
      </c>
      <c r="D35" t="s">
        <v>1593</v>
      </c>
      <c r="E35" t="s">
        <v>2208</v>
      </c>
      <c r="F35" t="s">
        <v>3470</v>
      </c>
      <c r="G35" t="s">
        <v>1551</v>
      </c>
      <c r="H35" s="23" t="s">
        <v>1570</v>
      </c>
      <c r="I35" s="22">
        <v>34</v>
      </c>
      <c r="J35" t="str">
        <f>H35&amp;TEXT(I35,"00")&amp;"_"&amp;E35</f>
        <v>01_34_sp_rarity_multi</v>
      </c>
      <c r="K35" t="str">
        <f>"#"&amp;"    - file: 02_dialog-boxes/"&amp;J35&amp;".md"</f>
        <v>#    - file: 02_dialog-boxes/01_34_sp_rarity_multi.md</v>
      </c>
      <c r="L35" t="str">
        <f>"[i_"&amp;D35&amp;"](https://ab-rcsc.github.io/rc-decision-support-tool_concept-library/02_dialog-boxes/"&amp;J35&amp;".html#i_"&amp;D35&amp;")"</f>
        <v>[i_sp_rarity_rarest](https://ab-rcsc.github.io/rc-decision-support-tool_concept-library/02_dialog-boxes/01_34_sp_rarity_multi.html#i_sp_rarity_rarest)</v>
      </c>
      <c r="M35" t="str">
        <f>"https://ab-rcsc.github.io/rc-decision-support-tool_concept-library/02_dialog-boxes/"&amp;J35&amp;".html#i_"&amp;D35</f>
        <v>https://ab-rcsc.github.io/rc-decision-support-tool_concept-library/02_dialog-boxes/01_34_sp_rarity_multi.html#i_sp_rarity_rarest</v>
      </c>
      <c r="N35" t="str">
        <f>"(i_"&amp;D35&amp;")=# \*title_i_"&amp;D35</f>
        <v>(i_sp_rarity_rarest)=# \*title_i_sp_rarity_rarest</v>
      </c>
      <c r="O35" t="s">
        <v>3500</v>
      </c>
      <c r="P35" t="s">
        <v>391</v>
      </c>
      <c r="Q35" t="s">
        <v>3567</v>
      </c>
    </row>
    <row r="36" spans="1:17" ht="15.75">
      <c r="A36" t="b">
        <v>0</v>
      </c>
      <c r="B36" t="b">
        <v>1</v>
      </c>
      <c r="C36" s="25" t="s">
        <v>1572</v>
      </c>
      <c r="D36" t="s">
        <v>1592</v>
      </c>
      <c r="E36" t="s">
        <v>2208</v>
      </c>
      <c r="F36" t="s">
        <v>3471</v>
      </c>
      <c r="G36" t="s">
        <v>1551</v>
      </c>
      <c r="H36" s="23" t="s">
        <v>1570</v>
      </c>
      <c r="I36" s="22">
        <v>35</v>
      </c>
      <c r="J36" t="str">
        <f>H36&amp;TEXT(I36,"00")&amp;"_"&amp;E36</f>
        <v>01_35_sp_rarity_multi</v>
      </c>
      <c r="K36" t="str">
        <f>"#"&amp;"    - file: 02_dialog-boxes/"&amp;J36&amp;".md"</f>
        <v>#    - file: 02_dialog-boxes/01_35_sp_rarity_multi.md</v>
      </c>
      <c r="L36" t="str">
        <f>"[i_"&amp;D36&amp;"](https://ab-rcsc.github.io/rc-decision-support-tool_concept-library/02_dialog-boxes/"&amp;J36&amp;".html#i_"&amp;D36&amp;")"</f>
        <v>[i_sp_rarity_leastrare](https://ab-rcsc.github.io/rc-decision-support-tool_concept-library/02_dialog-boxes/01_35_sp_rarity_multi.html#i_sp_rarity_leastrare)</v>
      </c>
      <c r="M36" t="str">
        <f>"https://ab-rcsc.github.io/rc-decision-support-tool_concept-library/02_dialog-boxes/"&amp;J36&amp;".html#i_"&amp;D36</f>
        <v>https://ab-rcsc.github.io/rc-decision-support-tool_concept-library/02_dialog-boxes/01_35_sp_rarity_multi.html#i_sp_rarity_leastrare</v>
      </c>
      <c r="N36" t="str">
        <f>"(i_"&amp;D36&amp;")=# \*title_i_"&amp;D36</f>
        <v>(i_sp_rarity_leastrare)=# \*title_i_sp_rarity_leastrare</v>
      </c>
      <c r="O36" t="s">
        <v>3501</v>
      </c>
      <c r="P36" t="s">
        <v>391</v>
      </c>
      <c r="Q36" t="s">
        <v>3568</v>
      </c>
    </row>
    <row r="37" spans="1:17" ht="15.75">
      <c r="A37" t="b">
        <v>0</v>
      </c>
      <c r="B37" t="b">
        <v>1</v>
      </c>
      <c r="C37" s="25" t="s">
        <v>1572</v>
      </c>
      <c r="D37" t="s">
        <v>2207</v>
      </c>
      <c r="E37" t="s">
        <v>2207</v>
      </c>
      <c r="F37" t="s">
        <v>3423</v>
      </c>
      <c r="G37" t="s">
        <v>1551</v>
      </c>
      <c r="H37" s="23" t="s">
        <v>1570</v>
      </c>
      <c r="I37" s="22">
        <v>36</v>
      </c>
      <c r="J37" t="str">
        <f>H37&amp;TEXT(I37,"00")&amp;"_"&amp;E37</f>
        <v>01_36_sp_detprob_cat_multi</v>
      </c>
      <c r="K37" t="str">
        <f>"#"&amp;"    - file: 02_dialog-boxes/"&amp;J37&amp;".md"</f>
        <v>#    - file: 02_dialog-boxes/01_36_sp_detprob_cat_multi.md</v>
      </c>
      <c r="L37" t="str">
        <f>"[i_"&amp;D37&amp;"](https://ab-rcsc.github.io/rc-decision-support-tool_concept-library/02_dialog-boxes/"&amp;J37&amp;".html#i_"&amp;D37&amp;")"</f>
        <v>[i_sp_detprob_cat_multi](https://ab-rcsc.github.io/rc-decision-support-tool_concept-library/02_dialog-boxes/01_36_sp_detprob_cat_multi.html#i_sp_detprob_cat_multi)</v>
      </c>
      <c r="M37" t="str">
        <f>"https://ab-rcsc.github.io/rc-decision-support-tool_concept-library/02_dialog-boxes/"&amp;J37&amp;".html#i_"&amp;D37</f>
        <v>https://ab-rcsc.github.io/rc-decision-support-tool_concept-library/02_dialog-boxes/01_36_sp_detprob_cat_multi.html#i_sp_detprob_cat_multi</v>
      </c>
      <c r="N37" t="str">
        <f>"(i_"&amp;D37&amp;")=# \*title_i_"&amp;D37</f>
        <v>(i_sp_detprob_cat_multi)=# \*title_i_sp_detprob_cat_multi</v>
      </c>
      <c r="O37" t="s">
        <v>2833</v>
      </c>
      <c r="P37" t="s">
        <v>2779</v>
      </c>
      <c r="Q37" t="s">
        <v>3569</v>
      </c>
    </row>
    <row r="38" spans="1:17" ht="15.75">
      <c r="A38" t="b">
        <v>0</v>
      </c>
      <c r="B38" t="b">
        <v>1</v>
      </c>
      <c r="C38" s="25" t="s">
        <v>1572</v>
      </c>
      <c r="D38" t="s">
        <v>1591</v>
      </c>
      <c r="E38" t="s">
        <v>2207</v>
      </c>
      <c r="F38" t="s">
        <v>3472</v>
      </c>
      <c r="G38" t="s">
        <v>1551</v>
      </c>
      <c r="H38" s="23" t="s">
        <v>1570</v>
      </c>
      <c r="I38" s="22">
        <v>37</v>
      </c>
      <c r="J38" t="str">
        <f>H38&amp;TEXT(I38,"00")&amp;"_"&amp;E38</f>
        <v>01_37_sp_detprob_cat_multi</v>
      </c>
      <c r="K38" t="str">
        <f>"#"&amp;"    - file: 02_dialog-boxes/"&amp;J38&amp;".md"</f>
        <v>#    - file: 02_dialog-boxes/01_37_sp_detprob_cat_multi.md</v>
      </c>
      <c r="L38" t="str">
        <f>"[i_"&amp;D38&amp;"](https://ab-rcsc.github.io/rc-decision-support-tool_concept-library/02_dialog-boxes/"&amp;J38&amp;".html#i_"&amp;D38&amp;")"</f>
        <v>[i_sp_detprob_cat_most](https://ab-rcsc.github.io/rc-decision-support-tool_concept-library/02_dialog-boxes/01_37_sp_detprob_cat_multi.html#i_sp_detprob_cat_most)</v>
      </c>
      <c r="M38" t="str">
        <f>"https://ab-rcsc.github.io/rc-decision-support-tool_concept-library/02_dialog-boxes/"&amp;J38&amp;".html#i_"&amp;D38</f>
        <v>https://ab-rcsc.github.io/rc-decision-support-tool_concept-library/02_dialog-boxes/01_37_sp_detprob_cat_multi.html#i_sp_detprob_cat_most</v>
      </c>
      <c r="N38" t="str">
        <f>"(i_"&amp;D38&amp;")=# \*title_i_"&amp;D38</f>
        <v>(i_sp_detprob_cat_most)=# \*title_i_sp_detprob_cat_most</v>
      </c>
      <c r="O38" t="s">
        <v>3502</v>
      </c>
      <c r="P38" t="e">
        <v>#N/A</v>
      </c>
      <c r="Q38" t="e">
        <v>#N/A</v>
      </c>
    </row>
    <row r="39" spans="1:17" ht="15.75">
      <c r="A39" t="b">
        <v>0</v>
      </c>
      <c r="B39" t="b">
        <v>1</v>
      </c>
      <c r="C39" s="25" t="s">
        <v>1572</v>
      </c>
      <c r="D39" t="s">
        <v>1590</v>
      </c>
      <c r="E39" t="s">
        <v>2207</v>
      </c>
      <c r="F39" t="s">
        <v>3473</v>
      </c>
      <c r="G39" t="s">
        <v>1551</v>
      </c>
      <c r="H39" s="23" t="s">
        <v>1570</v>
      </c>
      <c r="I39" s="22">
        <v>38</v>
      </c>
      <c r="J39" t="str">
        <f>H39&amp;TEXT(I39,"00")&amp;"_"&amp;E39</f>
        <v>01_38_sp_detprob_cat_multi</v>
      </c>
      <c r="K39" t="str">
        <f>"#"&amp;"    - file: 02_dialog-boxes/"&amp;J39&amp;".md"</f>
        <v>#    - file: 02_dialog-boxes/01_38_sp_detprob_cat_multi.md</v>
      </c>
      <c r="L39" t="str">
        <f>"[i_"&amp;D39&amp;"](https://ab-rcsc.github.io/rc-decision-support-tool_concept-library/02_dialog-boxes/"&amp;J39&amp;".html#i_"&amp;D39&amp;")"</f>
        <v>[i_sp_detprob_cat_least](https://ab-rcsc.github.io/rc-decision-support-tool_concept-library/02_dialog-boxes/01_38_sp_detprob_cat_multi.html#i_sp_detprob_cat_least)</v>
      </c>
      <c r="M39" t="str">
        <f>"https://ab-rcsc.github.io/rc-decision-support-tool_concept-library/02_dialog-boxes/"&amp;J39&amp;".html#i_"&amp;D39</f>
        <v>https://ab-rcsc.github.io/rc-decision-support-tool_concept-library/02_dialog-boxes/01_38_sp_detprob_cat_multi.html#i_sp_detprob_cat_least</v>
      </c>
      <c r="N39" t="str">
        <f>"(i_"&amp;D39&amp;")=# \*title_i_"&amp;D39</f>
        <v>(i_sp_detprob_cat_least)=# \*title_i_sp_detprob_cat_least</v>
      </c>
      <c r="O39" t="s">
        <v>3503</v>
      </c>
      <c r="P39" t="e">
        <v>#N/A</v>
      </c>
      <c r="Q39" t="e">
        <v>#N/A</v>
      </c>
    </row>
    <row r="40" spans="1:17" ht="15.75">
      <c r="A40" t="b">
        <v>0</v>
      </c>
      <c r="B40" t="b">
        <v>1</v>
      </c>
      <c r="C40" s="25" t="s">
        <v>1572</v>
      </c>
      <c r="D40" t="s">
        <v>1589</v>
      </c>
      <c r="E40" t="s">
        <v>1589</v>
      </c>
      <c r="F40" t="s">
        <v>3424</v>
      </c>
      <c r="G40" t="s">
        <v>1553</v>
      </c>
      <c r="H40" s="23" t="s">
        <v>1570</v>
      </c>
      <c r="I40" s="22">
        <v>39</v>
      </c>
      <c r="J40" t="str">
        <f>H40&amp;TEXT(I40,"00")&amp;"_"&amp;E40</f>
        <v>01_39_cam_makemod_same</v>
      </c>
      <c r="K40" t="str">
        <f>"#"&amp;"    - file: 02_dialog-boxes/"&amp;J40&amp;".md"</f>
        <v>#    - file: 02_dialog-boxes/01_39_cam_makemod_same.md</v>
      </c>
      <c r="L40" t="str">
        <f>"[i_"&amp;D40&amp;"](https://ab-rcsc.github.io/rc-decision-support-tool_concept-library/02_dialog-boxes/"&amp;J40&amp;".html#i_"&amp;D40&amp;")"</f>
        <v>[i_cam_makemod_same](https://ab-rcsc.github.io/rc-decision-support-tool_concept-library/02_dialog-boxes/01_39_cam_makemod_same.html#i_cam_makemod_same)</v>
      </c>
      <c r="M40" t="str">
        <f>"https://ab-rcsc.github.io/rc-decision-support-tool_concept-library/02_dialog-boxes/"&amp;J40&amp;".html#i_"&amp;D40</f>
        <v>https://ab-rcsc.github.io/rc-decision-support-tool_concept-library/02_dialog-boxes/01_39_cam_makemod_same.html#i_cam_makemod_same</v>
      </c>
      <c r="N40" t="str">
        <f>"(i_"&amp;D40&amp;")=# \*title_i_"&amp;D40</f>
        <v>(i_cam_makemod_same)=# \*title_i_cam_makemod_same</v>
      </c>
      <c r="O40" t="s">
        <v>3504</v>
      </c>
      <c r="P40" t="e">
        <v>#N/A</v>
      </c>
      <c r="Q40" t="e">
        <v>#N/A</v>
      </c>
    </row>
    <row r="41" spans="1:17" ht="15.75">
      <c r="A41" t="b">
        <v>0</v>
      </c>
      <c r="B41" t="b">
        <v>1</v>
      </c>
      <c r="C41" s="25" t="s">
        <v>1572</v>
      </c>
      <c r="D41" t="s">
        <v>1588</v>
      </c>
      <c r="E41" t="s">
        <v>1588</v>
      </c>
      <c r="F41" t="s">
        <v>3425</v>
      </c>
      <c r="G41" t="s">
        <v>1553</v>
      </c>
      <c r="H41" s="23" t="s">
        <v>1570</v>
      </c>
      <c r="I41" s="22">
        <v>40</v>
      </c>
      <c r="J41" t="str">
        <f>H41&amp;TEXT(I41,"00")&amp;"_"&amp;E41</f>
        <v>01_40_cam_settings_mult</v>
      </c>
      <c r="K41" t="str">
        <f>"#"&amp;"    - file: 02_dialog-boxes/"&amp;J41&amp;".md"</f>
        <v>#    - file: 02_dialog-boxes/01_40_cam_settings_mult.md</v>
      </c>
      <c r="L41" t="str">
        <f>"[i_"&amp;D41&amp;"](https://ab-rcsc.github.io/rc-decision-support-tool_concept-library/02_dialog-boxes/"&amp;J41&amp;".html#i_"&amp;D41&amp;")"</f>
        <v>[i_cam_settings_mult](https://ab-rcsc.github.io/rc-decision-support-tool_concept-library/02_dialog-boxes/01_40_cam_settings_mult.html#i_cam_settings_mult)</v>
      </c>
      <c r="M41" t="str">
        <f>"https://ab-rcsc.github.io/rc-decision-support-tool_concept-library/02_dialog-boxes/"&amp;J41&amp;".html#i_"&amp;D41</f>
        <v>https://ab-rcsc.github.io/rc-decision-support-tool_concept-library/02_dialog-boxes/01_40_cam_settings_mult.html#i_cam_settings_mult</v>
      </c>
      <c r="N41" t="str">
        <f>"(i_"&amp;D41&amp;")=# \*title_i_"&amp;D41</f>
        <v>(i_cam_settings_mult)=# \*title_i_cam_settings_mult</v>
      </c>
      <c r="O41" t="s">
        <v>3505</v>
      </c>
      <c r="P41" t="e">
        <v>#N/A</v>
      </c>
      <c r="Q41" t="e">
        <v>#N/A</v>
      </c>
    </row>
    <row r="42" spans="1:17" ht="15.75">
      <c r="A42" t="b">
        <v>0</v>
      </c>
      <c r="B42" t="b">
        <v>1</v>
      </c>
      <c r="C42" s="25" t="s">
        <v>1572</v>
      </c>
      <c r="D42" t="s">
        <v>1587</v>
      </c>
      <c r="E42" t="s">
        <v>1587</v>
      </c>
      <c r="F42" t="s">
        <v>3426</v>
      </c>
      <c r="G42" t="s">
        <v>1553</v>
      </c>
      <c r="H42" s="23" t="s">
        <v>1570</v>
      </c>
      <c r="I42" s="22">
        <v>41</v>
      </c>
      <c r="J42" t="str">
        <f>H42&amp;TEXT(I42,"00")&amp;"_"&amp;E42</f>
        <v>01_41_cam_protocol_ht_angle</v>
      </c>
      <c r="K42" t="str">
        <f>"#"&amp;"    - file: 02_dialog-boxes/"&amp;J42&amp;".md"</f>
        <v>#    - file: 02_dialog-boxes/01_41_cam_protocol_ht_angle.md</v>
      </c>
      <c r="L42" t="str">
        <f>"[i_"&amp;D42&amp;"](https://ab-rcsc.github.io/rc-decision-support-tool_concept-library/02_dialog-boxes/"&amp;J42&amp;".html#i_"&amp;D42&amp;")"</f>
        <v>[i_cam_protocol_ht_angle](https://ab-rcsc.github.io/rc-decision-support-tool_concept-library/02_dialog-boxes/01_41_cam_protocol_ht_angle.html#i_cam_protocol_ht_angle)</v>
      </c>
      <c r="M42" t="str">
        <f>"https://ab-rcsc.github.io/rc-decision-support-tool_concept-library/02_dialog-boxes/"&amp;J42&amp;".html#i_"&amp;D42</f>
        <v>https://ab-rcsc.github.io/rc-decision-support-tool_concept-library/02_dialog-boxes/01_41_cam_protocol_ht_angle.html#i_cam_protocol_ht_angle</v>
      </c>
      <c r="N42" t="str">
        <f>"(i_"&amp;D42&amp;")=# \*title_i_"&amp;D42</f>
        <v>(i_cam_protocol_ht_angle)=# \*title_i_cam_protocol_ht_angle</v>
      </c>
      <c r="O42" t="s">
        <v>3506</v>
      </c>
      <c r="P42" t="e">
        <v>#N/A</v>
      </c>
      <c r="Q42" t="e">
        <v>#N/A</v>
      </c>
    </row>
    <row r="43" spans="1:17" ht="15.75">
      <c r="A43" t="s">
        <v>2200</v>
      </c>
      <c r="B43" t="b">
        <v>1</v>
      </c>
      <c r="C43" s="25" t="s">
        <v>1572</v>
      </c>
      <c r="D43" t="s">
        <v>1586</v>
      </c>
      <c r="E43" t="s">
        <v>1586</v>
      </c>
      <c r="F43" t="s">
        <v>3427</v>
      </c>
      <c r="G43" t="s">
        <v>1553</v>
      </c>
      <c r="H43" s="23" t="s">
        <v>1570</v>
      </c>
      <c r="I43" s="22">
        <v>42</v>
      </c>
      <c r="J43" t="str">
        <f>H43&amp;TEXT(I43,"00")&amp;"_"&amp;E43</f>
        <v>01_42_cam_direction_ds</v>
      </c>
      <c r="K43" t="str">
        <f>"#"&amp;"    - file: 02_dialog-boxes/"&amp;J43&amp;".md"</f>
        <v>#    - file: 02_dialog-boxes/01_42_cam_direction_ds.md</v>
      </c>
      <c r="L43" t="str">
        <f>"[i_"&amp;D43&amp;"](https://ab-rcsc.github.io/rc-decision-support-tool_concept-library/02_dialog-boxes/"&amp;J43&amp;".html#i_"&amp;D43&amp;")"</f>
        <v>[i_cam_direction_ds](https://ab-rcsc.github.io/rc-decision-support-tool_concept-library/02_dialog-boxes/01_42_cam_direction_ds.html#i_cam_direction_ds)</v>
      </c>
      <c r="M43" t="str">
        <f>"https://ab-rcsc.github.io/rc-decision-support-tool_concept-library/02_dialog-boxes/"&amp;J43&amp;".html#i_"&amp;D43</f>
        <v>https://ab-rcsc.github.io/rc-decision-support-tool_concept-library/02_dialog-boxes/01_42_cam_direction_ds.html#i_cam_direction_ds</v>
      </c>
      <c r="N43" t="str">
        <f>"(i_"&amp;D43&amp;")=# \*title_i_"&amp;D43</f>
        <v>(i_cam_direction_ds)=# \*title_i_cam_direction_ds</v>
      </c>
      <c r="O43" t="s">
        <v>3483</v>
      </c>
      <c r="P43" t="e">
        <v>#N/A</v>
      </c>
      <c r="Q43" t="e">
        <v>#N/A</v>
      </c>
    </row>
    <row r="44" spans="1:17" ht="15.75">
      <c r="A44" t="b">
        <v>0</v>
      </c>
      <c r="B44" t="b">
        <v>1</v>
      </c>
      <c r="C44" s="25" t="s">
        <v>1572</v>
      </c>
      <c r="D44" t="s">
        <v>1585</v>
      </c>
      <c r="E44" t="s">
        <v>1585</v>
      </c>
      <c r="F44" t="s">
        <v>3428</v>
      </c>
      <c r="G44" t="s">
        <v>1553</v>
      </c>
      <c r="H44" s="23" t="s">
        <v>1570</v>
      </c>
      <c r="I44" s="22">
        <v>43</v>
      </c>
      <c r="J44" t="str">
        <f>H44&amp;TEXT(I44,"00")&amp;"_"&amp;E44</f>
        <v>01_43_bait_lure</v>
      </c>
      <c r="K44" t="str">
        <f>"#"&amp;"    - file: 02_dialog-boxes/"&amp;J44&amp;".md"</f>
        <v>#    - file: 02_dialog-boxes/01_43_bait_lure.md</v>
      </c>
      <c r="L44" t="str">
        <f>"[i_"&amp;D44&amp;"](https://ab-rcsc.github.io/rc-decision-support-tool_concept-library/02_dialog-boxes/"&amp;J44&amp;".html#i_"&amp;D44&amp;")"</f>
        <v>[i_bait_lure](https://ab-rcsc.github.io/rc-decision-support-tool_concept-library/02_dialog-boxes/01_43_bait_lure.html#i_bait_lure)</v>
      </c>
      <c r="M44" t="str">
        <f>"https://ab-rcsc.github.io/rc-decision-support-tool_concept-library/02_dialog-boxes/"&amp;J44&amp;".html#i_"&amp;D44</f>
        <v>https://ab-rcsc.github.io/rc-decision-support-tool_concept-library/02_dialog-boxes/01_43_bait_lure.html#i_bait_lure</v>
      </c>
      <c r="N44" t="str">
        <f>"(i_"&amp;D44&amp;")=# \*title_i_"&amp;D44</f>
        <v>(i_bait_lure)=# \*title_i_bait_lure</v>
      </c>
      <c r="O44" t="s">
        <v>3507</v>
      </c>
      <c r="P44" t="e">
        <v>#N/A</v>
      </c>
      <c r="Q44" t="e">
        <v>#N/A</v>
      </c>
    </row>
    <row r="45" spans="1:17" ht="15.75">
      <c r="A45" t="b">
        <v>0</v>
      </c>
      <c r="B45" t="b">
        <v>1</v>
      </c>
      <c r="C45" s="25" t="s">
        <v>1572</v>
      </c>
      <c r="D45" t="s">
        <v>1584</v>
      </c>
      <c r="E45" t="s">
        <v>1584</v>
      </c>
      <c r="F45" t="s">
        <v>3429</v>
      </c>
      <c r="G45" t="s">
        <v>1553</v>
      </c>
      <c r="H45" s="23" t="s">
        <v>1570</v>
      </c>
      <c r="I45" s="22">
        <v>44</v>
      </c>
      <c r="J45" t="str">
        <f>H45&amp;TEXT(I45,"00")&amp;"_"&amp;E45</f>
        <v>01_44_bait_lure_cams</v>
      </c>
      <c r="K45" t="str">
        <f>"#"&amp;"    - file: 02_dialog-boxes/"&amp;J45&amp;".md"</f>
        <v>#    - file: 02_dialog-boxes/01_44_bait_lure_cams.md</v>
      </c>
      <c r="L45" t="str">
        <f>"[i_"&amp;D45&amp;"](https://ab-rcsc.github.io/rc-decision-support-tool_concept-library/02_dialog-boxes/"&amp;J45&amp;".html#i_"&amp;D45&amp;")"</f>
        <v>[i_bait_lure_cams](https://ab-rcsc.github.io/rc-decision-support-tool_concept-library/02_dialog-boxes/01_44_bait_lure_cams.html#i_bait_lure_cams)</v>
      </c>
      <c r="M45" t="str">
        <f>"https://ab-rcsc.github.io/rc-decision-support-tool_concept-library/02_dialog-boxes/"&amp;J45&amp;".html#i_"&amp;D45</f>
        <v>https://ab-rcsc.github.io/rc-decision-support-tool_concept-library/02_dialog-boxes/01_44_bait_lure_cams.html#i_bait_lure_cams</v>
      </c>
      <c r="N45" t="str">
        <f>"(i_"&amp;D45&amp;")=# \*title_i_"&amp;D45</f>
        <v>(i_bait_lure_cams)=# \*title_i_bait_lure_cams</v>
      </c>
      <c r="O45" t="s">
        <v>3508</v>
      </c>
      <c r="P45" t="e">
        <v>#N/A</v>
      </c>
      <c r="Q45" t="e">
        <v>#N/A</v>
      </c>
    </row>
    <row r="46" spans="1:17" ht="15.75">
      <c r="A46" t="b">
        <v>0</v>
      </c>
      <c r="B46" t="b">
        <v>1</v>
      </c>
      <c r="C46" s="25" t="s">
        <v>1572</v>
      </c>
      <c r="D46" t="s">
        <v>1583</v>
      </c>
      <c r="E46" t="s">
        <v>1583</v>
      </c>
      <c r="F46" t="s">
        <v>3430</v>
      </c>
      <c r="G46" t="s">
        <v>1553</v>
      </c>
      <c r="H46" s="23" t="s">
        <v>1570</v>
      </c>
      <c r="I46" s="22">
        <v>45</v>
      </c>
      <c r="J46" t="str">
        <f>H46&amp;TEXT(I46,"00")&amp;"_"&amp;E46</f>
        <v>01_45_targ_feature</v>
      </c>
      <c r="K46" t="str">
        <f>"#"&amp;"    - file: 02_dialog-boxes/"&amp;J46&amp;".md"</f>
        <v>#    - file: 02_dialog-boxes/01_45_targ_feature.md</v>
      </c>
      <c r="L46" t="str">
        <f>"[i_"&amp;D46&amp;"](https://ab-rcsc.github.io/rc-decision-support-tool_concept-library/02_dialog-boxes/"&amp;J46&amp;".html#i_"&amp;D46&amp;")"</f>
        <v>[i_targ_feature](https://ab-rcsc.github.io/rc-decision-support-tool_concept-library/02_dialog-boxes/01_45_targ_feature.html#i_targ_feature)</v>
      </c>
      <c r="M46" t="str">
        <f>"https://ab-rcsc.github.io/rc-decision-support-tool_concept-library/02_dialog-boxes/"&amp;J46&amp;".html#i_"&amp;D46</f>
        <v>https://ab-rcsc.github.io/rc-decision-support-tool_concept-library/02_dialog-boxes/01_45_targ_feature.html#i_targ_feature</v>
      </c>
      <c r="N46" t="str">
        <f>"(i_"&amp;D46&amp;")=# \*title_i_"&amp;D46</f>
        <v>(i_targ_feature)=# \*title_i_targ_feature</v>
      </c>
      <c r="O46" t="s">
        <v>3509</v>
      </c>
      <c r="P46" t="e">
        <v>#N/A</v>
      </c>
      <c r="Q46" t="e">
        <v>#N/A</v>
      </c>
    </row>
    <row r="47" spans="1:17" ht="15.75">
      <c r="A47" t="b">
        <v>0</v>
      </c>
      <c r="B47" t="b">
        <v>1</v>
      </c>
      <c r="C47" s="25" t="s">
        <v>1572</v>
      </c>
      <c r="D47" t="s">
        <v>1582</v>
      </c>
      <c r="E47" t="s">
        <v>1583</v>
      </c>
      <c r="F47" t="s">
        <v>3474</v>
      </c>
      <c r="G47" t="s">
        <v>1553</v>
      </c>
      <c r="H47" s="23" t="s">
        <v>1570</v>
      </c>
      <c r="I47" s="22">
        <v>46</v>
      </c>
      <c r="J47" t="str">
        <f>H47&amp;TEXT(I47,"00")&amp;"_"&amp;E47</f>
        <v>01_46_targ_feature</v>
      </c>
      <c r="K47" t="str">
        <f>"#"&amp;"    - file: 02_dialog-boxes/"&amp;J47&amp;".md"</f>
        <v>#    - file: 02_dialog-boxes/01_46_targ_feature.md</v>
      </c>
      <c r="L47" t="str">
        <f>"[i_"&amp;D47&amp;"](https://ab-rcsc.github.io/rc-decision-support-tool_concept-library/02_dialog-boxes/"&amp;J47&amp;".html#i_"&amp;D47&amp;")"</f>
        <v>[i_targ_feature_same](https://ab-rcsc.github.io/rc-decision-support-tool_concept-library/02_dialog-boxes/01_46_targ_feature.html#i_targ_feature_same)</v>
      </c>
      <c r="M47" t="str">
        <f>"https://ab-rcsc.github.io/rc-decision-support-tool_concept-library/02_dialog-boxes/"&amp;J47&amp;".html#i_"&amp;D47</f>
        <v>https://ab-rcsc.github.io/rc-decision-support-tool_concept-library/02_dialog-boxes/01_46_targ_feature.html#i_targ_feature_same</v>
      </c>
      <c r="N47" t="str">
        <f>"(i_"&amp;D47&amp;")=# \*title_i_"&amp;D47</f>
        <v>(i_targ_feature_same)=# \*title_i_targ_feature_same</v>
      </c>
      <c r="O47" t="s">
        <v>3510</v>
      </c>
      <c r="P47" t="e">
        <v>#N/A</v>
      </c>
      <c r="Q47" t="e">
        <v>#N/A</v>
      </c>
    </row>
    <row r="48" spans="1:17" ht="15.75">
      <c r="A48" s="17" t="s">
        <v>1406</v>
      </c>
      <c r="B48" t="b">
        <v>1</v>
      </c>
      <c r="C48" s="25" t="s">
        <v>1572</v>
      </c>
      <c r="D48" t="s">
        <v>1492</v>
      </c>
      <c r="E48" t="s">
        <v>1492</v>
      </c>
      <c r="F48" t="s">
        <v>3431</v>
      </c>
      <c r="G48" t="s">
        <v>1555</v>
      </c>
      <c r="H48" s="23" t="s">
        <v>1570</v>
      </c>
      <c r="I48" s="22">
        <v>47</v>
      </c>
      <c r="J48" t="str">
        <f>H48&amp;TEXT(I48,"00")&amp;"_"&amp;E48</f>
        <v>01_47_cam_independent</v>
      </c>
      <c r="K48" t="str">
        <f>"#"&amp;"    - file: 02_dialog-boxes/"&amp;J48&amp;".md"</f>
        <v>#    - file: 02_dialog-boxes/01_47_cam_independent.md</v>
      </c>
      <c r="L48" t="str">
        <f>"[i_"&amp;D48&amp;"](https://ab-rcsc.github.io/rc-decision-support-tool_concept-library/02_dialog-boxes/"&amp;J48&amp;".html#i_"&amp;D48&amp;")"</f>
        <v>[i_cam_independent](https://ab-rcsc.github.io/rc-decision-support-tool_concept-library/02_dialog-boxes/01_47_cam_independent.html#i_cam_independent)</v>
      </c>
      <c r="M48" t="str">
        <f>"https://ab-rcsc.github.io/rc-decision-support-tool_concept-library/02_dialog-boxes/"&amp;J48&amp;".html#i_"&amp;D48</f>
        <v>https://ab-rcsc.github.io/rc-decision-support-tool_concept-library/02_dialog-boxes/01_47_cam_independent.html#i_cam_independent</v>
      </c>
      <c r="N48" t="str">
        <f>"(i_"&amp;D48&amp;")=# \*title_i_"&amp;D48</f>
        <v>(i_cam_independent)=# \*title_i_cam_independent</v>
      </c>
      <c r="O48" t="s">
        <v>3477</v>
      </c>
      <c r="P48" t="e">
        <v>#N/A</v>
      </c>
      <c r="Q48" t="e">
        <v>#N/A</v>
      </c>
    </row>
    <row r="49" spans="1:17" ht="15.75">
      <c r="A49" t="s">
        <v>2200</v>
      </c>
      <c r="B49" t="b">
        <v>1</v>
      </c>
      <c r="C49" s="25" t="s">
        <v>1572</v>
      </c>
      <c r="D49" t="s">
        <v>1581</v>
      </c>
      <c r="E49" t="s">
        <v>1581</v>
      </c>
      <c r="F49" t="s">
        <v>3432</v>
      </c>
      <c r="G49" t="s">
        <v>1555</v>
      </c>
      <c r="H49" s="23" t="s">
        <v>1570</v>
      </c>
      <c r="I49" s="22">
        <v>48</v>
      </c>
      <c r="J49" t="str">
        <f>H49&amp;TEXT(I49,"00")&amp;"_"&amp;E49</f>
        <v>01_48_multisamp_per_loc</v>
      </c>
      <c r="K49" t="str">
        <f>"#"&amp;"    - file: 02_dialog-boxes/"&amp;J49&amp;".md"</f>
        <v>#    - file: 02_dialog-boxes/01_48_multisamp_per_loc.md</v>
      </c>
      <c r="L49" t="str">
        <f>"[i_"&amp;D49&amp;"](https://ab-rcsc.github.io/rc-decision-support-tool_concept-library/02_dialog-boxes/"&amp;J49&amp;".html#i_"&amp;D49&amp;")"</f>
        <v>[i_multisamp_per_loc](https://ab-rcsc.github.io/rc-decision-support-tool_concept-library/02_dialog-boxes/01_48_multisamp_per_loc.html#i_multisamp_per_loc)</v>
      </c>
      <c r="M49" t="str">
        <f>"https://ab-rcsc.github.io/rc-decision-support-tool_concept-library/02_dialog-boxes/"&amp;J49&amp;".html#i_"&amp;D49</f>
        <v>https://ab-rcsc.github.io/rc-decision-support-tool_concept-library/02_dialog-boxes/01_48_multisamp_per_loc.html#i_multisamp_per_loc</v>
      </c>
      <c r="N49" t="str">
        <f>"(i_"&amp;D49&amp;")=# \*title_i_"&amp;D49</f>
        <v>(i_multisamp_per_loc)=# \*title_i_multisamp_per_loc</v>
      </c>
      <c r="O49" t="s">
        <v>3484</v>
      </c>
      <c r="P49" t="e">
        <v>#N/A</v>
      </c>
      <c r="Q49" t="e">
        <v>#N/A</v>
      </c>
    </row>
    <row r="50" spans="1:17" ht="15.75">
      <c r="A50" t="s">
        <v>2200</v>
      </c>
      <c r="B50" t="b">
        <v>1</v>
      </c>
      <c r="C50" s="25" t="s">
        <v>1572</v>
      </c>
      <c r="D50" t="s">
        <v>1574</v>
      </c>
      <c r="E50" t="s">
        <v>1574</v>
      </c>
      <c r="F50" t="s">
        <v>3433</v>
      </c>
      <c r="G50" t="s">
        <v>1555</v>
      </c>
      <c r="H50" s="23" t="s">
        <v>1570</v>
      </c>
      <c r="I50" s="22">
        <v>49</v>
      </c>
      <c r="J50" t="str">
        <f>H50&amp;TEXT(I50,"00")&amp;"_"&amp;E50</f>
        <v>01_49_modmixed</v>
      </c>
      <c r="K50" t="str">
        <f>"#"&amp;"    - file: 02_dialog-boxes/"&amp;J50&amp;".md"</f>
        <v>#    - file: 02_dialog-boxes/01_49_modmixed.md</v>
      </c>
      <c r="L50" t="str">
        <f>"[i_"&amp;D50&amp;"](https://ab-rcsc.github.io/rc-decision-support-tool_concept-library/02_dialog-boxes/"&amp;J50&amp;".html#i_"&amp;D50&amp;")"</f>
        <v>[i_modmixed](https://ab-rcsc.github.io/rc-decision-support-tool_concept-library/02_dialog-boxes/01_49_modmixed.html#i_modmixed)</v>
      </c>
      <c r="M50" t="str">
        <f>"https://ab-rcsc.github.io/rc-decision-support-tool_concept-library/02_dialog-boxes/"&amp;J50&amp;".html#i_"&amp;D50</f>
        <v>https://ab-rcsc.github.io/rc-decision-support-tool_concept-library/02_dialog-boxes/01_49_modmixed.html#i_modmixed</v>
      </c>
      <c r="N50" t="str">
        <f>"(i_"&amp;D50&amp;")=# \*title_i_"&amp;D50</f>
        <v>(i_modmixed)=# \*title_i_modmixed</v>
      </c>
      <c r="O50" t="s">
        <v>3485</v>
      </c>
      <c r="P50" t="e">
        <v>#N/A</v>
      </c>
      <c r="Q50" t="e">
        <v>#N/A</v>
      </c>
    </row>
    <row r="51" spans="1:17" ht="15.75">
      <c r="A51" t="b">
        <v>0</v>
      </c>
      <c r="B51" t="b">
        <v>1</v>
      </c>
      <c r="C51" s="25" t="s">
        <v>1572</v>
      </c>
      <c r="D51" t="s">
        <v>1580</v>
      </c>
      <c r="E51" t="s">
        <v>1580</v>
      </c>
      <c r="F51" t="s">
        <v>3434</v>
      </c>
      <c r="G51" t="s">
        <v>1555</v>
      </c>
      <c r="H51" s="23" t="s">
        <v>1570</v>
      </c>
      <c r="I51" s="22">
        <v>50</v>
      </c>
      <c r="J51" t="str">
        <f>H51&amp;TEXT(I51,"00")&amp;"_"&amp;E51</f>
        <v>01_50_num_det</v>
      </c>
      <c r="K51" t="str">
        <f>"#"&amp;"    - file: 02_dialog-boxes/"&amp;J51&amp;".md"</f>
        <v>#    - file: 02_dialog-boxes/01_50_num_det.md</v>
      </c>
      <c r="L51" t="str">
        <f>"[i_"&amp;D51&amp;"](https://ab-rcsc.github.io/rc-decision-support-tool_concept-library/02_dialog-boxes/"&amp;J51&amp;".html#i_"&amp;D51&amp;")"</f>
        <v>[i_num_det](https://ab-rcsc.github.io/rc-decision-support-tool_concept-library/02_dialog-boxes/01_50_num_det.html#i_num_det)</v>
      </c>
      <c r="M51" t="str">
        <f>"https://ab-rcsc.github.io/rc-decision-support-tool_concept-library/02_dialog-boxes/"&amp;J51&amp;".html#i_"&amp;D51</f>
        <v>https://ab-rcsc.github.io/rc-decision-support-tool_concept-library/02_dialog-boxes/01_50_num_det.html#i_num_det</v>
      </c>
      <c r="N51" t="str">
        <f>"(i_"&amp;D51&amp;")=# \*title_i_"&amp;D51</f>
        <v>(i_num_det)=# \*title_i_num_det</v>
      </c>
      <c r="O51" t="s">
        <v>3511</v>
      </c>
      <c r="P51" t="e">
        <v>#N/A</v>
      </c>
      <c r="Q51" t="e">
        <v>#N/A</v>
      </c>
    </row>
    <row r="52" spans="1:17" ht="15.75">
      <c r="A52" t="b">
        <v>0</v>
      </c>
      <c r="B52" t="b">
        <v>1</v>
      </c>
      <c r="C52" s="25" t="s">
        <v>1572</v>
      </c>
      <c r="D52" t="s">
        <v>1579</v>
      </c>
      <c r="E52" t="s">
        <v>1579</v>
      </c>
      <c r="F52" t="s">
        <v>3435</v>
      </c>
      <c r="G52" t="s">
        <v>1555</v>
      </c>
      <c r="H52" s="23" t="s">
        <v>1570</v>
      </c>
      <c r="I52" s="22">
        <v>51</v>
      </c>
      <c r="J52" t="str">
        <f>H52&amp;TEXT(I52,"00")&amp;"_"&amp;E52</f>
        <v>01_51_num_det_individ</v>
      </c>
      <c r="K52" t="str">
        <f>"#"&amp;"    - file: 02_dialog-boxes/"&amp;J52&amp;".md"</f>
        <v>#    - file: 02_dialog-boxes/01_51_num_det_individ.md</v>
      </c>
      <c r="L52" t="str">
        <f>"[i_"&amp;D52&amp;"](https://ab-rcsc.github.io/rc-decision-support-tool_concept-library/02_dialog-boxes/"&amp;J52&amp;".html#i_"&amp;D52&amp;")"</f>
        <v>[i_num_det_individ](https://ab-rcsc.github.io/rc-decision-support-tool_concept-library/02_dialog-boxes/01_51_num_det_individ.html#i_num_det_individ)</v>
      </c>
      <c r="M52" t="str">
        <f>"https://ab-rcsc.github.io/rc-decision-support-tool_concept-library/02_dialog-boxes/"&amp;J52&amp;".html#i_"&amp;D52</f>
        <v>https://ab-rcsc.github.io/rc-decision-support-tool_concept-library/02_dialog-boxes/01_51_num_det_individ.html#i_num_det_individ</v>
      </c>
      <c r="N52" t="str">
        <f>"(i_"&amp;D52&amp;")=# \*title_i_"&amp;D52</f>
        <v>(i_num_det_individ)=# \*title_i_num_det_individ</v>
      </c>
      <c r="O52" t="s">
        <v>3512</v>
      </c>
      <c r="P52" t="e">
        <v>#N/A</v>
      </c>
      <c r="Q52" t="e">
        <v>#N/A</v>
      </c>
    </row>
    <row r="53" spans="1:17" ht="15.75">
      <c r="A53" t="b">
        <v>0</v>
      </c>
      <c r="B53" t="b">
        <v>1</v>
      </c>
      <c r="C53" s="25" t="s">
        <v>1572</v>
      </c>
      <c r="D53" t="s">
        <v>1578</v>
      </c>
      <c r="E53" t="s">
        <v>1578</v>
      </c>
      <c r="F53" t="s">
        <v>3436</v>
      </c>
      <c r="G53" t="s">
        <v>1555</v>
      </c>
      <c r="H53" s="23" t="s">
        <v>1570</v>
      </c>
      <c r="I53" s="22">
        <v>52</v>
      </c>
      <c r="J53" t="str">
        <f>H53&amp;TEXT(I53,"00")&amp;"_"&amp;E53</f>
        <v>01_52_num_recap</v>
      </c>
      <c r="K53" t="str">
        <f>"#"&amp;"    - file: 02_dialog-boxes/"&amp;J53&amp;".md"</f>
        <v>#    - file: 02_dialog-boxes/01_52_num_recap.md</v>
      </c>
      <c r="L53" t="str">
        <f>"[i_"&amp;D53&amp;"](https://ab-rcsc.github.io/rc-decision-support-tool_concept-library/02_dialog-boxes/"&amp;J53&amp;".html#i_"&amp;D53&amp;")"</f>
        <v>[i_num_recap](https://ab-rcsc.github.io/rc-decision-support-tool_concept-library/02_dialog-boxes/01_52_num_recap.html#i_num_recap)</v>
      </c>
      <c r="M53" t="str">
        <f>"https://ab-rcsc.github.io/rc-decision-support-tool_concept-library/02_dialog-boxes/"&amp;J53&amp;".html#i_"&amp;D53</f>
        <v>https://ab-rcsc.github.io/rc-decision-support-tool_concept-library/02_dialog-boxes/01_52_num_recap.html#i_num_recap</v>
      </c>
      <c r="N53" t="str">
        <f>"(i_"&amp;D53&amp;")=# \*title_i_"&amp;D53</f>
        <v>(i_num_recap)=# \*title_i_num_recap</v>
      </c>
      <c r="O53" t="s">
        <v>3513</v>
      </c>
      <c r="P53" t="e">
        <v>#N/A</v>
      </c>
      <c r="Q53" t="e">
        <v>#N/A</v>
      </c>
    </row>
    <row r="54" spans="1:17" ht="15.75">
      <c r="A54" t="b">
        <v>0</v>
      </c>
      <c r="B54" t="b">
        <v>1</v>
      </c>
      <c r="C54" s="25" t="s">
        <v>1572</v>
      </c>
      <c r="D54" t="s">
        <v>1577</v>
      </c>
      <c r="E54" t="s">
        <v>1577</v>
      </c>
      <c r="F54" t="s">
        <v>3437</v>
      </c>
      <c r="G54" t="s">
        <v>1555</v>
      </c>
      <c r="H54" s="23" t="s">
        <v>1570</v>
      </c>
      <c r="I54" s="22">
        <v>53</v>
      </c>
      <c r="J54" t="str">
        <f>H54&amp;TEXT(I54,"00")&amp;"_"&amp;E54</f>
        <v>01_53_overdispersion</v>
      </c>
      <c r="K54" t="str">
        <f>"#"&amp;"    - file: 02_dialog-boxes/"&amp;J54&amp;".md"</f>
        <v>#    - file: 02_dialog-boxes/01_53_overdispersion.md</v>
      </c>
      <c r="L54" t="str">
        <f>"[i_"&amp;D54&amp;"](https://ab-rcsc.github.io/rc-decision-support-tool_concept-library/02_dialog-boxes/"&amp;J54&amp;".html#i_"&amp;D54&amp;")"</f>
        <v>[i_overdispersion](https://ab-rcsc.github.io/rc-decision-support-tool_concept-library/02_dialog-boxes/01_53_overdispersion.html#i_overdispersion)</v>
      </c>
      <c r="M54" t="str">
        <f>"https://ab-rcsc.github.io/rc-decision-support-tool_concept-library/02_dialog-boxes/"&amp;J54&amp;".html#i_"&amp;D54</f>
        <v>https://ab-rcsc.github.io/rc-decision-support-tool_concept-library/02_dialog-boxes/01_53_overdispersion.html#i_overdispersion</v>
      </c>
      <c r="N54" t="str">
        <f>"(i_"&amp;D54&amp;")=# \*title_i_"&amp;D54</f>
        <v>(i_overdispersion)=# \*title_i_overdispersion</v>
      </c>
      <c r="O54" t="s">
        <v>3514</v>
      </c>
      <c r="P54" t="e">
        <v>#N/A</v>
      </c>
      <c r="Q54" t="e">
        <v>#N/A</v>
      </c>
    </row>
    <row r="55" spans="1:17" ht="15.75">
      <c r="A55" t="b">
        <v>0</v>
      </c>
      <c r="B55" t="b">
        <v>1</v>
      </c>
      <c r="C55" s="25" t="s">
        <v>1572</v>
      </c>
      <c r="D55" t="s">
        <v>1576</v>
      </c>
      <c r="E55" t="s">
        <v>1576</v>
      </c>
      <c r="F55" t="s">
        <v>3438</v>
      </c>
      <c r="G55" t="s">
        <v>1555</v>
      </c>
      <c r="H55" s="23" t="s">
        <v>1570</v>
      </c>
      <c r="I55" s="22">
        <v>54</v>
      </c>
      <c r="J55" t="str">
        <f>H55&amp;TEXT(I55,"00")&amp;"_"&amp;E55</f>
        <v>01_54_zeroinflation</v>
      </c>
      <c r="K55" t="str">
        <f>"#"&amp;"    - file: 02_dialog-boxes/"&amp;J55&amp;".md"</f>
        <v>#    - file: 02_dialog-boxes/01_54_zeroinflation.md</v>
      </c>
      <c r="L55" t="str">
        <f>"[i_"&amp;D55&amp;"](https://ab-rcsc.github.io/rc-decision-support-tool_concept-library/02_dialog-boxes/"&amp;J55&amp;".html#i_"&amp;D55&amp;")"</f>
        <v>[i_zeroinflation](https://ab-rcsc.github.io/rc-decision-support-tool_concept-library/02_dialog-boxes/01_54_zeroinflation.html#i_zeroinflation)</v>
      </c>
      <c r="M55" t="str">
        <f>"https://ab-rcsc.github.io/rc-decision-support-tool_concept-library/02_dialog-boxes/"&amp;J55&amp;".html#i_"&amp;D55</f>
        <v>https://ab-rcsc.github.io/rc-decision-support-tool_concept-library/02_dialog-boxes/01_54_zeroinflation.html#i_zeroinflation</v>
      </c>
      <c r="N55" t="str">
        <f>"(i_"&amp;D55&amp;")=# \*title_i_"&amp;D55</f>
        <v>(i_zeroinflation)=# \*title_i_zeroinflation</v>
      </c>
      <c r="O55" t="s">
        <v>3515</v>
      </c>
      <c r="P55" t="e">
        <v>#N/A</v>
      </c>
      <c r="Q55" t="e">
        <v>#N/A</v>
      </c>
    </row>
    <row r="56" spans="1:17" ht="15.75">
      <c r="A56" t="b">
        <v>0</v>
      </c>
      <c r="B56" t="b">
        <v>1</v>
      </c>
      <c r="C56" s="25" t="s">
        <v>1572</v>
      </c>
      <c r="D56" t="s">
        <v>1575</v>
      </c>
      <c r="E56" t="s">
        <v>1575</v>
      </c>
      <c r="F56" t="s">
        <v>3439</v>
      </c>
      <c r="G56" t="s">
        <v>1555</v>
      </c>
      <c r="H56" s="23" t="s">
        <v>1570</v>
      </c>
      <c r="I56" s="22">
        <v>55</v>
      </c>
      <c r="J56" t="str">
        <f>H56&amp;TEXT(I56,"00")&amp;"_"&amp;E56</f>
        <v>01_55_zi_overdispersed</v>
      </c>
      <c r="K56" t="str">
        <f>"#"&amp;"    - file: 02_dialog-boxes/"&amp;J56&amp;".md"</f>
        <v>#    - file: 02_dialog-boxes/01_55_zi_overdispersed.md</v>
      </c>
      <c r="L56" t="str">
        <f>"[i_"&amp;D56&amp;"](https://ab-rcsc.github.io/rc-decision-support-tool_concept-library/02_dialog-boxes/"&amp;J56&amp;".html#i_"&amp;D56&amp;")"</f>
        <v>[i_zi_overdispersed](https://ab-rcsc.github.io/rc-decision-support-tool_concept-library/02_dialog-boxes/01_55_zi_overdispersed.html#i_zi_overdispersed)</v>
      </c>
      <c r="M56" t="str">
        <f>"https://ab-rcsc.github.io/rc-decision-support-tool_concept-library/02_dialog-boxes/"&amp;J56&amp;".html#i_"&amp;D56</f>
        <v>https://ab-rcsc.github.io/rc-decision-support-tool_concept-library/02_dialog-boxes/01_55_zi_overdispersed.html#i_zi_overdispersed</v>
      </c>
      <c r="N56" t="str">
        <f>"(i_"&amp;D56&amp;")=# \*title_i_"&amp;D56</f>
        <v>(i_zi_overdispersed)=# \*title_i_zi_overdispersed</v>
      </c>
      <c r="O56" t="s">
        <v>3516</v>
      </c>
      <c r="P56" t="e">
        <v>#N/A</v>
      </c>
      <c r="Q56" t="e">
        <v>#N/A</v>
      </c>
    </row>
    <row r="57" spans="1:17" ht="15.75">
      <c r="A57" s="29" t="s">
        <v>2200</v>
      </c>
      <c r="B57" s="29" t="b">
        <v>1</v>
      </c>
      <c r="C57" s="30" t="s">
        <v>1572</v>
      </c>
      <c r="D57" s="29" t="s">
        <v>1574</v>
      </c>
      <c r="E57" s="29" t="s">
        <v>1574</v>
      </c>
      <c r="F57" t="s">
        <v>3440</v>
      </c>
      <c r="G57" t="s">
        <v>1555</v>
      </c>
      <c r="H57" s="31" t="s">
        <v>1570</v>
      </c>
      <c r="I57" s="32">
        <v>56</v>
      </c>
      <c r="J57" t="str">
        <f>H57&amp;TEXT(I57,"00")&amp;"_"&amp;E57</f>
        <v>01_56_modmixed</v>
      </c>
      <c r="K57" t="str">
        <f>"#"&amp;"    - file: 02_dialog-boxes/"&amp;J57&amp;".md"</f>
        <v>#    - file: 02_dialog-boxes/01_56_modmixed.md</v>
      </c>
      <c r="L57" t="str">
        <f>"[i_"&amp;D57&amp;"](https://ab-rcsc.github.io/rc-decision-support-tool_concept-library/02_dialog-boxes/"&amp;J57&amp;".html#i_"&amp;D57&amp;")"</f>
        <v>[i_modmixed](https://ab-rcsc.github.io/rc-decision-support-tool_concept-library/02_dialog-boxes/01_56_modmixed.html#i_modmixed)</v>
      </c>
      <c r="M57" t="str">
        <f>"https://ab-rcsc.github.io/rc-decision-support-tool_concept-library/02_dialog-boxes/"&amp;J57&amp;".html#i_"&amp;D57</f>
        <v>https://ab-rcsc.github.io/rc-decision-support-tool_concept-library/02_dialog-boxes/01_56_modmixed.html#i_modmixed</v>
      </c>
      <c r="N57" t="str">
        <f>"(i_"&amp;D57&amp;")=# \*title_i_"&amp;D57</f>
        <v>(i_modmixed)=# \*title_i_modmixed</v>
      </c>
      <c r="O57" t="s">
        <v>3485</v>
      </c>
      <c r="P57" t="e">
        <v>#N/A</v>
      </c>
      <c r="Q57" t="e">
        <v>#N/A</v>
      </c>
    </row>
    <row r="58" spans="1:17" ht="15.75">
      <c r="A58" t="b">
        <v>0</v>
      </c>
      <c r="B58" t="b">
        <v>1</v>
      </c>
      <c r="C58" s="25" t="s">
        <v>1572</v>
      </c>
      <c r="D58" t="s">
        <v>1573</v>
      </c>
      <c r="E58" t="s">
        <v>1573</v>
      </c>
      <c r="F58" t="s">
        <v>3441</v>
      </c>
      <c r="G58" t="s">
        <v>1555</v>
      </c>
      <c r="H58" s="23" t="s">
        <v>1570</v>
      </c>
      <c r="I58" s="22">
        <v>57</v>
      </c>
      <c r="J58" t="str">
        <f>H58&amp;TEXT(I58,"00")&amp;"_"&amp;E58</f>
        <v>01_57_zi_re_overdispersed</v>
      </c>
      <c r="K58" t="str">
        <f>"#"&amp;"    - file: 02_dialog-boxes/"&amp;J58&amp;".md"</f>
        <v>#    - file: 02_dialog-boxes/01_57_zi_re_overdispersed.md</v>
      </c>
      <c r="L58" t="str">
        <f>"[i_"&amp;D58&amp;"](https://ab-rcsc.github.io/rc-decision-support-tool_concept-library/02_dialog-boxes/"&amp;J58&amp;".html#i_"&amp;D58&amp;")"</f>
        <v>[i_zi_re_overdispersed](https://ab-rcsc.github.io/rc-decision-support-tool_concept-library/02_dialog-boxes/01_57_zi_re_overdispersed.html#i_zi_re_overdispersed)</v>
      </c>
      <c r="M58" t="str">
        <f>"https://ab-rcsc.github.io/rc-decision-support-tool_concept-library/02_dialog-boxes/"&amp;J58&amp;".html#i_"&amp;D58</f>
        <v>https://ab-rcsc.github.io/rc-decision-support-tool_concept-library/02_dialog-boxes/01_57_zi_re_overdispersed.html#i_zi_re_overdispersed</v>
      </c>
      <c r="N58" t="str">
        <f>"(i_"&amp;D58&amp;")=# \*title_i_"&amp;D58</f>
        <v>(i_zi_re_overdispersed)=# \*title_i_zi_re_overdispersed</v>
      </c>
      <c r="O58" t="s">
        <v>3517</v>
      </c>
      <c r="P58" t="e">
        <v>#N/A</v>
      </c>
      <c r="Q58" t="e">
        <v>#N/A</v>
      </c>
    </row>
    <row r="59" spans="1:17" ht="15.75">
      <c r="A59" t="b">
        <v>0</v>
      </c>
      <c r="B59" t="b">
        <v>1</v>
      </c>
      <c r="C59" s="25" t="s">
        <v>1572</v>
      </c>
      <c r="D59" t="s">
        <v>1571</v>
      </c>
      <c r="E59" t="s">
        <v>1571</v>
      </c>
      <c r="F59" t="s">
        <v>3442</v>
      </c>
      <c r="G59" t="s">
        <v>1555</v>
      </c>
      <c r="H59" s="23" t="s">
        <v>1570</v>
      </c>
      <c r="I59" s="22">
        <v>58</v>
      </c>
      <c r="J59" t="str">
        <f>H59&amp;TEXT(I59,"00")&amp;"_"&amp;E59</f>
        <v>01_58_zi_process</v>
      </c>
      <c r="K59" t="str">
        <f>"#"&amp;"    - file: 02_dialog-boxes/"&amp;J59&amp;".md"</f>
        <v>#    - file: 02_dialog-boxes/01_58_zi_process.md</v>
      </c>
      <c r="L59" t="str">
        <f>"[i_"&amp;D59&amp;"](https://ab-rcsc.github.io/rc-decision-support-tool_concept-library/02_dialog-boxes/"&amp;J59&amp;".html#i_"&amp;D59&amp;")"</f>
        <v>[i_zi_process](https://ab-rcsc.github.io/rc-decision-support-tool_concept-library/02_dialog-boxes/01_58_zi_process.html#i_zi_process)</v>
      </c>
      <c r="M59" t="str">
        <f>"https://ab-rcsc.github.io/rc-decision-support-tool_concept-library/02_dialog-boxes/"&amp;J59&amp;".html#i_"&amp;D59</f>
        <v>https://ab-rcsc.github.io/rc-decision-support-tool_concept-library/02_dialog-boxes/01_58_zi_process.html#i_zi_process</v>
      </c>
      <c r="N59" t="str">
        <f>"(i_"&amp;D59&amp;")=# \*title_i_"&amp;D59</f>
        <v>(i_zi_process)=# \*title_i_zi_process</v>
      </c>
      <c r="O59" t="s">
        <v>3518</v>
      </c>
      <c r="P59" t="e">
        <v>#N/A</v>
      </c>
      <c r="Q59" t="e">
        <v>#N/A</v>
      </c>
    </row>
    <row r="60" spans="1:17">
      <c r="A60" s="17" t="s">
        <v>1406</v>
      </c>
      <c r="B60" t="b">
        <v>1</v>
      </c>
      <c r="C60" s="27" t="s">
        <v>336</v>
      </c>
      <c r="D60" t="s">
        <v>372</v>
      </c>
      <c r="E60" t="s">
        <v>372</v>
      </c>
      <c r="F60" t="s">
        <v>3443</v>
      </c>
      <c r="G60" t="s">
        <v>1557</v>
      </c>
      <c r="H60" s="27" t="s">
        <v>1610</v>
      </c>
      <c r="I60" s="22">
        <v>1</v>
      </c>
      <c r="J60" t="str">
        <f>H60&amp;TEXT(I60,"00")&amp;"_"&amp;E60</f>
        <v>03_01_mod_inventory</v>
      </c>
      <c r="K60" t="str">
        <f>"#"&amp;"    - file: 02_dialog-boxes/"&amp;J60&amp;".md"</f>
        <v>#    - file: 02_dialog-boxes/03_01_mod_inventory.md</v>
      </c>
      <c r="L60" t="str">
        <f>"[i_"&amp;D60&amp;"](https://ab-rcsc.github.io/rc-decision-support-tool_concept-library/02_dialog-boxes/"&amp;J60&amp;".html#i_"&amp;D60&amp;")"</f>
        <v>[i_mod_inventory](https://ab-rcsc.github.io/rc-decision-support-tool_concept-library/02_dialog-boxes/03_01_mod_inventory.html#i_mod_inventory)</v>
      </c>
      <c r="M60" t="str">
        <f>"https://ab-rcsc.github.io/rc-decision-support-tool_concept-library/02_dialog-boxes/"&amp;J60&amp;".html#i_"&amp;D60</f>
        <v>https://ab-rcsc.github.io/rc-decision-support-tool_concept-library/02_dialog-boxes/03_01_mod_inventory.html#i_mod_inventory</v>
      </c>
      <c r="N60" t="str">
        <f>"(i_"&amp;D60&amp;")=# \*title_i_"&amp;D60</f>
        <v>(i_mod_inventory)=# \*title_i_mod_inventory</v>
      </c>
      <c r="O60" t="s">
        <v>3478</v>
      </c>
      <c r="P60" t="e">
        <v>#N/A</v>
      </c>
      <c r="Q60" t="e">
        <v>#N/A</v>
      </c>
    </row>
    <row r="61" spans="1:17">
      <c r="A61" s="17" t="s">
        <v>1406</v>
      </c>
      <c r="B61" t="b">
        <v>1</v>
      </c>
      <c r="C61" s="27" t="s">
        <v>336</v>
      </c>
      <c r="D61" t="s">
        <v>370</v>
      </c>
      <c r="E61" t="s">
        <v>370</v>
      </c>
      <c r="F61" t="s">
        <v>3444</v>
      </c>
      <c r="G61" t="s">
        <v>1557</v>
      </c>
      <c r="H61" s="27" t="s">
        <v>1610</v>
      </c>
      <c r="I61" s="22">
        <v>2</v>
      </c>
      <c r="J61" t="str">
        <f>H61&amp;TEXT(I61,"00")&amp;"_"&amp;E61</f>
        <v>03_02_mod_divers_rich</v>
      </c>
      <c r="K61" t="str">
        <f>"#"&amp;"    - file: 02_dialog-boxes/"&amp;J61&amp;".md"</f>
        <v>#    - file: 02_dialog-boxes/03_02_mod_divers_rich.md</v>
      </c>
      <c r="L61" t="str">
        <f>"[i_"&amp;D61&amp;"](https://ab-rcsc.github.io/rc-decision-support-tool_concept-library/02_dialog-boxes/"&amp;J61&amp;".html#i_"&amp;D61&amp;")"</f>
        <v>[i_mod_divers_rich](https://ab-rcsc.github.io/rc-decision-support-tool_concept-library/02_dialog-boxes/03_02_mod_divers_rich.html#i_mod_divers_rich)</v>
      </c>
      <c r="M61" t="str">
        <f>"https://ab-rcsc.github.io/rc-decision-support-tool_concept-library/02_dialog-boxes/"&amp;J61&amp;".html#i_"&amp;D61</f>
        <v>https://ab-rcsc.github.io/rc-decision-support-tool_concept-library/02_dialog-boxes/03_02_mod_divers_rich.html#i_mod_divers_rich</v>
      </c>
      <c r="N61" t="str">
        <f>"(i_"&amp;D61&amp;")=# \*title_i_"&amp;D61</f>
        <v>(i_mod_divers_rich)=# \*title_i_mod_divers_rich</v>
      </c>
      <c r="O61" t="s">
        <v>3479</v>
      </c>
      <c r="P61" t="e">
        <v>#N/A</v>
      </c>
      <c r="Q61" t="e">
        <v>#N/A</v>
      </c>
    </row>
    <row r="62" spans="1:17">
      <c r="A62" s="17" t="s">
        <v>1406</v>
      </c>
      <c r="B62" t="b">
        <v>1</v>
      </c>
      <c r="C62" s="27" t="s">
        <v>336</v>
      </c>
      <c r="D62" t="s">
        <v>368</v>
      </c>
      <c r="E62" t="s">
        <v>368</v>
      </c>
      <c r="F62" t="s">
        <v>3445</v>
      </c>
      <c r="G62" t="s">
        <v>1557</v>
      </c>
      <c r="H62" s="27" t="s">
        <v>1610</v>
      </c>
      <c r="I62" s="22">
        <v>3</v>
      </c>
      <c r="J62" t="str">
        <f>H62&amp;TEXT(I62,"00")&amp;"_"&amp;E62</f>
        <v>03_03_mod_occupancy</v>
      </c>
      <c r="K62" t="str">
        <f>"#"&amp;"    - file: 02_dialog-boxes/"&amp;J62&amp;".md"</f>
        <v>#    - file: 02_dialog-boxes/03_03_mod_occupancy.md</v>
      </c>
      <c r="L62" t="str">
        <f>"[i_"&amp;D62&amp;"](https://ab-rcsc.github.io/rc-decision-support-tool_concept-library/02_dialog-boxes/"&amp;J62&amp;".html#i_"&amp;D62&amp;")"</f>
        <v>[i_mod_occupancy](https://ab-rcsc.github.io/rc-decision-support-tool_concept-library/02_dialog-boxes/03_03_mod_occupancy.html#i_mod_occupancy)</v>
      </c>
      <c r="M62" t="str">
        <f>"https://ab-rcsc.github.io/rc-decision-support-tool_concept-library/02_dialog-boxes/"&amp;J62&amp;".html#i_"&amp;D62</f>
        <v>https://ab-rcsc.github.io/rc-decision-support-tool_concept-library/02_dialog-boxes/03_03_mod_occupancy.html#i_mod_occupancy</v>
      </c>
      <c r="N62" t="str">
        <f>"(i_"&amp;D62&amp;")=# \*title_i_"&amp;D62</f>
        <v>(i_mod_occupancy)=# \*title_i_mod_occupancy</v>
      </c>
      <c r="O62" t="s">
        <v>3480</v>
      </c>
      <c r="P62" t="e">
        <v>#N/A</v>
      </c>
      <c r="Q62" t="e">
        <v>#N/A</v>
      </c>
    </row>
    <row r="63" spans="1:17">
      <c r="A63" s="17" t="s">
        <v>1406</v>
      </c>
      <c r="B63" t="b">
        <v>1</v>
      </c>
      <c r="C63" s="27" t="s">
        <v>336</v>
      </c>
      <c r="D63" t="s">
        <v>366</v>
      </c>
      <c r="E63" t="s">
        <v>366</v>
      </c>
      <c r="F63" t="s">
        <v>3446</v>
      </c>
      <c r="G63" t="s">
        <v>1557</v>
      </c>
      <c r="H63" s="27" t="s">
        <v>1610</v>
      </c>
      <c r="I63" s="22">
        <v>4</v>
      </c>
      <c r="J63" t="str">
        <f>H63&amp;TEXT(I63,"00")&amp;"_"&amp;E63</f>
        <v>03_04_mod_rai</v>
      </c>
      <c r="K63" t="str">
        <f>"#"&amp;"    - file: 02_dialog-boxes/"&amp;J63&amp;".md"</f>
        <v>#    - file: 02_dialog-boxes/03_04_mod_rai.md</v>
      </c>
      <c r="L63" t="str">
        <f>"[i_"&amp;D63&amp;"](https://ab-rcsc.github.io/rc-decision-support-tool_concept-library/02_dialog-boxes/"&amp;J63&amp;".html#i_"&amp;D63&amp;")"</f>
        <v>[i_mod_rai](https://ab-rcsc.github.io/rc-decision-support-tool_concept-library/02_dialog-boxes/03_04_mod_rai.html#i_mod_rai)</v>
      </c>
      <c r="M63" t="str">
        <f>"https://ab-rcsc.github.io/rc-decision-support-tool_concept-library/02_dialog-boxes/"&amp;J63&amp;".html#i_"&amp;D63</f>
        <v>https://ab-rcsc.github.io/rc-decision-support-tool_concept-library/02_dialog-boxes/03_04_mod_rai.html#i_mod_rai</v>
      </c>
      <c r="N63" t="str">
        <f>"(i_"&amp;D63&amp;")=# \*title_i_"&amp;D63</f>
        <v>(i_mod_rai)=# \*title_i_mod_rai</v>
      </c>
      <c r="O63" t="s">
        <v>3481</v>
      </c>
      <c r="P63" t="e">
        <v>#N/A</v>
      </c>
      <c r="Q63" t="e">
        <v>#N/A</v>
      </c>
    </row>
    <row r="64" spans="1:17">
      <c r="A64" t="b">
        <v>0</v>
      </c>
      <c r="B64" t="b">
        <v>1</v>
      </c>
      <c r="C64" s="27" t="s">
        <v>336</v>
      </c>
      <c r="D64" t="s">
        <v>1012</v>
      </c>
      <c r="E64" t="s">
        <v>1012</v>
      </c>
      <c r="F64" t="s">
        <v>3447</v>
      </c>
      <c r="G64" t="s">
        <v>1557</v>
      </c>
      <c r="H64" s="27" t="s">
        <v>1610</v>
      </c>
      <c r="I64" s="22">
        <v>5</v>
      </c>
      <c r="J64" t="str">
        <f>H64&amp;TEXT(I64,"00")&amp;"_"&amp;E64</f>
        <v>03_05_mod_rai_poisson</v>
      </c>
      <c r="K64" t="str">
        <f>"#"&amp;"    - file: 02_dialog-boxes/"&amp;J64&amp;".md"</f>
        <v>#    - file: 02_dialog-boxes/03_05_mod_rai_poisson.md</v>
      </c>
      <c r="L64" t="str">
        <f>"[i_"&amp;D64&amp;"](https://ab-rcsc.github.io/rc-decision-support-tool_concept-library/02_dialog-boxes/"&amp;J64&amp;".html#i_"&amp;D64&amp;")"</f>
        <v>[i_mod_rai_poisson](https://ab-rcsc.github.io/rc-decision-support-tool_concept-library/02_dialog-boxes/03_05_mod_rai_poisson.html#i_mod_rai_poisson)</v>
      </c>
      <c r="M64" t="str">
        <f>"https://ab-rcsc.github.io/rc-decision-support-tool_concept-library/02_dialog-boxes/"&amp;J64&amp;".html#i_"&amp;D64</f>
        <v>https://ab-rcsc.github.io/rc-decision-support-tool_concept-library/02_dialog-boxes/03_05_mod_rai_poisson.html#i_mod_rai_poisson</v>
      </c>
      <c r="N64" t="str">
        <f>"(i_"&amp;D64&amp;")=# \*title_i_"&amp;D64</f>
        <v>(i_mod_rai_poisson)=# \*title_i_mod_rai_poisson</v>
      </c>
      <c r="O64" t="s">
        <v>3519</v>
      </c>
      <c r="P64" t="e">
        <v>#N/A</v>
      </c>
      <c r="Q64" t="e">
        <v>#N/A</v>
      </c>
    </row>
    <row r="65" spans="1:17">
      <c r="A65" t="b">
        <v>0</v>
      </c>
      <c r="B65" t="b">
        <v>1</v>
      </c>
      <c r="C65" s="27" t="s">
        <v>336</v>
      </c>
      <c r="D65" t="s">
        <v>1404</v>
      </c>
      <c r="E65" t="s">
        <v>1404</v>
      </c>
      <c r="F65" t="s">
        <v>3448</v>
      </c>
      <c r="G65" t="s">
        <v>1557</v>
      </c>
      <c r="H65" s="27" t="s">
        <v>1610</v>
      </c>
      <c r="I65" s="22">
        <v>6</v>
      </c>
      <c r="J65" t="str">
        <f>H65&amp;TEXT(I65,"00")&amp;"_"&amp;E65</f>
        <v>03_06_mod_rai_zip</v>
      </c>
      <c r="K65" t="str">
        <f>"#"&amp;"    - file: 02_dialog-boxes/"&amp;J65&amp;".md"</f>
        <v>#    - file: 02_dialog-boxes/03_06_mod_rai_zip.md</v>
      </c>
      <c r="L65" t="str">
        <f>"[i_"&amp;D65&amp;"](https://ab-rcsc.github.io/rc-decision-support-tool_concept-library/02_dialog-boxes/"&amp;J65&amp;".html#i_"&amp;D65&amp;")"</f>
        <v>[i_mod_rai_zip](https://ab-rcsc.github.io/rc-decision-support-tool_concept-library/02_dialog-boxes/03_06_mod_rai_zip.html#i_mod_rai_zip)</v>
      </c>
      <c r="M65" t="str">
        <f>"https://ab-rcsc.github.io/rc-decision-support-tool_concept-library/02_dialog-boxes/"&amp;J65&amp;".html#i_"&amp;D65</f>
        <v>https://ab-rcsc.github.io/rc-decision-support-tool_concept-library/02_dialog-boxes/03_06_mod_rai_zip.html#i_mod_rai_zip</v>
      </c>
      <c r="N65" t="str">
        <f>"(i_"&amp;D65&amp;")=# \*title_i_"&amp;D65</f>
        <v>(i_mod_rai_zip)=# \*title_i_mod_rai_zip</v>
      </c>
      <c r="O65" t="s">
        <v>3520</v>
      </c>
      <c r="P65" t="e">
        <v>#N/A</v>
      </c>
      <c r="Q65" t="e">
        <v>#N/A</v>
      </c>
    </row>
    <row r="66" spans="1:17">
      <c r="A66" t="b">
        <v>0</v>
      </c>
      <c r="B66" t="b">
        <v>1</v>
      </c>
      <c r="C66" s="27" t="s">
        <v>336</v>
      </c>
      <c r="D66" t="s">
        <v>1401</v>
      </c>
      <c r="E66" t="s">
        <v>1401</v>
      </c>
      <c r="F66" t="s">
        <v>3449</v>
      </c>
      <c r="G66" t="s">
        <v>1557</v>
      </c>
      <c r="H66" s="27" t="s">
        <v>1610</v>
      </c>
      <c r="I66" s="22">
        <v>7</v>
      </c>
      <c r="J66" t="str">
        <f>H66&amp;TEXT(I66,"00")&amp;"_"&amp;E66</f>
        <v>03_07_mod_rai_nb</v>
      </c>
      <c r="K66" t="str">
        <f>"#"&amp;"    - file: 02_dialog-boxes/"&amp;J66&amp;".md"</f>
        <v>#    - file: 02_dialog-boxes/03_07_mod_rai_nb.md</v>
      </c>
      <c r="L66" t="str">
        <f>"[i_"&amp;D66&amp;"](https://ab-rcsc.github.io/rc-decision-support-tool_concept-library/02_dialog-boxes/"&amp;J66&amp;".html#i_"&amp;D66&amp;")"</f>
        <v>[i_mod_rai_nb](https://ab-rcsc.github.io/rc-decision-support-tool_concept-library/02_dialog-boxes/03_07_mod_rai_nb.html#i_mod_rai_nb)</v>
      </c>
      <c r="M66" t="str">
        <f>"https://ab-rcsc.github.io/rc-decision-support-tool_concept-library/02_dialog-boxes/"&amp;J66&amp;".html#i_"&amp;D66</f>
        <v>https://ab-rcsc.github.io/rc-decision-support-tool_concept-library/02_dialog-boxes/03_07_mod_rai_nb.html#i_mod_rai_nb</v>
      </c>
      <c r="N66" t="str">
        <f>"(i_"&amp;D66&amp;")=# \*title_i_"&amp;D66</f>
        <v>(i_mod_rai_nb)=# \*title_i_mod_rai_nb</v>
      </c>
      <c r="O66" t="s">
        <v>3521</v>
      </c>
      <c r="P66" t="e">
        <v>#N/A</v>
      </c>
      <c r="Q66" t="e">
        <v>#N/A</v>
      </c>
    </row>
    <row r="67" spans="1:17">
      <c r="A67" t="b">
        <v>0</v>
      </c>
      <c r="B67" t="b">
        <v>1</v>
      </c>
      <c r="C67" s="27" t="s">
        <v>336</v>
      </c>
      <c r="D67" t="s">
        <v>1398</v>
      </c>
      <c r="E67" t="s">
        <v>1398</v>
      </c>
      <c r="F67" t="s">
        <v>3450</v>
      </c>
      <c r="G67" t="s">
        <v>1557</v>
      </c>
      <c r="H67" s="27" t="s">
        <v>1610</v>
      </c>
      <c r="I67" s="22">
        <v>8</v>
      </c>
      <c r="J67" t="str">
        <f>H67&amp;TEXT(I67,"00")&amp;"_"&amp;E67</f>
        <v>03_08_mod_rai_zinb</v>
      </c>
      <c r="K67" t="str">
        <f>"#"&amp;"    - file: 02_dialog-boxes/"&amp;J67&amp;".md"</f>
        <v>#    - file: 02_dialog-boxes/03_08_mod_rai_zinb.md</v>
      </c>
      <c r="L67" t="str">
        <f>"[i_"&amp;D67&amp;"](https://ab-rcsc.github.io/rc-decision-support-tool_concept-library/02_dialog-boxes/"&amp;J67&amp;".html#i_"&amp;D67&amp;")"</f>
        <v>[i_mod_rai_zinb](https://ab-rcsc.github.io/rc-decision-support-tool_concept-library/02_dialog-boxes/03_08_mod_rai_zinb.html#i_mod_rai_zinb)</v>
      </c>
      <c r="M67" t="str">
        <f>"https://ab-rcsc.github.io/rc-decision-support-tool_concept-library/02_dialog-boxes/"&amp;J67&amp;".html#i_"&amp;D67</f>
        <v>https://ab-rcsc.github.io/rc-decision-support-tool_concept-library/02_dialog-boxes/03_08_mod_rai_zinb.html#i_mod_rai_zinb</v>
      </c>
      <c r="N67" t="str">
        <f>"(i_"&amp;D67&amp;")=# \*title_i_"&amp;D67</f>
        <v>(i_mod_rai_zinb)=# \*title_i_mod_rai_zinb</v>
      </c>
      <c r="O67" t="s">
        <v>3522</v>
      </c>
      <c r="P67" t="e">
        <v>#N/A</v>
      </c>
      <c r="Q67" t="e">
        <v>#N/A</v>
      </c>
    </row>
    <row r="68" spans="1:17">
      <c r="A68" t="b">
        <v>0</v>
      </c>
      <c r="B68" t="b">
        <v>1</v>
      </c>
      <c r="C68" s="27" t="s">
        <v>336</v>
      </c>
      <c r="D68" t="s">
        <v>1395</v>
      </c>
      <c r="E68" t="s">
        <v>1395</v>
      </c>
      <c r="F68" t="s">
        <v>3451</v>
      </c>
      <c r="G68" t="s">
        <v>1557</v>
      </c>
      <c r="H68" s="27" t="s">
        <v>1610</v>
      </c>
      <c r="I68" s="22">
        <v>9</v>
      </c>
      <c r="J68" t="str">
        <f>H68&amp;TEXT(I68,"00")&amp;"_"&amp;E68</f>
        <v>03_09_mod_rai_hurdle</v>
      </c>
      <c r="K68" t="str">
        <f>"#"&amp;"    - file: 02_dialog-boxes/"&amp;J68&amp;".md"</f>
        <v>#    - file: 02_dialog-boxes/03_09_mod_rai_hurdle.md</v>
      </c>
      <c r="L68" t="str">
        <f>"[i_"&amp;D68&amp;"](https://ab-rcsc.github.io/rc-decision-support-tool_concept-library/02_dialog-boxes/"&amp;J68&amp;".html#i_"&amp;D68&amp;")"</f>
        <v>[i_mod_rai_hurdle](https://ab-rcsc.github.io/rc-decision-support-tool_concept-library/02_dialog-boxes/03_09_mod_rai_hurdle.html#i_mod_rai_hurdle)</v>
      </c>
      <c r="M68" t="str">
        <f>"https://ab-rcsc.github.io/rc-decision-support-tool_concept-library/02_dialog-boxes/"&amp;J68&amp;".html#i_"&amp;D68</f>
        <v>https://ab-rcsc.github.io/rc-decision-support-tool_concept-library/02_dialog-boxes/03_09_mod_rai_hurdle.html#i_mod_rai_hurdle</v>
      </c>
      <c r="N68" t="str">
        <f>"(i_"&amp;D68&amp;")=# \*title_i_"&amp;D68</f>
        <v>(i_mod_rai_hurdle)=# \*title_i_mod_rai_hurdle</v>
      </c>
      <c r="O68" t="s">
        <v>3523</v>
      </c>
      <c r="P68" t="e">
        <v>#N/A</v>
      </c>
      <c r="Q68" t="e">
        <v>#N/A</v>
      </c>
    </row>
    <row r="69" spans="1:17">
      <c r="A69" t="s">
        <v>2200</v>
      </c>
      <c r="B69" t="b">
        <v>1</v>
      </c>
      <c r="C69" s="27" t="s">
        <v>336</v>
      </c>
      <c r="D69" t="s">
        <v>362</v>
      </c>
      <c r="E69" t="s">
        <v>362</v>
      </c>
      <c r="F69" t="s">
        <v>3452</v>
      </c>
      <c r="G69" t="s">
        <v>1557</v>
      </c>
      <c r="H69" s="27" t="s">
        <v>1610</v>
      </c>
      <c r="I69" s="22">
        <v>10</v>
      </c>
      <c r="J69" t="str">
        <f>H69&amp;TEXT(I69,"00")&amp;"_"&amp;E69</f>
        <v>03_10_mod_cr_cmr</v>
      </c>
      <c r="K69" t="str">
        <f>"#"&amp;"    - file: 02_dialog-boxes/"&amp;J69&amp;".md"</f>
        <v>#    - file: 02_dialog-boxes/03_10_mod_cr_cmr.md</v>
      </c>
      <c r="L69" t="str">
        <f>"[i_"&amp;D69&amp;"](https://ab-rcsc.github.io/rc-decision-support-tool_concept-library/02_dialog-boxes/"&amp;J69&amp;".html#i_"&amp;D69&amp;")"</f>
        <v>[i_mod_cr_cmr](https://ab-rcsc.github.io/rc-decision-support-tool_concept-library/02_dialog-boxes/03_10_mod_cr_cmr.html#i_mod_cr_cmr)</v>
      </c>
      <c r="M69" t="str">
        <f>"https://ab-rcsc.github.io/rc-decision-support-tool_concept-library/02_dialog-boxes/"&amp;J69&amp;".html#i_"&amp;D69</f>
        <v>https://ab-rcsc.github.io/rc-decision-support-tool_concept-library/02_dialog-boxes/03_10_mod_cr_cmr.html#i_mod_cr_cmr</v>
      </c>
      <c r="N69" t="str">
        <f>"(i_"&amp;D69&amp;")=# \*title_i_"&amp;D69</f>
        <v>(i_mod_cr_cmr)=# \*title_i_mod_cr_cmr</v>
      </c>
      <c r="O69" t="s">
        <v>3486</v>
      </c>
      <c r="P69" t="e">
        <v>#N/A</v>
      </c>
      <c r="Q69" t="e">
        <v>#N/A</v>
      </c>
    </row>
    <row r="70" spans="1:17">
      <c r="A70" t="s">
        <v>2200</v>
      </c>
      <c r="B70" t="b">
        <v>1</v>
      </c>
      <c r="C70" s="27" t="s">
        <v>336</v>
      </c>
      <c r="D70" t="s">
        <v>361</v>
      </c>
      <c r="E70" t="s">
        <v>361</v>
      </c>
      <c r="F70" t="s">
        <v>3453</v>
      </c>
      <c r="G70" t="s">
        <v>1557</v>
      </c>
      <c r="H70" s="27" t="s">
        <v>1610</v>
      </c>
      <c r="I70" s="22">
        <v>11</v>
      </c>
      <c r="J70" t="str">
        <f>H70&amp;TEXT(I70,"00")&amp;"_"&amp;E70</f>
        <v>03_11_mod_scr_secr</v>
      </c>
      <c r="K70" t="str">
        <f>"#"&amp;"    - file: 02_dialog-boxes/"&amp;J70&amp;".md"</f>
        <v>#    - file: 02_dialog-boxes/03_11_mod_scr_secr.md</v>
      </c>
      <c r="L70" t="str">
        <f>"[i_"&amp;D70&amp;"](https://ab-rcsc.github.io/rc-decision-support-tool_concept-library/02_dialog-boxes/"&amp;J70&amp;".html#i_"&amp;D70&amp;")"</f>
        <v>[i_mod_scr_secr](https://ab-rcsc.github.io/rc-decision-support-tool_concept-library/02_dialog-boxes/03_11_mod_scr_secr.html#i_mod_scr_secr)</v>
      </c>
      <c r="M70" t="str">
        <f>"https://ab-rcsc.github.io/rc-decision-support-tool_concept-library/02_dialog-boxes/"&amp;J70&amp;".html#i_"&amp;D70</f>
        <v>https://ab-rcsc.github.io/rc-decision-support-tool_concept-library/02_dialog-boxes/03_11_mod_scr_secr.html#i_mod_scr_secr</v>
      </c>
      <c r="N70" t="str">
        <f>"(i_"&amp;D70&amp;")=# \*title_i_"&amp;D70</f>
        <v>(i_mod_scr_secr)=# \*title_i_mod_scr_secr</v>
      </c>
      <c r="O70" t="s">
        <v>3487</v>
      </c>
      <c r="P70" t="e">
        <v>#N/A</v>
      </c>
      <c r="Q70" t="e">
        <v>#N/A</v>
      </c>
    </row>
    <row r="71" spans="1:17">
      <c r="A71" t="b">
        <v>0</v>
      </c>
      <c r="B71" t="b">
        <v>1</v>
      </c>
      <c r="C71" s="27" t="s">
        <v>336</v>
      </c>
      <c r="D71" t="s">
        <v>360</v>
      </c>
      <c r="E71" t="s">
        <v>360</v>
      </c>
      <c r="F71" t="s">
        <v>3454</v>
      </c>
      <c r="G71" t="s">
        <v>1557</v>
      </c>
      <c r="H71" s="27" t="s">
        <v>1610</v>
      </c>
      <c r="I71" s="22">
        <v>12</v>
      </c>
      <c r="J71" t="str">
        <f>H71&amp;TEXT(I71,"00")&amp;"_"&amp;E71</f>
        <v>03_12_mod_mr</v>
      </c>
      <c r="K71" t="str">
        <f>"#"&amp;"    - file: 02_dialog-boxes/"&amp;J71&amp;".md"</f>
        <v>#    - file: 02_dialog-boxes/03_12_mod_mr.md</v>
      </c>
      <c r="L71" t="str">
        <f>"[i_"&amp;D71&amp;"](https://ab-rcsc.github.io/rc-decision-support-tool_concept-library/02_dialog-boxes/"&amp;J71&amp;".html#i_"&amp;D71&amp;")"</f>
        <v>[i_mod_mr](https://ab-rcsc.github.io/rc-decision-support-tool_concept-library/02_dialog-boxes/03_12_mod_mr.html#i_mod_mr)</v>
      </c>
      <c r="M71" t="str">
        <f>"https://ab-rcsc.github.io/rc-decision-support-tool_concept-library/02_dialog-boxes/"&amp;J71&amp;".html#i_"&amp;D71</f>
        <v>https://ab-rcsc.github.io/rc-decision-support-tool_concept-library/02_dialog-boxes/03_12_mod_mr.html#i_mod_mr</v>
      </c>
      <c r="N71" t="str">
        <f>"(i_"&amp;D71&amp;")=# \*title_i_"&amp;D71</f>
        <v>(i_mod_mr)=# \*title_i_mod_mr</v>
      </c>
      <c r="O71" t="s">
        <v>3524</v>
      </c>
      <c r="P71" t="e">
        <v>#N/A</v>
      </c>
      <c r="Q71" t="e">
        <v>#N/A</v>
      </c>
    </row>
    <row r="72" spans="1:17">
      <c r="A72" t="s">
        <v>2200</v>
      </c>
      <c r="B72" t="b">
        <v>1</v>
      </c>
      <c r="C72" s="27" t="s">
        <v>336</v>
      </c>
      <c r="D72" t="s">
        <v>358</v>
      </c>
      <c r="E72" t="s">
        <v>358</v>
      </c>
      <c r="F72" t="s">
        <v>3455</v>
      </c>
      <c r="G72" t="s">
        <v>1557</v>
      </c>
      <c r="H72" s="27" t="s">
        <v>1610</v>
      </c>
      <c r="I72" s="22">
        <v>13</v>
      </c>
      <c r="J72" t="str">
        <f>H72&amp;TEXT(I72,"00")&amp;"_"&amp;E72</f>
        <v>03_13_mod_smr</v>
      </c>
      <c r="K72" t="str">
        <f>"#"&amp;"    - file: 02_dialog-boxes/"&amp;J72&amp;".md"</f>
        <v>#    - file: 02_dialog-boxes/03_13_mod_smr.md</v>
      </c>
      <c r="L72" t="str">
        <f>"[i_"&amp;D72&amp;"](https://ab-rcsc.github.io/rc-decision-support-tool_concept-library/02_dialog-boxes/"&amp;J72&amp;".html#i_"&amp;D72&amp;")"</f>
        <v>[i_mod_smr](https://ab-rcsc.github.io/rc-decision-support-tool_concept-library/02_dialog-boxes/03_13_mod_smr.html#i_mod_smr)</v>
      </c>
      <c r="M72" t="str">
        <f>"https://ab-rcsc.github.io/rc-decision-support-tool_concept-library/02_dialog-boxes/"&amp;J72&amp;".html#i_"&amp;D72</f>
        <v>https://ab-rcsc.github.io/rc-decision-support-tool_concept-library/02_dialog-boxes/03_13_mod_smr.html#i_mod_smr</v>
      </c>
      <c r="N72" t="str">
        <f>"(i_"&amp;D72&amp;")=# \*title_i_"&amp;D72</f>
        <v>(i_mod_smr)=# \*title_i_mod_smr</v>
      </c>
      <c r="O72" t="s">
        <v>3488</v>
      </c>
      <c r="P72" t="e">
        <v>#N/A</v>
      </c>
      <c r="Q72" t="e">
        <v>#N/A</v>
      </c>
    </row>
    <row r="73" spans="1:17">
      <c r="A73" t="s">
        <v>2200</v>
      </c>
      <c r="B73" t="b">
        <v>1</v>
      </c>
      <c r="C73" s="27" t="s">
        <v>336</v>
      </c>
      <c r="D73" t="s">
        <v>356</v>
      </c>
      <c r="E73" t="s">
        <v>356</v>
      </c>
      <c r="F73" t="s">
        <v>3456</v>
      </c>
      <c r="G73" t="s">
        <v>1557</v>
      </c>
      <c r="H73" s="27" t="s">
        <v>1610</v>
      </c>
      <c r="I73" s="22">
        <v>14</v>
      </c>
      <c r="J73" t="str">
        <f>H73&amp;TEXT(I73,"00")&amp;"_"&amp;E73</f>
        <v>03_14_mod_sc</v>
      </c>
      <c r="K73" t="str">
        <f>"#"&amp;"    - file: 02_dialog-boxes/"&amp;J73&amp;".md"</f>
        <v>#    - file: 02_dialog-boxes/03_14_mod_sc.md</v>
      </c>
      <c r="L73" t="str">
        <f>"[i_"&amp;D73&amp;"](https://ab-rcsc.github.io/rc-decision-support-tool_concept-library/02_dialog-boxes/"&amp;J73&amp;".html#i_"&amp;D73&amp;")"</f>
        <v>[i_mod_sc](https://ab-rcsc.github.io/rc-decision-support-tool_concept-library/02_dialog-boxes/03_14_mod_sc.html#i_mod_sc)</v>
      </c>
      <c r="M73" t="str">
        <f>"https://ab-rcsc.github.io/rc-decision-support-tool_concept-library/02_dialog-boxes/"&amp;J73&amp;".html#i_"&amp;D73</f>
        <v>https://ab-rcsc.github.io/rc-decision-support-tool_concept-library/02_dialog-boxes/03_14_mod_sc.html#i_mod_sc</v>
      </c>
      <c r="N73" t="str">
        <f>"(i_"&amp;D73&amp;")=# \*title_i_"&amp;D73</f>
        <v>(i_mod_sc)=# \*title_i_mod_sc</v>
      </c>
      <c r="O73" t="s">
        <v>3489</v>
      </c>
      <c r="P73" t="e">
        <v>#N/A</v>
      </c>
      <c r="Q73" t="e">
        <v>#N/A</v>
      </c>
    </row>
    <row r="74" spans="1:17">
      <c r="A74" t="s">
        <v>2200</v>
      </c>
      <c r="B74" t="b">
        <v>1</v>
      </c>
      <c r="C74" s="27" t="s">
        <v>336</v>
      </c>
      <c r="D74" t="s">
        <v>355</v>
      </c>
      <c r="E74" t="s">
        <v>355</v>
      </c>
      <c r="F74" t="s">
        <v>3457</v>
      </c>
      <c r="G74" t="s">
        <v>1557</v>
      </c>
      <c r="H74" s="27" t="s">
        <v>1610</v>
      </c>
      <c r="I74" s="22">
        <v>15</v>
      </c>
      <c r="J74" t="str">
        <f>H74&amp;TEXT(I74,"00")&amp;"_"&amp;E74</f>
        <v>03_15_mod_catspim</v>
      </c>
      <c r="K74" t="str">
        <f>"#"&amp;"    - file: 02_dialog-boxes/"&amp;J74&amp;".md"</f>
        <v>#    - file: 02_dialog-boxes/03_15_mod_catspim.md</v>
      </c>
      <c r="L74" t="str">
        <f>"[i_"&amp;D74&amp;"](https://ab-rcsc.github.io/rc-decision-support-tool_concept-library/02_dialog-boxes/"&amp;J74&amp;".html#i_"&amp;D74&amp;")"</f>
        <v>[i_mod_catspim](https://ab-rcsc.github.io/rc-decision-support-tool_concept-library/02_dialog-boxes/03_15_mod_catspim.html#i_mod_catspim)</v>
      </c>
      <c r="M74" t="str">
        <f>"https://ab-rcsc.github.io/rc-decision-support-tool_concept-library/02_dialog-boxes/"&amp;J74&amp;".html#i_"&amp;D74</f>
        <v>https://ab-rcsc.github.io/rc-decision-support-tool_concept-library/02_dialog-boxes/03_15_mod_catspim.html#i_mod_catspim</v>
      </c>
      <c r="N74" t="str">
        <f>"(i_"&amp;D74&amp;")=# \*title_i_"&amp;D74</f>
        <v>(i_mod_catspim)=# \*title_i_mod_catspim</v>
      </c>
      <c r="O74" t="s">
        <v>3490</v>
      </c>
      <c r="P74" t="e">
        <v>#N/A</v>
      </c>
      <c r="Q74" t="e">
        <v>#N/A</v>
      </c>
    </row>
    <row r="75" spans="1:17">
      <c r="A75" t="s">
        <v>2200</v>
      </c>
      <c r="B75" t="b">
        <v>1</v>
      </c>
      <c r="C75" s="27" t="s">
        <v>336</v>
      </c>
      <c r="D75" t="s">
        <v>354</v>
      </c>
      <c r="E75" t="s">
        <v>354</v>
      </c>
      <c r="F75" t="s">
        <v>3458</v>
      </c>
      <c r="G75" t="s">
        <v>1557</v>
      </c>
      <c r="H75" s="27" t="s">
        <v>1610</v>
      </c>
      <c r="I75" s="22">
        <v>16</v>
      </c>
      <c r="J75" t="str">
        <f>H75&amp;TEXT(I75,"00")&amp;"_"&amp;E75</f>
        <v>03_16_mod_2flankspim</v>
      </c>
      <c r="K75" t="str">
        <f>"#"&amp;"    - file: 02_dialog-boxes/"&amp;J75&amp;".md"</f>
        <v>#    - file: 02_dialog-boxes/03_16_mod_2flankspim.md</v>
      </c>
      <c r="L75" t="str">
        <f>"[i_"&amp;D75&amp;"](https://ab-rcsc.github.io/rc-decision-support-tool_concept-library/02_dialog-boxes/"&amp;J75&amp;".html#i_"&amp;D75&amp;")"</f>
        <v>[i_mod_2flankspim](https://ab-rcsc.github.io/rc-decision-support-tool_concept-library/02_dialog-boxes/03_16_mod_2flankspim.html#i_mod_2flankspim)</v>
      </c>
      <c r="M75" t="str">
        <f>"https://ab-rcsc.github.io/rc-decision-support-tool_concept-library/02_dialog-boxes/"&amp;J75&amp;".html#i_"&amp;D75</f>
        <v>https://ab-rcsc.github.io/rc-decision-support-tool_concept-library/02_dialog-boxes/03_16_mod_2flankspim.html#i_mod_2flankspim</v>
      </c>
      <c r="N75" t="str">
        <f>"(i_"&amp;D75&amp;")=# \*title_i_"&amp;D75</f>
        <v>(i_mod_2flankspim)=# \*title_i_mod_2flankspim</v>
      </c>
      <c r="O75" t="s">
        <v>3491</v>
      </c>
      <c r="P75" t="e">
        <v>#N/A</v>
      </c>
      <c r="Q75" t="e">
        <v>#N/A</v>
      </c>
    </row>
    <row r="76" spans="1:17">
      <c r="A76" t="s">
        <v>2200</v>
      </c>
      <c r="B76" t="b">
        <v>1</v>
      </c>
      <c r="C76" s="27" t="s">
        <v>336</v>
      </c>
      <c r="D76" t="s">
        <v>348</v>
      </c>
      <c r="E76" t="s">
        <v>348</v>
      </c>
      <c r="F76" t="s">
        <v>3459</v>
      </c>
      <c r="G76" t="s">
        <v>1557</v>
      </c>
      <c r="H76" s="27" t="s">
        <v>1610</v>
      </c>
      <c r="I76" s="22">
        <v>17</v>
      </c>
      <c r="J76" t="str">
        <f>H76&amp;TEXT(I76,"00")&amp;"_"&amp;E76</f>
        <v>03_17_mod_rem</v>
      </c>
      <c r="K76" t="str">
        <f>"#"&amp;"    - file: 02_dialog-boxes/"&amp;J76&amp;".md"</f>
        <v>#    - file: 02_dialog-boxes/03_17_mod_rem.md</v>
      </c>
      <c r="L76" t="str">
        <f>"[i_"&amp;D76&amp;"](https://ab-rcsc.github.io/rc-decision-support-tool_concept-library/02_dialog-boxes/"&amp;J76&amp;".html#i_"&amp;D76&amp;")"</f>
        <v>[i_mod_rem](https://ab-rcsc.github.io/rc-decision-support-tool_concept-library/02_dialog-boxes/03_17_mod_rem.html#i_mod_rem)</v>
      </c>
      <c r="M76" t="str">
        <f>"https://ab-rcsc.github.io/rc-decision-support-tool_concept-library/02_dialog-boxes/"&amp;J76&amp;".html#i_"&amp;D76</f>
        <v>https://ab-rcsc.github.io/rc-decision-support-tool_concept-library/02_dialog-boxes/03_17_mod_rem.html#i_mod_rem</v>
      </c>
      <c r="N76" t="str">
        <f>"(i_"&amp;D76&amp;")=# \*title_i_"&amp;D76</f>
        <v>(i_mod_rem)=# \*title_i_mod_rem</v>
      </c>
      <c r="O76" t="s">
        <v>3492</v>
      </c>
      <c r="P76" t="e">
        <v>#N/A</v>
      </c>
      <c r="Q76" t="e">
        <v>#N/A</v>
      </c>
    </row>
    <row r="77" spans="1:17">
      <c r="A77" t="s">
        <v>2200</v>
      </c>
      <c r="B77" t="b">
        <v>1</v>
      </c>
      <c r="C77" s="27" t="s">
        <v>336</v>
      </c>
      <c r="D77" t="s">
        <v>346</v>
      </c>
      <c r="E77" t="s">
        <v>346</v>
      </c>
      <c r="F77" t="s">
        <v>3460</v>
      </c>
      <c r="G77" t="s">
        <v>1557</v>
      </c>
      <c r="H77" s="27" t="s">
        <v>1610</v>
      </c>
      <c r="I77" s="22">
        <v>18</v>
      </c>
      <c r="J77" t="str">
        <f>H77&amp;TEXT(I77,"00")&amp;"_"&amp;E77</f>
        <v>03_18_mod_rest</v>
      </c>
      <c r="K77" t="str">
        <f>"#"&amp;"    - file: 02_dialog-boxes/"&amp;J77&amp;".md"</f>
        <v>#    - file: 02_dialog-boxes/03_18_mod_rest.md</v>
      </c>
      <c r="L77" t="str">
        <f>"[i_"&amp;D77&amp;"](https://ab-rcsc.github.io/rc-decision-support-tool_concept-library/02_dialog-boxes/"&amp;J77&amp;".html#i_"&amp;D77&amp;")"</f>
        <v>[i_mod_rest](https://ab-rcsc.github.io/rc-decision-support-tool_concept-library/02_dialog-boxes/03_18_mod_rest.html#i_mod_rest)</v>
      </c>
      <c r="M77" t="str">
        <f>"https://ab-rcsc.github.io/rc-decision-support-tool_concept-library/02_dialog-boxes/"&amp;J77&amp;".html#i_"&amp;D77</f>
        <v>https://ab-rcsc.github.io/rc-decision-support-tool_concept-library/02_dialog-boxes/03_18_mod_rest.html#i_mod_rest</v>
      </c>
      <c r="N77" t="str">
        <f>"(i_"&amp;D77&amp;")=# \*title_i_"&amp;D77</f>
        <v>(i_mod_rest)=# \*title_i_mod_rest</v>
      </c>
      <c r="O77" t="s">
        <v>3493</v>
      </c>
      <c r="P77" t="e">
        <v>#N/A</v>
      </c>
      <c r="Q77" t="e">
        <v>#N/A</v>
      </c>
    </row>
    <row r="78" spans="1:17">
      <c r="A78" t="s">
        <v>2200</v>
      </c>
      <c r="B78" t="b">
        <v>1</v>
      </c>
      <c r="C78" s="27" t="s">
        <v>336</v>
      </c>
      <c r="D78" t="s">
        <v>344</v>
      </c>
      <c r="E78" t="s">
        <v>344</v>
      </c>
      <c r="F78" t="s">
        <v>3461</v>
      </c>
      <c r="G78" t="s">
        <v>1557</v>
      </c>
      <c r="H78" s="27" t="s">
        <v>1610</v>
      </c>
      <c r="I78" s="22">
        <v>19</v>
      </c>
      <c r="J78" t="str">
        <f>H78&amp;TEXT(I78,"00")&amp;"_"&amp;E78</f>
        <v>03_19_mod_tifc</v>
      </c>
      <c r="K78" t="str">
        <f>"#"&amp;"    - file: 02_dialog-boxes/"&amp;J78&amp;".md"</f>
        <v>#    - file: 02_dialog-boxes/03_19_mod_tifc.md</v>
      </c>
      <c r="L78" t="str">
        <f>"[i_"&amp;D78&amp;"](https://ab-rcsc.github.io/rc-decision-support-tool_concept-library/02_dialog-boxes/"&amp;J78&amp;".html#i_"&amp;D78&amp;")"</f>
        <v>[i_mod_tifc](https://ab-rcsc.github.io/rc-decision-support-tool_concept-library/02_dialog-boxes/03_19_mod_tifc.html#i_mod_tifc)</v>
      </c>
      <c r="M78" t="str">
        <f>"https://ab-rcsc.github.io/rc-decision-support-tool_concept-library/02_dialog-boxes/"&amp;J78&amp;".html#i_"&amp;D78</f>
        <v>https://ab-rcsc.github.io/rc-decision-support-tool_concept-library/02_dialog-boxes/03_19_mod_tifc.html#i_mod_tifc</v>
      </c>
      <c r="N78" t="str">
        <f>"(i_"&amp;D78&amp;")=# \*title_i_"&amp;D78</f>
        <v>(i_mod_tifc)=# \*title_i_mod_tifc</v>
      </c>
      <c r="O78" t="s">
        <v>3494</v>
      </c>
      <c r="P78" t="e">
        <v>#N/A</v>
      </c>
      <c r="Q78" t="e">
        <v>#N/A</v>
      </c>
    </row>
    <row r="79" spans="1:17">
      <c r="A79" t="s">
        <v>2200</v>
      </c>
      <c r="B79" t="b">
        <v>1</v>
      </c>
      <c r="C79" s="27" t="s">
        <v>336</v>
      </c>
      <c r="D79" t="s">
        <v>342</v>
      </c>
      <c r="E79" t="s">
        <v>342</v>
      </c>
      <c r="F79" t="s">
        <v>3462</v>
      </c>
      <c r="G79" t="s">
        <v>1557</v>
      </c>
      <c r="H79" s="27" t="s">
        <v>1610</v>
      </c>
      <c r="I79" s="22">
        <v>20</v>
      </c>
      <c r="J79" t="str">
        <f>H79&amp;TEXT(I79,"00")&amp;"_"&amp;E79</f>
        <v>03_20_mod_ds</v>
      </c>
      <c r="K79" t="str">
        <f>"#"&amp;"    - file: 02_dialog-boxes/"&amp;J79&amp;".md"</f>
        <v>#    - file: 02_dialog-boxes/03_20_mod_ds.md</v>
      </c>
      <c r="L79" t="str">
        <f>"[i_"&amp;D79&amp;"](https://ab-rcsc.github.io/rc-decision-support-tool_concept-library/02_dialog-boxes/"&amp;J79&amp;".html#i_"&amp;D79&amp;")"</f>
        <v>[i_mod_ds](https://ab-rcsc.github.io/rc-decision-support-tool_concept-library/02_dialog-boxes/03_20_mod_ds.html#i_mod_ds)</v>
      </c>
      <c r="M79" t="str">
        <f>"https://ab-rcsc.github.io/rc-decision-support-tool_concept-library/02_dialog-boxes/"&amp;J79&amp;".html#i_"&amp;D79</f>
        <v>https://ab-rcsc.github.io/rc-decision-support-tool_concept-library/02_dialog-boxes/03_20_mod_ds.html#i_mod_ds</v>
      </c>
      <c r="N79" t="str">
        <f>"(i_"&amp;D79&amp;")=# \*title_i_"&amp;D79</f>
        <v>(i_mod_ds)=# \*title_i_mod_ds</v>
      </c>
      <c r="O79" t="s">
        <v>3495</v>
      </c>
      <c r="P79" t="e">
        <v>#N/A</v>
      </c>
      <c r="Q79" t="e">
        <v>#N/A</v>
      </c>
    </row>
    <row r="80" spans="1:17">
      <c r="A80" t="s">
        <v>2200</v>
      </c>
      <c r="B80" t="b">
        <v>1</v>
      </c>
      <c r="C80" s="27" t="s">
        <v>336</v>
      </c>
      <c r="D80" t="s">
        <v>340</v>
      </c>
      <c r="E80" t="s">
        <v>340</v>
      </c>
      <c r="F80" t="s">
        <v>3463</v>
      </c>
      <c r="G80" t="s">
        <v>1557</v>
      </c>
      <c r="H80" s="27" t="s">
        <v>1610</v>
      </c>
      <c r="I80" s="22">
        <v>21</v>
      </c>
      <c r="J80" t="str">
        <f>H80&amp;TEXT(I80,"00")&amp;"_"&amp;E80</f>
        <v>03_21_mod_tte</v>
      </c>
      <c r="K80" t="str">
        <f>"#"&amp;"    - file: 02_dialog-boxes/"&amp;J80&amp;".md"</f>
        <v>#    - file: 02_dialog-boxes/03_21_mod_tte.md</v>
      </c>
      <c r="L80" t="str">
        <f>"[i_"&amp;D80&amp;"](https://ab-rcsc.github.io/rc-decision-support-tool_concept-library/02_dialog-boxes/"&amp;J80&amp;".html#i_"&amp;D80&amp;")"</f>
        <v>[i_mod_tte](https://ab-rcsc.github.io/rc-decision-support-tool_concept-library/02_dialog-boxes/03_21_mod_tte.html#i_mod_tte)</v>
      </c>
      <c r="M80" t="str">
        <f>"https://ab-rcsc.github.io/rc-decision-support-tool_concept-library/02_dialog-boxes/"&amp;J80&amp;".html#i_"&amp;D80</f>
        <v>https://ab-rcsc.github.io/rc-decision-support-tool_concept-library/02_dialog-boxes/03_21_mod_tte.html#i_mod_tte</v>
      </c>
      <c r="N80" t="str">
        <f>"(i_"&amp;D80&amp;")=# \*title_i_"&amp;D80</f>
        <v>(i_mod_tte)=# \*title_i_mod_tte</v>
      </c>
      <c r="O80" t="s">
        <v>3496</v>
      </c>
      <c r="P80" t="e">
        <v>#N/A</v>
      </c>
      <c r="Q80" t="e">
        <v>#N/A</v>
      </c>
    </row>
    <row r="81" spans="1:17">
      <c r="A81" t="s">
        <v>2200</v>
      </c>
      <c r="B81" t="b">
        <v>1</v>
      </c>
      <c r="C81" s="27" t="s">
        <v>336</v>
      </c>
      <c r="D81" t="s">
        <v>338</v>
      </c>
      <c r="E81" t="s">
        <v>338</v>
      </c>
      <c r="F81" t="s">
        <v>3464</v>
      </c>
      <c r="G81" t="s">
        <v>1557</v>
      </c>
      <c r="H81" s="27" t="s">
        <v>1610</v>
      </c>
      <c r="I81" s="22">
        <v>22</v>
      </c>
      <c r="J81" t="str">
        <f>H81&amp;TEXT(I81,"00")&amp;"_"&amp;E81</f>
        <v>03_22_mod_ste</v>
      </c>
      <c r="K81" t="str">
        <f>"#"&amp;"    - file: 02_dialog-boxes/"&amp;J81&amp;".md"</f>
        <v>#    - file: 02_dialog-boxes/03_22_mod_ste.md</v>
      </c>
      <c r="L81" t="str">
        <f>"[i_"&amp;D81&amp;"](https://ab-rcsc.github.io/rc-decision-support-tool_concept-library/02_dialog-boxes/"&amp;J81&amp;".html#i_"&amp;D81&amp;")"</f>
        <v>[i_mod_ste](https://ab-rcsc.github.io/rc-decision-support-tool_concept-library/02_dialog-boxes/03_22_mod_ste.html#i_mod_ste)</v>
      </c>
      <c r="M81" t="str">
        <f>"https://ab-rcsc.github.io/rc-decision-support-tool_concept-library/02_dialog-boxes/"&amp;J81&amp;".html#i_"&amp;D81</f>
        <v>https://ab-rcsc.github.io/rc-decision-support-tool_concept-library/02_dialog-boxes/03_22_mod_ste.html#i_mod_ste</v>
      </c>
      <c r="N81" t="str">
        <f>"(i_"&amp;D81&amp;")=# \*title_i_"&amp;D81</f>
        <v>(i_mod_ste)=# \*title_i_mod_ste</v>
      </c>
      <c r="O81" t="s">
        <v>3497</v>
      </c>
      <c r="P81" t="e">
        <v>#N/A</v>
      </c>
      <c r="Q81" t="e">
        <v>#N/A</v>
      </c>
    </row>
    <row r="82" spans="1:17">
      <c r="A82" t="s">
        <v>2200</v>
      </c>
      <c r="B82" t="b">
        <v>1</v>
      </c>
      <c r="C82" s="27" t="s">
        <v>336</v>
      </c>
      <c r="D82" t="s">
        <v>335</v>
      </c>
      <c r="E82" t="s">
        <v>335</v>
      </c>
      <c r="F82" t="s">
        <v>3465</v>
      </c>
      <c r="G82" t="s">
        <v>1557</v>
      </c>
      <c r="H82" s="27" t="s">
        <v>1610</v>
      </c>
      <c r="I82" s="22">
        <v>23</v>
      </c>
      <c r="J82" t="str">
        <f>H82&amp;TEXT(I82,"00")&amp;"_"&amp;E82</f>
        <v>03_23_mod_is</v>
      </c>
      <c r="K82" t="str">
        <f>"#"&amp;"    - file: 02_dialog-boxes/"&amp;J82&amp;".md"</f>
        <v>#    - file: 02_dialog-boxes/03_23_mod_is.md</v>
      </c>
      <c r="L82" t="str">
        <f>"[i_"&amp;D82&amp;"](https://ab-rcsc.github.io/rc-decision-support-tool_concept-library/02_dialog-boxes/"&amp;J82&amp;".html#i_"&amp;D82&amp;")"</f>
        <v>[i_mod_is](https://ab-rcsc.github.io/rc-decision-support-tool_concept-library/02_dialog-boxes/03_23_mod_is.html#i_mod_is)</v>
      </c>
      <c r="M82" t="str">
        <f>"https://ab-rcsc.github.io/rc-decision-support-tool_concept-library/02_dialog-boxes/"&amp;J82&amp;".html#i_"&amp;D82</f>
        <v>https://ab-rcsc.github.io/rc-decision-support-tool_concept-library/02_dialog-boxes/03_23_mod_is.html#i_mod_is</v>
      </c>
      <c r="N82" t="str">
        <f>"(i_"&amp;D82&amp;")=# \*title_i_"&amp;D82</f>
        <v>(i_mod_is)=# \*title_i_mod_is</v>
      </c>
      <c r="O82" t="s">
        <v>3498</v>
      </c>
      <c r="P82" t="e">
        <v>#N/A</v>
      </c>
      <c r="Q82" t="e">
        <v>#N/A</v>
      </c>
    </row>
    <row r="83" spans="1:17">
      <c r="A83" s="17" t="s">
        <v>1406</v>
      </c>
      <c r="B83" t="b">
        <v>1</v>
      </c>
      <c r="C83" s="27" t="s">
        <v>336</v>
      </c>
      <c r="D83" t="s">
        <v>364</v>
      </c>
      <c r="E83" t="s">
        <v>364</v>
      </c>
      <c r="F83" t="s">
        <v>3466</v>
      </c>
      <c r="G83" t="s">
        <v>1557</v>
      </c>
      <c r="H83" s="27" t="s">
        <v>1610</v>
      </c>
      <c r="I83" s="22">
        <v>24</v>
      </c>
      <c r="J83" t="str">
        <f>H83&amp;TEXT(I83,"00")&amp;"_"&amp;E83</f>
        <v>03_24_mod_behaviour</v>
      </c>
      <c r="K83" t="str">
        <f>"#"&amp;"    - file: 02_dialog-boxes/"&amp;J83&amp;".md"</f>
        <v>#    - file: 02_dialog-boxes/03_24_mod_behaviour.md</v>
      </c>
      <c r="L83" t="str">
        <f>"[i_"&amp;D83&amp;"](https://ab-rcsc.github.io/rc-decision-support-tool_concept-library/02_dialog-boxes/"&amp;J83&amp;".html#i_"&amp;D83&amp;")"</f>
        <v>[i_mod_behaviour](https://ab-rcsc.github.io/rc-decision-support-tool_concept-library/02_dialog-boxes/03_24_mod_behaviour.html#i_mod_behaviour)</v>
      </c>
      <c r="M83" t="str">
        <f>"https://ab-rcsc.github.io/rc-decision-support-tool_concept-library/02_dialog-boxes/"&amp;J83&amp;".html#i_"&amp;D83</f>
        <v>https://ab-rcsc.github.io/rc-decision-support-tool_concept-library/02_dialog-boxes/03_24_mod_behaviour.html#i_mod_behaviour</v>
      </c>
      <c r="N83" t="str">
        <f>"(i_"&amp;D83&amp;")=# \*title_i_"&amp;D83</f>
        <v>(i_mod_behaviour)=# \*title_i_mod_behaviour</v>
      </c>
      <c r="O83" t="s">
        <v>3482</v>
      </c>
      <c r="P83" t="e">
        <v>#N/A</v>
      </c>
      <c r="Q83" t="e">
        <v>#N/A</v>
      </c>
    </row>
  </sheetData>
  <autoFilter ref="A1:P83" xr:uid="{1FD7E837-3E04-46DB-9697-1ACBB1DD41C9}">
    <sortState xmlns:xlrd2="http://schemas.microsoft.com/office/spreadsheetml/2017/richdata2" ref="A2:P83">
      <sortCondition ref="J1:J83"/>
    </sortState>
  </autoFilter>
  <conditionalFormatting sqref="C26:C83">
    <cfRule type="cellIs" dxfId="8" priority="5" operator="equal">
      <formula>"-"</formula>
    </cfRule>
    <cfRule type="cellIs" dxfId="7" priority="6" operator="equal">
      <formula>"TRUE"</formula>
    </cfRule>
  </conditionalFormatting>
  <conditionalFormatting sqref="D1:D1048576">
    <cfRule type="duplicateValues" dxfId="6" priority="2"/>
  </conditionalFormatting>
  <conditionalFormatting sqref="G32:G39">
    <cfRule type="duplicateValues" dxfId="5" priority="1"/>
  </conditionalFormatting>
  <conditionalFormatting sqref="H26:H83">
    <cfRule type="cellIs" dxfId="4" priority="4" operator="equal">
      <formula>"-"</formula>
    </cfRule>
  </conditionalFormatting>
  <conditionalFormatting sqref="J1:J1048576">
    <cfRule type="duplicateValues" dxfId="3" priority="3"/>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27"/>
  <sheetViews>
    <sheetView topLeftCell="B1" workbookViewId="0">
      <pane ySplit="1" topLeftCell="A305" activePane="bottomLeft" state="frozen"/>
      <selection pane="bottomLeft" activeCell="E317" sqref="E317"/>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13" t="s">
        <v>926</v>
      </c>
      <c r="B1" s="13" t="s">
        <v>2976</v>
      </c>
      <c r="C1" s="13" t="s">
        <v>923</v>
      </c>
      <c r="D1" s="13" t="s">
        <v>922</v>
      </c>
      <c r="E1" s="13" t="s">
        <v>925</v>
      </c>
      <c r="F1" s="13" t="s">
        <v>3387</v>
      </c>
      <c r="G1" s="13" t="s">
        <v>3388</v>
      </c>
      <c r="H1" s="13" t="s">
        <v>39</v>
      </c>
      <c r="I1" s="13" t="s">
        <v>924</v>
      </c>
      <c r="J1" s="13" t="s">
        <v>1</v>
      </c>
      <c r="K1" s="13" t="s">
        <v>2217</v>
      </c>
      <c r="L1" s="13" t="s">
        <v>2202</v>
      </c>
      <c r="M1" s="13" t="s">
        <v>2416</v>
      </c>
      <c r="N1" s="13" t="s">
        <v>2415</v>
      </c>
    </row>
    <row r="2" spans="1:14">
      <c r="A2" t="s">
        <v>3042</v>
      </c>
      <c r="B2" t="b">
        <v>1</v>
      </c>
      <c r="C2" t="b">
        <v>0</v>
      </c>
      <c r="D2" t="b">
        <v>0</v>
      </c>
      <c r="E2" t="s">
        <v>38</v>
      </c>
      <c r="F2" t="s">
        <v>2460</v>
      </c>
      <c r="G2" t="s">
        <v>3068</v>
      </c>
      <c r="H2" t="s">
        <v>329</v>
      </c>
      <c r="I2" t="s">
        <v>329</v>
      </c>
      <c r="J2" t="s">
        <v>1900</v>
      </c>
      <c r="K2" t="str">
        <f>LEFT(J2,141)&amp;" &lt;br&gt; &amp;nbsp;&amp;nbsp;&amp;nbsp;&amp;nbsp;&amp;nbsp;&amp;nbsp;&amp;nbsp;&amp;nbsp;"&amp;MID(J2,2,100)&amp;MID(J2,142,500)</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2" t="str">
        <f t="shared" ref="M2:M65" si="0">"    ref_intext_"&amp;E2&amp;": "&amp;""""&amp;H2&amp;""""</f>
        <v xml:space="preserve">    ref_intext_abmi_2021: "Alberta Biodiversity Monitoring Institute [ABMI], 2021"</v>
      </c>
      <c r="N2" t="str">
        <f t="shared" ref="N2:N65" si="1">"    ref_bib_"&amp;E2&amp;": "&amp;""""&amp;J2&amp;""""</f>
        <v xml:space="preserve">    ref_bib_abmi_2021: "Alberta Biodiversity Monitoring Institute [ABMI] (2021). *Terrestrial ARU and Remote Camera Trap Protocols.* Edmonton, Alberta. &lt;https://abmi.ca/home/publications/551-600/599&gt;"</v>
      </c>
    </row>
    <row r="3" spans="1:14">
      <c r="A3" t="s">
        <v>3042</v>
      </c>
      <c r="B3" t="b">
        <v>0</v>
      </c>
      <c r="C3" t="b">
        <v>0</v>
      </c>
      <c r="D3" t="s">
        <v>875</v>
      </c>
      <c r="E3" t="s">
        <v>1617</v>
      </c>
      <c r="F3" t="s">
        <v>2457</v>
      </c>
      <c r="G3" t="s">
        <v>3065</v>
      </c>
      <c r="H3" t="s">
        <v>332</v>
      </c>
      <c r="I3" t="s">
        <v>921</v>
      </c>
      <c r="J3" t="s">
        <v>1897</v>
      </c>
      <c r="K3" t="str">
        <f t="shared" ref="K3:K66" si="2">LEFT(J3,141)&amp;" &lt;br&gt; &amp;nbsp;&amp;nbsp;&amp;nbsp;&amp;nbsp;&amp;nbsp;&amp;nbsp;&amp;nbsp;&amp;nbsp;"&amp;MID(J3,2,100)&amp;MID(J3,142,500)</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3" t="str">
        <f t="shared" si="0"/>
        <v xml:space="preserve">    ref_intext_abolaffio_et_al_2019: "Abolaffio et al, 2019"</v>
      </c>
      <c r="N3" t="str">
        <f t="shared" si="1"/>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c r="A4" t="s">
        <v>3042</v>
      </c>
      <c r="B4" t="b">
        <v>1</v>
      </c>
      <c r="C4" t="b">
        <v>1</v>
      </c>
      <c r="D4" t="b">
        <v>1</v>
      </c>
      <c r="E4" t="s">
        <v>1618</v>
      </c>
      <c r="F4" t="s">
        <v>2458</v>
      </c>
      <c r="G4" t="s">
        <v>3066</v>
      </c>
      <c r="H4" t="s">
        <v>330</v>
      </c>
      <c r="I4" t="s">
        <v>330</v>
      </c>
      <c r="J4" t="s">
        <v>1898</v>
      </c>
      <c r="K4" t="str">
        <f t="shared" si="2"/>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4" t="str">
        <f t="shared" si="0"/>
        <v xml:space="preserve">    ref_intext_ahumada_et_al_2011: "Ahumada et al., 2011"</v>
      </c>
      <c r="N4" t="str">
        <f t="shared" si="1"/>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3042</v>
      </c>
      <c r="B5" t="b">
        <v>1</v>
      </c>
      <c r="C5" t="b">
        <v>1</v>
      </c>
      <c r="D5" t="b">
        <v>0</v>
      </c>
      <c r="E5" t="s">
        <v>1619</v>
      </c>
      <c r="F5" t="s">
        <v>2459</v>
      </c>
      <c r="G5" t="s">
        <v>3067</v>
      </c>
      <c r="H5" t="s">
        <v>331</v>
      </c>
      <c r="I5" t="s">
        <v>331</v>
      </c>
      <c r="J5" t="s">
        <v>1899</v>
      </c>
      <c r="K5" t="str">
        <f t="shared" si="2"/>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5" t="str">
        <f t="shared" si="0"/>
        <v xml:space="preserve">    ref_intext_ahumada_et_al_2019: "Ahumada et al., 2019"</v>
      </c>
      <c r="N5" t="str">
        <f t="shared" si="1"/>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3042</v>
      </c>
      <c r="B6" t="b">
        <v>1</v>
      </c>
      <c r="C6" t="b">
        <v>0</v>
      </c>
      <c r="D6" t="b">
        <v>0</v>
      </c>
      <c r="E6" t="s">
        <v>1620</v>
      </c>
      <c r="F6" t="s">
        <v>2463</v>
      </c>
      <c r="G6" t="s">
        <v>3071</v>
      </c>
      <c r="H6" t="s">
        <v>328</v>
      </c>
      <c r="I6" t="s">
        <v>328</v>
      </c>
      <c r="J6" t="s">
        <v>1901</v>
      </c>
      <c r="K6" t="str">
        <f t="shared" si="2"/>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6" t="str">
        <f t="shared" si="0"/>
        <v xml:space="preserve">    ref_intext_alonso_et_al_2015: "Alonso et al., 2015"</v>
      </c>
      <c r="N6" t="str">
        <f t="shared" si="1"/>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3042</v>
      </c>
      <c r="B7" t="b">
        <v>0</v>
      </c>
      <c r="C7" t="b">
        <v>0</v>
      </c>
      <c r="D7" t="s">
        <v>875</v>
      </c>
      <c r="E7" t="s">
        <v>1621</v>
      </c>
      <c r="F7" t="s">
        <v>2464</v>
      </c>
      <c r="G7" t="s">
        <v>3072</v>
      </c>
      <c r="H7" t="s">
        <v>327</v>
      </c>
      <c r="I7" t="s">
        <v>327</v>
      </c>
      <c r="J7" t="s">
        <v>1902</v>
      </c>
      <c r="K7" t="str">
        <f t="shared" si="2"/>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7" t="str">
        <f t="shared" si="0"/>
        <v xml:space="preserve">    ref_intext_ames_et_al_2011: "Ames et al., 2020"</v>
      </c>
      <c r="N7" t="str">
        <f t="shared" si="1"/>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3042</v>
      </c>
      <c r="B8" t="b">
        <v>1</v>
      </c>
      <c r="C8" t="b">
        <v>0</v>
      </c>
      <c r="D8" t="b">
        <v>1</v>
      </c>
      <c r="E8" t="s">
        <v>1622</v>
      </c>
      <c r="F8" t="s">
        <v>2465</v>
      </c>
      <c r="G8" t="s">
        <v>3073</v>
      </c>
      <c r="H8" t="s">
        <v>326</v>
      </c>
      <c r="I8" t="s">
        <v>326</v>
      </c>
      <c r="J8" t="s">
        <v>1903</v>
      </c>
      <c r="K8" t="str">
        <f t="shared" si="2"/>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8" t="str">
        <f t="shared" si="0"/>
        <v xml:space="preserve">    ref_intext_anile_devillard_2016: "Anile &amp; Devillard, 2016"</v>
      </c>
      <c r="N8" t="str">
        <f t="shared" si="1"/>
        <v xml:space="preserve">    ref_bib_anile_devillard_2016: "Anile, S., &amp; Devillard, S. (2016). Study Design and Body Mass Influence RAIs from Camera Trap Studies: Evidence from the Felidae. *Animal Conservation, 19*(1), 35–45. &lt;https://doi.org/10.1111/acv.12214&gt;"</v>
      </c>
    </row>
    <row r="9" spans="1:14">
      <c r="A9" t="s">
        <v>3042</v>
      </c>
      <c r="B9" t="b">
        <v>1</v>
      </c>
      <c r="C9" t="b">
        <v>0</v>
      </c>
      <c r="D9" t="b">
        <v>0</v>
      </c>
      <c r="E9" t="s">
        <v>1623</v>
      </c>
      <c r="F9" t="s">
        <v>2466</v>
      </c>
      <c r="G9" t="s">
        <v>3074</v>
      </c>
      <c r="H9" t="s">
        <v>325</v>
      </c>
      <c r="I9" t="s">
        <v>325</v>
      </c>
      <c r="J9" t="s">
        <v>1904</v>
      </c>
      <c r="K9" t="str">
        <f t="shared" si="2"/>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9" t="str">
        <f t="shared" si="0"/>
        <v xml:space="preserve">    ref_intext_apps_mcnutt_2018: "Apps &amp; McNutt, 2018"</v>
      </c>
      <c r="N9" t="str">
        <f t="shared" si="1"/>
        <v xml:space="preserve">    ref_bib_apps_mcnutt_2018: "Apps, P. J., &amp; McNutt, J. W. (2018). How Camera Traps work and how to work them. *African Journal of Ecology, 56*(4), 702–709. &lt;https://doi.org/10.1111/aje.12563&gt;"</v>
      </c>
    </row>
    <row r="10" spans="1:14">
      <c r="A10" t="s">
        <v>3042</v>
      </c>
      <c r="B10" t="b">
        <v>1</v>
      </c>
      <c r="C10" t="b">
        <v>0</v>
      </c>
      <c r="D10" t="b">
        <v>0</v>
      </c>
      <c r="E10" t="s">
        <v>1624</v>
      </c>
      <c r="F10" t="s">
        <v>2467</v>
      </c>
      <c r="G10" t="s">
        <v>3075</v>
      </c>
      <c r="H10" t="s">
        <v>324</v>
      </c>
      <c r="I10" t="s">
        <v>920</v>
      </c>
      <c r="J10" t="s">
        <v>1905</v>
      </c>
      <c r="K10" t="str">
        <f t="shared" si="2"/>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0" t="str">
        <f t="shared" si="0"/>
        <v xml:space="preserve">    ref_intext_arnason_et_al_1991: "Arnason et al., 1991"</v>
      </c>
      <c r="N10" t="str">
        <f t="shared" si="1"/>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3042</v>
      </c>
      <c r="B11" t="b">
        <v>1</v>
      </c>
      <c r="C11" t="b">
        <v>0</v>
      </c>
      <c r="D11" t="b">
        <v>0</v>
      </c>
      <c r="E11" t="s">
        <v>1625</v>
      </c>
      <c r="F11" t="s">
        <v>2468</v>
      </c>
      <c r="G11" t="s">
        <v>3076</v>
      </c>
      <c r="H11" t="s">
        <v>323</v>
      </c>
      <c r="I11" t="s">
        <v>323</v>
      </c>
      <c r="J11" t="s">
        <v>1906</v>
      </c>
      <c r="K11" t="str">
        <f t="shared" si="2"/>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11" t="str">
        <f t="shared" si="0"/>
        <v xml:space="preserve">    ref_intext_augustine_et_al_2018: "Augustine et al., 2018"</v>
      </c>
      <c r="N11" t="str">
        <f t="shared" si="1"/>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3042</v>
      </c>
      <c r="B12" t="b">
        <v>1</v>
      </c>
      <c r="C12" t="b">
        <v>0</v>
      </c>
      <c r="D12" t="b">
        <v>0</v>
      </c>
      <c r="E12" t="s">
        <v>1626</v>
      </c>
      <c r="F12" t="s">
        <v>2469</v>
      </c>
      <c r="G12" t="s">
        <v>3077</v>
      </c>
      <c r="H12" t="s">
        <v>322</v>
      </c>
      <c r="I12" t="s">
        <v>322</v>
      </c>
      <c r="J12" t="s">
        <v>1907</v>
      </c>
      <c r="K12" t="str">
        <f t="shared" si="2"/>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12" t="str">
        <f t="shared" si="0"/>
        <v xml:space="preserve">    ref_intext_augustine_et_al_2019: "Augustine et al., 2019"</v>
      </c>
      <c r="N12" t="str">
        <f t="shared" si="1"/>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3044</v>
      </c>
      <c r="B13" t="b">
        <v>0</v>
      </c>
      <c r="C13" t="b">
        <v>0</v>
      </c>
      <c r="E13" t="s">
        <v>1888</v>
      </c>
      <c r="F13" t="s">
        <v>2470</v>
      </c>
      <c r="G13" t="s">
        <v>3078</v>
      </c>
      <c r="H13" t="s">
        <v>1889</v>
      </c>
      <c r="I13" t="s">
        <v>1889</v>
      </c>
      <c r="J13" t="s">
        <v>1887</v>
      </c>
      <c r="K13" t="str">
        <f t="shared" si="2"/>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13" t="str">
        <f t="shared" si="0"/>
        <v xml:space="preserve">    ref_intext_baylor_tutoring_center_2021: "Baylor Tutoring Center, 2021"</v>
      </c>
      <c r="N13" t="str">
        <f t="shared" si="1"/>
        <v xml:space="preserve">    ref_bib_baylor_tutoring_center_2021: "Baylor Tutoring Center. (2021, July 31). *Species Diversity and Species Richness* [Video]. YouTube. &lt;https://www.youtube.com/watch?v=UXJ0r4hjbqI&gt;"</v>
      </c>
    </row>
    <row r="14" spans="1:14">
      <c r="A14" t="s">
        <v>3044</v>
      </c>
      <c r="B14" t="b">
        <v>1</v>
      </c>
      <c r="C14" t="b">
        <v>0</v>
      </c>
      <c r="D14" t="b">
        <v>0</v>
      </c>
      <c r="E14" t="s">
        <v>1627</v>
      </c>
      <c r="F14" t="s">
        <v>2471</v>
      </c>
      <c r="G14" t="s">
        <v>3079</v>
      </c>
      <c r="H14" t="s">
        <v>319</v>
      </c>
      <c r="I14" t="s">
        <v>319</v>
      </c>
      <c r="J14" t="s">
        <v>1908</v>
      </c>
      <c r="K14" t="str">
        <f t="shared" si="2"/>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14" t="str">
        <f t="shared" si="0"/>
        <v xml:space="preserve">    ref_intext_bayne_et_al_2021: "Bayne et al., 2021"</v>
      </c>
      <c r="N14" t="str">
        <f t="shared" si="1"/>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3044</v>
      </c>
      <c r="B15" t="b">
        <v>0</v>
      </c>
      <c r="C15" t="b">
        <v>0</v>
      </c>
      <c r="D15" t="s">
        <v>875</v>
      </c>
      <c r="E15" t="s">
        <v>1628</v>
      </c>
      <c r="F15" t="s">
        <v>2472</v>
      </c>
      <c r="G15" t="s">
        <v>3080</v>
      </c>
      <c r="H15" t="s">
        <v>320</v>
      </c>
      <c r="I15" t="s">
        <v>320</v>
      </c>
      <c r="J15" t="s">
        <v>1909</v>
      </c>
      <c r="K15" t="str">
        <f t="shared" si="2"/>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15" t="str">
        <f t="shared" si="0"/>
        <v xml:space="preserve">    ref_intext_bayne_et_al_2022: "Bayne et al., 2022"</v>
      </c>
      <c r="N15" t="str">
        <f t="shared" si="1"/>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t="s">
        <v>3044</v>
      </c>
      <c r="B16" t="b">
        <v>1</v>
      </c>
      <c r="C16" t="b">
        <v>1</v>
      </c>
      <c r="D16" t="b">
        <v>0</v>
      </c>
      <c r="E16" t="s">
        <v>1629</v>
      </c>
      <c r="F16" t="s">
        <v>2473</v>
      </c>
      <c r="G16" t="s">
        <v>3081</v>
      </c>
      <c r="H16" t="s">
        <v>318</v>
      </c>
      <c r="I16" t="s">
        <v>318</v>
      </c>
      <c r="J16" t="s">
        <v>2853</v>
      </c>
      <c r="K16" t="str">
        <f t="shared" si="2"/>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16" t="str">
        <f t="shared" si="0"/>
        <v xml:space="preserve">    ref_intext_becker_et_al_2022: "Becker et al., 2022"</v>
      </c>
      <c r="N16" t="str">
        <f t="shared" si="1"/>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17" spans="1:14">
      <c r="A17" t="s">
        <v>3044</v>
      </c>
      <c r="B17" t="b">
        <v>1</v>
      </c>
      <c r="C17" t="b">
        <v>0</v>
      </c>
      <c r="D17" t="b">
        <v>0</v>
      </c>
      <c r="E17" t="s">
        <v>1630</v>
      </c>
      <c r="F17" t="s">
        <v>2474</v>
      </c>
      <c r="G17" t="s">
        <v>3082</v>
      </c>
      <c r="H17" t="s">
        <v>317</v>
      </c>
      <c r="I17" t="s">
        <v>919</v>
      </c>
      <c r="J17" t="s">
        <v>1910</v>
      </c>
      <c r="K17" t="str">
        <f t="shared" si="2"/>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17" t="str">
        <f t="shared" si="0"/>
        <v xml:space="preserve">    ref_intext_beery_et_al_2019: "Beery et al., 2019"</v>
      </c>
      <c r="N17" t="str">
        <f t="shared" si="1"/>
        <v xml:space="preserve">    ref_bib_beery_et_al_2019: "Beery, S., Morris, D., &amp; Yang, S. (2019). Efficient Pipeline for Camera Trap Image Review. *Microsoft AI for Earth*. &lt;https://doi.org/10.48550/arXiv.1907.06772&gt;"</v>
      </c>
    </row>
    <row r="18" spans="1:14">
      <c r="A18" t="s">
        <v>3044</v>
      </c>
      <c r="B18" t="b">
        <v>1</v>
      </c>
      <c r="C18" t="b">
        <v>0</v>
      </c>
      <c r="D18" t="b">
        <v>0</v>
      </c>
      <c r="E18" t="s">
        <v>1631</v>
      </c>
      <c r="F18" t="s">
        <v>2475</v>
      </c>
      <c r="G18" t="s">
        <v>3083</v>
      </c>
      <c r="H18" t="s">
        <v>316</v>
      </c>
      <c r="I18" t="s">
        <v>316</v>
      </c>
      <c r="J18" t="s">
        <v>2979</v>
      </c>
      <c r="K18" t="str">
        <f t="shared" si="2"/>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18" t="str">
        <f t="shared" si="0"/>
        <v xml:space="preserve">    ref_intext_bessone_et_al_2020: "Bessone et al., 2020"</v>
      </c>
      <c r="N18" t="str">
        <f t="shared" si="1"/>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19" spans="1:14">
      <c r="A19" t="s">
        <v>3044</v>
      </c>
      <c r="B19" t="b">
        <v>1</v>
      </c>
      <c r="C19" t="b">
        <v>0</v>
      </c>
      <c r="D19" t="b">
        <v>0</v>
      </c>
      <c r="E19" t="s">
        <v>1632</v>
      </c>
      <c r="F19" t="s">
        <v>2476</v>
      </c>
      <c r="G19" t="s">
        <v>3084</v>
      </c>
      <c r="H19" t="s">
        <v>315</v>
      </c>
      <c r="I19" t="s">
        <v>315</v>
      </c>
      <c r="J19" t="s">
        <v>1911</v>
      </c>
      <c r="K19" t="str">
        <f t="shared" si="2"/>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19" t="str">
        <f t="shared" si="0"/>
        <v xml:space="preserve">    ref_intext_bischof_et_al_2020: "Bischof et al., 2020"</v>
      </c>
      <c r="N19" t="str">
        <f t="shared" si="1"/>
        <v xml:space="preserve">    ref_bib_bischof_et_al_2020: "Bischof, R., Dupont, P., Milleret, C., ChipperfIeld, J., &amp; Royle, J. A. (2020). Consequences of Ignoring Group Association in Spatial Capture-Recapture Analysis. *Wildlife Biology, 2020*(1). &lt;https://doi.org/10.2981/wlb.00649&gt;"</v>
      </c>
    </row>
    <row r="20" spans="1:14">
      <c r="A20" t="s">
        <v>3044</v>
      </c>
      <c r="B20" t="b">
        <v>1</v>
      </c>
      <c r="C20" t="b">
        <v>0</v>
      </c>
      <c r="D20" t="b">
        <v>0</v>
      </c>
      <c r="E20" t="s">
        <v>1633</v>
      </c>
      <c r="F20" t="s">
        <v>2477</v>
      </c>
      <c r="G20" t="s">
        <v>3085</v>
      </c>
      <c r="H20" t="s">
        <v>314</v>
      </c>
      <c r="I20" t="s">
        <v>314</v>
      </c>
      <c r="J20" t="s">
        <v>1912</v>
      </c>
      <c r="K20" t="str">
        <f t="shared" si="2"/>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0" t="str">
        <f t="shared" si="0"/>
        <v xml:space="preserve">    ref_intext_blanc_et_al_2013: "Blanc et al., 2013"</v>
      </c>
      <c r="N20" t="str">
        <f t="shared" si="1"/>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1" spans="1:14">
      <c r="A21" t="s">
        <v>3044</v>
      </c>
      <c r="B21" t="b">
        <v>1</v>
      </c>
      <c r="C21" t="b">
        <v>0</v>
      </c>
      <c r="D21" t="b">
        <v>1</v>
      </c>
      <c r="E21" t="s">
        <v>1634</v>
      </c>
      <c r="F21" t="s">
        <v>2478</v>
      </c>
      <c r="G21" t="s">
        <v>3086</v>
      </c>
      <c r="H21" t="s">
        <v>313</v>
      </c>
      <c r="I21" t="s">
        <v>918</v>
      </c>
      <c r="J21" t="s">
        <v>1913</v>
      </c>
      <c r="K21" t="str">
        <f t="shared" si="2"/>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21" t="str">
        <f t="shared" si="0"/>
        <v xml:space="preserve">    ref_intext_blasco_moreno_et_al_2019: "Blasco-Moreno et al., 2019"</v>
      </c>
      <c r="N21" t="str">
        <f t="shared" si="1"/>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2" spans="1:14">
      <c r="A22" t="s">
        <v>3044</v>
      </c>
      <c r="B22" t="b">
        <v>1</v>
      </c>
      <c r="C22" t="b">
        <v>0</v>
      </c>
      <c r="D22" t="b">
        <v>0</v>
      </c>
      <c r="E22" t="s">
        <v>1635</v>
      </c>
      <c r="F22" t="s">
        <v>2479</v>
      </c>
      <c r="G22" t="s">
        <v>3087</v>
      </c>
      <c r="H22" t="s">
        <v>312</v>
      </c>
      <c r="I22" t="s">
        <v>312</v>
      </c>
      <c r="J22" t="s">
        <v>1914</v>
      </c>
      <c r="K22" t="str">
        <f t="shared" si="2"/>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22" t="str">
        <f t="shared" si="0"/>
        <v xml:space="preserve">    ref_intext_bliss_fisher_1953: "Bliss &amp; Fisher, 1953"</v>
      </c>
      <c r="N22" t="str">
        <f t="shared" si="1"/>
        <v xml:space="preserve">    ref_bib_bliss_fisher_1953: "Bliss, C. I., &amp; Fisher, R. A. (1953). Fitting the Negative Binomial Distribution to Biological Data. *Biometrics, 9*(2), 176-200. &lt;https://doi.org/10.2307/3001850&gt;"</v>
      </c>
    </row>
    <row r="23" spans="1:14">
      <c r="A23" t="s">
        <v>3044</v>
      </c>
      <c r="B23" t="b">
        <v>1</v>
      </c>
      <c r="C23" t="b">
        <v>0</v>
      </c>
      <c r="D23" t="b">
        <v>0</v>
      </c>
      <c r="E23" t="s">
        <v>1636</v>
      </c>
      <c r="F23" t="s">
        <v>2480</v>
      </c>
      <c r="G23" t="s">
        <v>3088</v>
      </c>
      <c r="H23" t="s">
        <v>311</v>
      </c>
      <c r="I23" t="s">
        <v>311</v>
      </c>
      <c r="J23" t="s">
        <v>1915</v>
      </c>
      <c r="K23" t="str">
        <f t="shared" si="2"/>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23" t="str">
        <f t="shared" si="0"/>
        <v xml:space="preserve">    ref_intext_borcher_marques_2017: "Borcher &amp; Marques, 2017"</v>
      </c>
      <c r="N23" t="str">
        <f t="shared" si="1"/>
        <v xml:space="preserve">    ref_bib_borcher_marques_2017: "Borcher, D. L., &amp; Marques, T. A. (2017). From Distance Sampling to Spatial Capture–Recapture. *Asta Advances In Statistical Analysis, 101*, 475–494. &lt;https://link.springer.com/article/10.1007/s10182-016-0287-7&gt;"</v>
      </c>
    </row>
    <row r="24" spans="1:14">
      <c r="A24" t="s">
        <v>3044</v>
      </c>
      <c r="B24" t="b">
        <v>0</v>
      </c>
      <c r="C24" t="b">
        <v>0</v>
      </c>
      <c r="E24" t="s">
        <v>37</v>
      </c>
      <c r="F24" t="s">
        <v>2483</v>
      </c>
      <c r="G24" t="s">
        <v>3091</v>
      </c>
      <c r="H24" t="s">
        <v>310</v>
      </c>
      <c r="I24" t="s">
        <v>310</v>
      </c>
      <c r="J24" t="s">
        <v>1917</v>
      </c>
      <c r="K24" t="str">
        <f t="shared" si="2"/>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24" t="str">
        <f t="shared" si="0"/>
        <v xml:space="preserve">    ref_intext_borchers_2012: "Borchers, 2012"</v>
      </c>
      <c r="N24" t="str">
        <f t="shared" si="1"/>
        <v xml:space="preserve">    ref_bib_borchers_2012: "Borchers, D. (2012). A non-technical overview of spatially explicit capture–recapture models. *Journal of Ornithology, 152*(S2), 435–444. &lt;https://doi.org/10.1007/s10336-010-0583-z&gt;"</v>
      </c>
    </row>
    <row r="25" spans="1:14">
      <c r="A25" t="s">
        <v>3044</v>
      </c>
      <c r="B25" t="b">
        <v>1</v>
      </c>
      <c r="C25" t="b">
        <v>0</v>
      </c>
      <c r="D25" t="b">
        <v>0</v>
      </c>
      <c r="E25" t="s">
        <v>1637</v>
      </c>
      <c r="F25" t="s">
        <v>2481</v>
      </c>
      <c r="G25" t="s">
        <v>3089</v>
      </c>
      <c r="H25" t="s">
        <v>309</v>
      </c>
      <c r="I25" t="s">
        <v>309</v>
      </c>
      <c r="J25" t="s">
        <v>1916</v>
      </c>
      <c r="K25" t="str">
        <f t="shared" si="2"/>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25" t="str">
        <f t="shared" si="0"/>
        <v xml:space="preserve">    ref_intext_borchers_efford_2008: "Borchers &amp; Efford, 2008"</v>
      </c>
      <c r="N25" t="str">
        <f t="shared" si="1"/>
        <v xml:space="preserve">    ref_bib_borchers_efford_2008: "Borchers, D. L., &amp; Efford, M. G. (2008). Spatially Explicit Maximum Likelihood Methods for Capture-Recapture Studies. *Biometrics, 64*(2), 377–385. &lt;https://doi.org/10.1111/j.1541-0420.2007.00927.x&gt;"</v>
      </c>
    </row>
    <row r="26" spans="1:14">
      <c r="A26" t="s">
        <v>3044</v>
      </c>
      <c r="B26" t="b">
        <v>0</v>
      </c>
      <c r="C26" t="b">
        <v>0</v>
      </c>
      <c r="E26" t="s">
        <v>1638</v>
      </c>
      <c r="F26" t="s">
        <v>2482</v>
      </c>
      <c r="G26" t="s">
        <v>3090</v>
      </c>
      <c r="H26" t="s">
        <v>308</v>
      </c>
      <c r="I26" t="s">
        <v>308</v>
      </c>
      <c r="J26" t="s">
        <v>2980</v>
      </c>
      <c r="K26" t="str">
        <f t="shared" si="2"/>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26" t="str">
        <f t="shared" si="0"/>
        <v xml:space="preserve">    ref_intext_borchers_et_al_2015: "Borchers et al., 2015"</v>
      </c>
      <c r="N26" t="str">
        <f t="shared" si="1"/>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27" spans="1:14">
      <c r="A27" t="s">
        <v>3044</v>
      </c>
      <c r="B27" t="b">
        <v>1</v>
      </c>
      <c r="C27" t="b">
        <v>1</v>
      </c>
      <c r="D27" t="b">
        <v>0</v>
      </c>
      <c r="E27" t="s">
        <v>1639</v>
      </c>
      <c r="F27" t="s">
        <v>2484</v>
      </c>
      <c r="G27" t="s">
        <v>3092</v>
      </c>
      <c r="H27" t="s">
        <v>307</v>
      </c>
      <c r="I27" t="s">
        <v>917</v>
      </c>
      <c r="J27" t="s">
        <v>1918</v>
      </c>
      <c r="K27" t="str">
        <f t="shared" si="2"/>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27" t="str">
        <f t="shared" si="0"/>
        <v xml:space="preserve">    ref_intext_bowkett_et_al_2008: "Bowkett et al., 2008"</v>
      </c>
      <c r="N27" t="str">
        <f t="shared" si="1"/>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28" spans="1:14">
      <c r="A28" t="s">
        <v>3044</v>
      </c>
      <c r="B28" t="b">
        <v>1</v>
      </c>
      <c r="C28" t="b">
        <v>0</v>
      </c>
      <c r="D28" t="b">
        <v>0</v>
      </c>
      <c r="E28" t="s">
        <v>1640</v>
      </c>
      <c r="F28" t="s">
        <v>2485</v>
      </c>
      <c r="G28" t="s">
        <v>3093</v>
      </c>
      <c r="H28" t="s">
        <v>306</v>
      </c>
      <c r="I28" t="s">
        <v>306</v>
      </c>
      <c r="J28" t="s">
        <v>1919</v>
      </c>
      <c r="K28" t="str">
        <f t="shared" si="2"/>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28" t="str">
        <f t="shared" si="0"/>
        <v xml:space="preserve">    ref_intext_bridges_noss_2011: "Bridges &amp; Noss, 2011"</v>
      </c>
      <c r="N28" t="str">
        <f t="shared" si="1"/>
        <v xml:space="preserve">    ref_bib_bridges_noss_2011: "Bridges, A. S., &amp; Noss, A. J. (2011). Behavior and Activity Patterns. In A. F. O'Connell, J. D. Nichols, &amp; K. U. Karanth (Eds.), *Camera Traps In Animal Ecology: Methods and Analyses* (pp. 57–70). Springer. &lt;https://doi.org/10.1007/978-4-431-99495-4&gt;"</v>
      </c>
    </row>
    <row r="29" spans="1:14">
      <c r="A29" t="s">
        <v>3044</v>
      </c>
      <c r="B29" t="b">
        <v>0</v>
      </c>
      <c r="C29" t="b">
        <v>0</v>
      </c>
      <c r="D29" t="b">
        <v>1</v>
      </c>
      <c r="E29" t="s">
        <v>1641</v>
      </c>
      <c r="F29" t="s">
        <v>2486</v>
      </c>
      <c r="G29" t="s">
        <v>3094</v>
      </c>
      <c r="H29" t="s">
        <v>321</v>
      </c>
      <c r="I29" t="s">
        <v>321</v>
      </c>
      <c r="J29" t="s">
        <v>1009</v>
      </c>
      <c r="K29" t="str">
        <f t="shared" si="2"/>
        <v xml:space="preserve"> &lt;&gt; &lt;br&gt; &amp;nbsp;&amp;nbsp;&amp;nbsp;&amp;nbsp;&amp;nbsp;&amp;nbsp;&amp;nbsp;&amp;nbsp;&lt;&gt;</v>
      </c>
      <c r="M29" t="str">
        <f t="shared" si="0"/>
        <v xml:space="preserve">    ref_intext_brodie_et_al_2015: "Brodie et al., 2015"</v>
      </c>
      <c r="N29" t="str">
        <f t="shared" si="1"/>
        <v xml:space="preserve">    ref_bib_brodie_et_al_2015: " &lt;&gt;"</v>
      </c>
    </row>
    <row r="30" spans="1:14">
      <c r="A30" t="s">
        <v>3044</v>
      </c>
      <c r="B30" t="b">
        <v>0</v>
      </c>
      <c r="C30" t="b">
        <v>0</v>
      </c>
      <c r="D30" t="b">
        <v>1</v>
      </c>
      <c r="E30" t="s">
        <v>1642</v>
      </c>
      <c r="F30" t="s">
        <v>2487</v>
      </c>
      <c r="G30" t="s">
        <v>3095</v>
      </c>
      <c r="H30" t="s">
        <v>305</v>
      </c>
      <c r="I30" t="s">
        <v>305</v>
      </c>
      <c r="J30" t="s">
        <v>1920</v>
      </c>
      <c r="K30" t="str">
        <f t="shared" si="2"/>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0" t="str">
        <f t="shared" si="0"/>
        <v xml:space="preserve">    ref_intext_broekman_et_al_2022: "Broekman et al., 2022"</v>
      </c>
      <c r="N30" t="str">
        <f t="shared" si="1"/>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1" spans="1:14">
      <c r="A31" t="s">
        <v>3044</v>
      </c>
      <c r="B31" t="b">
        <v>0</v>
      </c>
      <c r="C31" t="b">
        <v>0</v>
      </c>
      <c r="E31" t="s">
        <v>2441</v>
      </c>
      <c r="F31" t="s">
        <v>2777</v>
      </c>
      <c r="G31" t="s">
        <v>3385</v>
      </c>
      <c r="H31" t="s">
        <v>2440</v>
      </c>
      <c r="I31" t="s">
        <v>2439</v>
      </c>
      <c r="J31" t="s">
        <v>2437</v>
      </c>
      <c r="K31" t="str">
        <f t="shared" si="2"/>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1" t="str">
        <f t="shared" si="0"/>
        <v xml:space="preserve">    ref_intext_brownlee_et_al_2022: "Brownlee et al., 2022"</v>
      </c>
      <c r="N31" t="str">
        <f t="shared" si="1"/>
        <v xml:space="preserve">    ref_bib_brownlee_et_al_2022: "Brownlee, M., Warbington, C., &amp; Boyce., M. (2022). Monitoring Sitatunga (*Tragelaphus Spekii*) Populations Using Camera Traps. *African Journal of Ecology, 60*(3), 377. &lt;https://doi.org/10.1111/aje.12972&gt;"</v>
      </c>
    </row>
    <row r="32" spans="1:14">
      <c r="A32" t="s">
        <v>3044</v>
      </c>
      <c r="B32" t="b">
        <v>1</v>
      </c>
      <c r="C32" t="b">
        <v>0</v>
      </c>
      <c r="D32" t="b">
        <v>0</v>
      </c>
      <c r="E32" t="s">
        <v>36</v>
      </c>
      <c r="F32" t="s">
        <v>2489</v>
      </c>
      <c r="G32" t="s">
        <v>3097</v>
      </c>
      <c r="H32" t="s">
        <v>304</v>
      </c>
      <c r="I32" t="s">
        <v>304</v>
      </c>
      <c r="J32" t="s">
        <v>1000</v>
      </c>
      <c r="K32" t="str">
        <f t="shared" si="2"/>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32" t="str">
        <f t="shared" si="0"/>
        <v xml:space="preserve">    ref_intext_burgar_2021: "Burgar, 2021"</v>
      </c>
      <c r="N32" t="str">
        <f t="shared" si="1"/>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33" spans="1:14">
      <c r="A33" t="s">
        <v>3044</v>
      </c>
      <c r="B33" t="b">
        <v>1</v>
      </c>
      <c r="C33" t="b">
        <v>0</v>
      </c>
      <c r="D33" t="b">
        <v>0</v>
      </c>
      <c r="E33" t="s">
        <v>1643</v>
      </c>
      <c r="F33" t="s">
        <v>2488</v>
      </c>
      <c r="G33" t="s">
        <v>3096</v>
      </c>
      <c r="H33" t="s">
        <v>303</v>
      </c>
      <c r="I33" t="s">
        <v>303</v>
      </c>
      <c r="J33" t="s">
        <v>2854</v>
      </c>
      <c r="K33" t="str">
        <f t="shared" si="2"/>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33" t="str">
        <f t="shared" si="0"/>
        <v xml:space="preserve">    ref_intext_burgar_et_al_2018: "Burgar et al., 2018"</v>
      </c>
      <c r="N33" t="str">
        <f t="shared" si="1"/>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34" spans="1:14">
      <c r="A34" t="s">
        <v>3044</v>
      </c>
      <c r="B34" t="b">
        <v>0</v>
      </c>
      <c r="C34" t="b">
        <v>1</v>
      </c>
      <c r="D34" t="b">
        <v>0</v>
      </c>
      <c r="E34" t="s">
        <v>1644</v>
      </c>
      <c r="F34" t="s">
        <v>2490</v>
      </c>
      <c r="G34" t="s">
        <v>3098</v>
      </c>
      <c r="H34" t="s">
        <v>302</v>
      </c>
      <c r="I34" t="s">
        <v>302</v>
      </c>
      <c r="J34" t="s">
        <v>1921</v>
      </c>
      <c r="K34" t="str">
        <f t="shared" si="2"/>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34" t="str">
        <f t="shared" si="0"/>
        <v xml:space="preserve">    ref_intext_burkholder_et_al_2018: "Burkholder et al., 2018"</v>
      </c>
      <c r="N34" t="str">
        <f t="shared" si="1"/>
        <v xml:space="preserve">    ref_bib_burkholder_et_al_2018: "Burkholder, E. N., Jakes, A. F., Jones, P. F., Hebblewhite, M., &amp; Bishop, C. J. (2018). To Jump or Not to Jump: Mule Deer and White-Tailed Deer Fence Crossing Decisions. *Wildlife Society Bulletin*, *42*(3), 420–429. &lt;https://doi.org/10.1002/wsb.898&gt;"</v>
      </c>
    </row>
    <row r="35" spans="1:14">
      <c r="A35" t="s">
        <v>3044</v>
      </c>
      <c r="B35" t="b">
        <v>1</v>
      </c>
      <c r="C35" t="b">
        <v>0</v>
      </c>
      <c r="D35" t="b">
        <v>0</v>
      </c>
      <c r="E35" t="s">
        <v>1645</v>
      </c>
      <c r="F35" t="s">
        <v>2491</v>
      </c>
      <c r="G35" t="s">
        <v>3099</v>
      </c>
      <c r="H35" t="s">
        <v>301</v>
      </c>
      <c r="I35" t="s">
        <v>301</v>
      </c>
      <c r="J35" t="s">
        <v>2981</v>
      </c>
      <c r="K35" t="str">
        <f t="shared" si="2"/>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35" t="str">
        <f t="shared" si="0"/>
        <v xml:space="preserve">    ref_intext_burton_et_al_2015: "Burton et al., 2015"</v>
      </c>
      <c r="N35" t="str">
        <f t="shared" si="1"/>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36" spans="1:14">
      <c r="A36" t="s">
        <v>3045</v>
      </c>
      <c r="B36" t="b">
        <v>1</v>
      </c>
      <c r="C36" t="b">
        <v>0</v>
      </c>
      <c r="D36" t="b">
        <v>0</v>
      </c>
      <c r="E36" t="s">
        <v>1646</v>
      </c>
      <c r="F36" t="s">
        <v>2492</v>
      </c>
      <c r="G36" t="s">
        <v>3100</v>
      </c>
      <c r="H36" t="s">
        <v>300</v>
      </c>
      <c r="I36" t="s">
        <v>300</v>
      </c>
      <c r="J36" t="s">
        <v>1922</v>
      </c>
      <c r="K36" t="str">
        <f t="shared" si="2"/>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36" t="str">
        <f t="shared" si="0"/>
        <v xml:space="preserve">    ref_intext_cappelle_et_al_2021: "Cappelle et al., 2021"</v>
      </c>
      <c r="N36" t="str">
        <f t="shared" si="1"/>
        <v xml:space="preserve">    ref_bib_cappelle_et_al_2021: "Cappelle, N., Howe, E. J., Boesch, C., &amp; Kühl, H. S. (2021). Estimating Animal Abundance and Effort–Precision Relationship with Camera Trap Distance Sampling. *Ecosphere, 12*(1). &lt;https://doi.org/10.1002/ecs2.3299&gt;"</v>
      </c>
    </row>
    <row r="37" spans="1:14">
      <c r="A37" t="s">
        <v>3045</v>
      </c>
      <c r="B37" t="b">
        <v>0</v>
      </c>
      <c r="C37" t="b">
        <v>0</v>
      </c>
      <c r="D37" t="b">
        <v>1</v>
      </c>
      <c r="E37" t="s">
        <v>1647</v>
      </c>
      <c r="F37" t="s">
        <v>2493</v>
      </c>
      <c r="G37" t="s">
        <v>3101</v>
      </c>
      <c r="H37" t="s">
        <v>299</v>
      </c>
      <c r="I37" t="s">
        <v>299</v>
      </c>
      <c r="J37" t="s">
        <v>1923</v>
      </c>
      <c r="K37" t="str">
        <f t="shared" si="2"/>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37" t="str">
        <f t="shared" si="0"/>
        <v xml:space="preserve">    ref_intext_caravaggi_et_al_2017: "Caravaggi et al., 2017"</v>
      </c>
      <c r="N37" t="str">
        <f t="shared" si="1"/>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38" spans="1:14">
      <c r="A38" t="s">
        <v>3045</v>
      </c>
      <c r="B38" t="b">
        <v>1</v>
      </c>
      <c r="C38" t="b">
        <v>0</v>
      </c>
      <c r="D38" t="b">
        <v>0</v>
      </c>
      <c r="E38" t="s">
        <v>1648</v>
      </c>
      <c r="F38" t="s">
        <v>2494</v>
      </c>
      <c r="G38" t="s">
        <v>3102</v>
      </c>
      <c r="H38" t="s">
        <v>298</v>
      </c>
      <c r="I38" t="s">
        <v>298</v>
      </c>
      <c r="J38" t="s">
        <v>1924</v>
      </c>
      <c r="K38" t="str">
        <f t="shared" si="2"/>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38" t="str">
        <f t="shared" si="0"/>
        <v xml:space="preserve">    ref_intext_caravaggi_et_al_2020: "Caravaggi et al., 2020"</v>
      </c>
      <c r="N38" t="str">
        <f t="shared" si="1"/>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39" spans="1:14">
      <c r="A39" t="s">
        <v>3045</v>
      </c>
      <c r="B39" t="b">
        <v>1</v>
      </c>
      <c r="C39" t="b">
        <v>1</v>
      </c>
      <c r="D39" t="b">
        <v>0</v>
      </c>
      <c r="E39" t="s">
        <v>1649</v>
      </c>
      <c r="F39" t="s">
        <v>2495</v>
      </c>
      <c r="G39" t="s">
        <v>3103</v>
      </c>
      <c r="H39" t="s">
        <v>297</v>
      </c>
      <c r="I39" t="s">
        <v>297</v>
      </c>
      <c r="J39" t="s">
        <v>1925</v>
      </c>
      <c r="K39" t="str">
        <f t="shared" si="2"/>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39" t="str">
        <f t="shared" si="0"/>
        <v xml:space="preserve">    ref_intext_carbone_et_al_2001: "Carbone et al., 2001"</v>
      </c>
      <c r="N39" t="str">
        <f t="shared" si="1"/>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0" spans="1:14">
      <c r="A40" t="s">
        <v>3045</v>
      </c>
      <c r="B40" t="b">
        <v>1</v>
      </c>
      <c r="C40" t="b">
        <v>0</v>
      </c>
      <c r="D40" t="b">
        <v>1</v>
      </c>
      <c r="E40" t="s">
        <v>35</v>
      </c>
      <c r="F40" t="s">
        <v>2496</v>
      </c>
      <c r="G40" t="s">
        <v>3104</v>
      </c>
      <c r="H40" t="s">
        <v>296</v>
      </c>
      <c r="I40" t="s">
        <v>296</v>
      </c>
      <c r="J40" t="s">
        <v>1001</v>
      </c>
      <c r="K40" t="str">
        <f t="shared" si="2"/>
        <v>Caughley, G. (1977). Analysis of Vertebrate Populations (pp. 234). Wiley. &lt;&gt; &lt;br&gt; &amp;nbsp;&amp;nbsp;&amp;nbsp;&amp;nbsp;&amp;nbsp;&amp;nbsp;&amp;nbsp;&amp;nbsp;aughley, G. (1977). Analysis of Vertebrate Populations (pp. 234). Wiley. &lt;&gt;</v>
      </c>
      <c r="M40" t="str">
        <f t="shared" si="0"/>
        <v xml:space="preserve">    ref_intext_caughley_1977: "Caughley, 1977"</v>
      </c>
      <c r="N40" t="str">
        <f t="shared" si="1"/>
        <v xml:space="preserve">    ref_bib_caughley_1977: "Caughley, G. (1977). Analysis of Vertebrate Populations (pp. 234). Wiley. &lt;&gt;"</v>
      </c>
    </row>
    <row r="41" spans="1:14">
      <c r="A41" t="s">
        <v>3045</v>
      </c>
      <c r="B41" t="b">
        <v>1</v>
      </c>
      <c r="C41" t="b">
        <v>0</v>
      </c>
      <c r="D41" t="b">
        <v>0</v>
      </c>
      <c r="E41" t="s">
        <v>1650</v>
      </c>
      <c r="F41" t="s">
        <v>2497</v>
      </c>
      <c r="G41" t="s">
        <v>3105</v>
      </c>
      <c r="H41" t="s">
        <v>295</v>
      </c>
      <c r="I41" t="s">
        <v>295</v>
      </c>
      <c r="J41" t="s">
        <v>2855</v>
      </c>
      <c r="K41" t="str">
        <f t="shared" si="2"/>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1" t="str">
        <f t="shared" si="0"/>
        <v xml:space="preserve">    ref_intext_chandler_royle_2013: "Chandler &amp; Royle, 2013"</v>
      </c>
      <c r="N41" t="str">
        <f t="shared" si="1"/>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42" spans="1:14">
      <c r="A42" t="s">
        <v>3045</v>
      </c>
      <c r="B42" t="b">
        <v>1</v>
      </c>
      <c r="C42" t="b">
        <v>0</v>
      </c>
      <c r="D42" t="b">
        <v>1</v>
      </c>
      <c r="E42" t="s">
        <v>1651</v>
      </c>
      <c r="F42" t="s">
        <v>2498</v>
      </c>
      <c r="G42" t="s">
        <v>3106</v>
      </c>
      <c r="H42" t="s">
        <v>294</v>
      </c>
      <c r="I42" t="s">
        <v>294</v>
      </c>
      <c r="J42" t="s">
        <v>2982</v>
      </c>
      <c r="K42" t="str">
        <f t="shared" si="2"/>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42" t="str">
        <f t="shared" si="0"/>
        <v xml:space="preserve">    ref_intext_chatterjee_et_al_2021: "Chatterjee et al., 2021"</v>
      </c>
      <c r="N42" t="str">
        <f t="shared" si="1"/>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43" spans="1:14">
      <c r="A43" t="s">
        <v>3045</v>
      </c>
      <c r="B43" t="b">
        <v>1</v>
      </c>
      <c r="C43" t="b">
        <v>0</v>
      </c>
      <c r="D43" t="b">
        <v>0</v>
      </c>
      <c r="E43" t="s">
        <v>1652</v>
      </c>
      <c r="F43" t="s">
        <v>2499</v>
      </c>
      <c r="G43" t="s">
        <v>3107</v>
      </c>
      <c r="H43" t="s">
        <v>293</v>
      </c>
      <c r="I43" t="s">
        <v>293</v>
      </c>
      <c r="J43" t="s">
        <v>1926</v>
      </c>
      <c r="K43" t="str">
        <f t="shared" si="2"/>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43" t="str">
        <f t="shared" si="0"/>
        <v xml:space="preserve">    ref_intext_clark_et_al_2003: "Clark et al., 2003"</v>
      </c>
      <c r="N43" t="str">
        <f t="shared" si="1"/>
        <v xml:space="preserve">    ref_bib_clark_et_al_2003: "Clark, T. G., Bradburn, M. J., Love, S. B., &amp; Altman, D. G. (2003). Survival Analysis Part I: Basic Concepts and First Analyses. *British Journal of Cancer, 89*(2), 232–38. &lt;https://doi.org/10.1038/sj.bjc.6601118&gt;"</v>
      </c>
    </row>
    <row r="44" spans="1:14">
      <c r="A44" t="s">
        <v>3045</v>
      </c>
      <c r="B44" t="b">
        <v>1</v>
      </c>
      <c r="C44" t="b">
        <v>0</v>
      </c>
      <c r="D44" t="b">
        <v>0</v>
      </c>
      <c r="E44" t="s">
        <v>34</v>
      </c>
      <c r="F44" t="s">
        <v>2501</v>
      </c>
      <c r="G44" t="s">
        <v>3109</v>
      </c>
      <c r="H44" t="s">
        <v>292</v>
      </c>
      <c r="I44" t="s">
        <v>292</v>
      </c>
      <c r="J44" t="s">
        <v>2857</v>
      </c>
      <c r="K44" t="str">
        <f t="shared" si="2"/>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44" t="str">
        <f t="shared" si="0"/>
        <v xml:space="preserve">    ref_intext_clarke_2019: "Clarke, 2019"</v>
      </c>
      <c r="N44" t="str">
        <f t="shared" si="1"/>
        <v xml:space="preserve">    ref_bib_clarke_2019: "Clarke, J. D. (2019).comparing Clustered Sampling Designs for Spatially Explicit Estimation of Population [density](/09_glossary.md#density). *Population Ecology, 61*, 93–101. &lt;https://doi.org/10.1002/1438-390X.1011&gt;"</v>
      </c>
    </row>
    <row r="45" spans="1:14">
      <c r="A45" t="s">
        <v>3045</v>
      </c>
      <c r="B45" t="b">
        <v>1</v>
      </c>
      <c r="C45" t="b">
        <v>0</v>
      </c>
      <c r="D45" t="b">
        <v>1</v>
      </c>
      <c r="E45" t="s">
        <v>1568</v>
      </c>
      <c r="F45" t="s">
        <v>2500</v>
      </c>
      <c r="G45" t="s">
        <v>3108</v>
      </c>
      <c r="H45" t="s">
        <v>291</v>
      </c>
      <c r="I45" t="s">
        <v>291</v>
      </c>
      <c r="J45" t="s">
        <v>2856</v>
      </c>
      <c r="K45" t="str">
        <f t="shared" si="2"/>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45" t="str">
        <f t="shared" si="0"/>
        <v xml:space="preserve">    ref_intext_clarke_et_al_2023: "Clarke et al., 2023"</v>
      </c>
      <c r="N45" t="str">
        <f t="shared" si="1"/>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46" spans="1:14">
      <c r="A46" t="s">
        <v>3045</v>
      </c>
      <c r="B46" t="b">
        <v>0</v>
      </c>
      <c r="C46" t="b">
        <v>1</v>
      </c>
      <c r="D46" t="b">
        <v>0</v>
      </c>
      <c r="E46" t="s">
        <v>1653</v>
      </c>
      <c r="F46" t="s">
        <v>2502</v>
      </c>
      <c r="G46" t="s">
        <v>3110</v>
      </c>
      <c r="H46" t="s">
        <v>290</v>
      </c>
      <c r="I46" t="s">
        <v>290</v>
      </c>
      <c r="J46" t="s">
        <v>1927</v>
      </c>
      <c r="K46" t="str">
        <f t="shared" si="2"/>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46" t="str">
        <f t="shared" si="0"/>
        <v xml:space="preserve">    ref_intext_clevenger_waltho_2005: "Clevenger &amp; Waltho, 2005"</v>
      </c>
      <c r="N46" t="str">
        <f t="shared" si="1"/>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47" spans="1:14">
      <c r="A47" t="s">
        <v>3045</v>
      </c>
      <c r="B47" t="b">
        <v>1</v>
      </c>
      <c r="C47" t="b">
        <v>0</v>
      </c>
      <c r="D47" t="b">
        <v>0</v>
      </c>
      <c r="E47" t="s">
        <v>33</v>
      </c>
      <c r="F47" t="s">
        <v>2504</v>
      </c>
      <c r="G47" t="s">
        <v>3112</v>
      </c>
      <c r="H47" t="s">
        <v>289</v>
      </c>
      <c r="I47" t="s">
        <v>289</v>
      </c>
      <c r="J47" t="s">
        <v>1928</v>
      </c>
      <c r="K47" t="str">
        <f t="shared" si="2"/>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47" t="str">
        <f t="shared" si="0"/>
        <v xml:space="preserve">    ref_intext_cmi_2020: "Columbia Mountains Institute of Applied Ecology [CMI], 2020"</v>
      </c>
      <c r="N47" t="str">
        <f t="shared" si="1"/>
        <v xml:space="preserve">    ref_bib_cmi_2020: "Columbia Mountains Institute of Applied Ecology [CMI]. (2020) *Chris Beirne: Tips and Tricks for the Organization and Analysis of Camera Trap Data*. &lt;https://www.youtube.com/watch?v=VadXgBMhiTY&gt;"</v>
      </c>
    </row>
    <row r="48" spans="1:14">
      <c r="A48" t="s">
        <v>3045</v>
      </c>
      <c r="B48" t="b">
        <v>0</v>
      </c>
      <c r="C48" t="b">
        <v>0</v>
      </c>
      <c r="E48" t="s">
        <v>1876</v>
      </c>
      <c r="F48" t="s">
        <v>2503</v>
      </c>
      <c r="G48" t="s">
        <v>3111</v>
      </c>
      <c r="H48" t="s">
        <v>1873</v>
      </c>
      <c r="I48" t="s">
        <v>1873</v>
      </c>
      <c r="J48" t="s">
        <v>2858</v>
      </c>
      <c r="K48" t="str">
        <f t="shared" si="2"/>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48" t="str">
        <f t="shared" si="0"/>
        <v xml:space="preserve">    ref_intext_coltrane_et_al_2024: "Coltrane et al., 2024"</v>
      </c>
      <c r="N48" t="str">
        <f t="shared" si="1"/>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49" spans="1:14">
      <c r="A49" t="s">
        <v>3045</v>
      </c>
      <c r="E49" t="s">
        <v>1894</v>
      </c>
      <c r="F49" t="s">
        <v>2506</v>
      </c>
      <c r="G49" t="s">
        <v>3114</v>
      </c>
      <c r="H49" t="s">
        <v>1895</v>
      </c>
      <c r="I49" t="s">
        <v>1895</v>
      </c>
      <c r="J49" t="s">
        <v>1896</v>
      </c>
      <c r="K49" t="str">
        <f t="shared" si="2"/>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49" t="str">
        <f t="shared" si="0"/>
        <v xml:space="preserve">    ref_intext_colwell_2022: "Colwell, 2022"</v>
      </c>
      <c r="N49" t="str">
        <f t="shared" si="1"/>
        <v xml:space="preserve">    ref_bib_colwell_2022: "Colwell, R. K. (2022). EstimateS: Statistical Estimation of Species Richness and Shared Species from Samples. Version 9.1. &lt;https://www.robertkcolwell.org/pages/1407&gt;"</v>
      </c>
    </row>
    <row r="50" spans="1:14">
      <c r="A50" t="s">
        <v>3045</v>
      </c>
      <c r="B50" t="b">
        <v>0</v>
      </c>
      <c r="C50" t="b">
        <v>0</v>
      </c>
      <c r="D50" t="b">
        <v>1</v>
      </c>
      <c r="E50" t="s">
        <v>1654</v>
      </c>
      <c r="F50" t="s">
        <v>2505</v>
      </c>
      <c r="G50" t="s">
        <v>3113</v>
      </c>
      <c r="H50" t="s">
        <v>288</v>
      </c>
      <c r="I50" t="s">
        <v>288</v>
      </c>
      <c r="J50" t="s">
        <v>1929</v>
      </c>
      <c r="K50" t="str">
        <f t="shared" si="2"/>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50" t="str">
        <f t="shared" si="0"/>
        <v xml:space="preserve">    ref_intext_colwell_et_al_2012: "Colwell et al., 2012"</v>
      </c>
      <c r="N50" t="str">
        <f t="shared" si="1"/>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1" spans="1:14">
      <c r="A51" t="s">
        <v>3045</v>
      </c>
      <c r="B51" t="b">
        <v>1</v>
      </c>
      <c r="C51" t="b">
        <v>0</v>
      </c>
      <c r="D51" t="b">
        <v>0</v>
      </c>
      <c r="E51" t="s">
        <v>1655</v>
      </c>
      <c r="F51" t="s">
        <v>2507</v>
      </c>
      <c r="G51" t="s">
        <v>3115</v>
      </c>
      <c r="H51" t="s">
        <v>287</v>
      </c>
      <c r="I51" t="s">
        <v>916</v>
      </c>
      <c r="J51" t="s">
        <v>1930</v>
      </c>
      <c r="K51" t="str">
        <f t="shared" si="2"/>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51" t="str">
        <f t="shared" si="0"/>
        <v xml:space="preserve">    ref_intext_colyn_et_al_2018: "Colyn et al., 2018"</v>
      </c>
      <c r="N51" t="str">
        <f t="shared" si="1"/>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2" spans="1:14">
      <c r="A52" t="s">
        <v>3045</v>
      </c>
      <c r="B52" t="b">
        <v>0</v>
      </c>
      <c r="C52" t="b">
        <v>0</v>
      </c>
      <c r="E52" t="s">
        <v>1656</v>
      </c>
      <c r="F52" t="s">
        <v>2508</v>
      </c>
      <c r="G52" t="s">
        <v>3116</v>
      </c>
      <c r="H52" t="s">
        <v>1373</v>
      </c>
      <c r="I52" t="s">
        <v>1373</v>
      </c>
      <c r="J52" t="s">
        <v>1372</v>
      </c>
      <c r="K52" t="str">
        <f t="shared" si="2"/>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52" t="str">
        <f t="shared" si="0"/>
        <v xml:space="preserve">    ref_intext_crisfield_et_al_2024: "Crisfield et al., 2024"</v>
      </c>
      <c r="N52" t="str">
        <f t="shared" si="1"/>
        <v xml:space="preserve">    ref_bib_crisfield_et_al_2024: "Crisfield, V. E., Guillaume Blanchet, F., Raudsepp‐Hearne, C., &amp; Gravel, D. (2024). How and why species are rare: Towards an understanding of the ecological causes of rarity. *Ecography, 2024* (2), e07037. &lt;https://doi.org/10.1111/ecog.07037&gt;"</v>
      </c>
    </row>
    <row r="53" spans="1:14">
      <c r="A53" t="s">
        <v>3045</v>
      </c>
      <c r="B53" t="b">
        <v>1</v>
      </c>
      <c r="C53" t="b">
        <v>0</v>
      </c>
      <c r="D53" t="b">
        <v>0</v>
      </c>
      <c r="E53" t="s">
        <v>1657</v>
      </c>
      <c r="F53" t="s">
        <v>2509</v>
      </c>
      <c r="G53" t="s">
        <v>3117</v>
      </c>
      <c r="H53" t="s">
        <v>286</v>
      </c>
      <c r="I53" t="s">
        <v>286</v>
      </c>
      <c r="J53" t="s">
        <v>1931</v>
      </c>
      <c r="K53" t="str">
        <f t="shared" si="2"/>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53" t="str">
        <f t="shared" si="0"/>
        <v xml:space="preserve">    ref_intext_cusack_et_al_2015: "Cusack et al., 2015"</v>
      </c>
      <c r="N53" t="str">
        <f t="shared" si="1"/>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4" spans="1:14">
      <c r="A54" t="s">
        <v>3046</v>
      </c>
      <c r="B54" t="b">
        <v>1</v>
      </c>
      <c r="C54" t="b">
        <v>0</v>
      </c>
      <c r="D54" t="b">
        <v>0</v>
      </c>
      <c r="E54" t="s">
        <v>1658</v>
      </c>
      <c r="F54" t="s">
        <v>2510</v>
      </c>
      <c r="G54" t="s">
        <v>3118</v>
      </c>
      <c r="H54" t="s">
        <v>285</v>
      </c>
      <c r="I54" t="s">
        <v>285</v>
      </c>
      <c r="J54" t="s">
        <v>1932</v>
      </c>
      <c r="K54" t="str">
        <f t="shared" si="2"/>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54" t="str">
        <f t="shared" si="0"/>
        <v xml:space="preserve">    ref_intext_davis_et_al_2021: "Davis et al., 2021"</v>
      </c>
      <c r="N54" t="str">
        <f t="shared" si="1"/>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55" spans="1:14">
      <c r="A55" t="s">
        <v>3046</v>
      </c>
      <c r="B55" t="b">
        <v>1</v>
      </c>
      <c r="C55" t="b">
        <v>0</v>
      </c>
      <c r="D55" t="b">
        <v>0</v>
      </c>
      <c r="E55" t="s">
        <v>1659</v>
      </c>
      <c r="F55" t="s">
        <v>2511</v>
      </c>
      <c r="G55" t="s">
        <v>3119</v>
      </c>
      <c r="H55" t="s">
        <v>284</v>
      </c>
      <c r="I55" t="s">
        <v>284</v>
      </c>
      <c r="J55" t="s">
        <v>1933</v>
      </c>
      <c r="K55" t="str">
        <f t="shared" si="2"/>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55" t="str">
        <f t="shared" si="0"/>
        <v xml:space="preserve">    ref_intext_denes_et_al_2015: "Dénes et al., 2015"</v>
      </c>
      <c r="N55" t="str">
        <f t="shared" si="1"/>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56" spans="1:14">
      <c r="A56" t="s">
        <v>3046</v>
      </c>
      <c r="B56" t="b">
        <v>0</v>
      </c>
      <c r="C56" t="b">
        <v>0</v>
      </c>
      <c r="D56" t="b">
        <v>1</v>
      </c>
      <c r="E56" t="s">
        <v>1660</v>
      </c>
      <c r="F56" t="s">
        <v>2512</v>
      </c>
      <c r="G56" t="s">
        <v>3120</v>
      </c>
      <c r="H56" t="s">
        <v>283</v>
      </c>
      <c r="I56" t="s">
        <v>283</v>
      </c>
      <c r="J56" t="s">
        <v>1934</v>
      </c>
      <c r="K56" t="str">
        <f t="shared" si="2"/>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56" t="str">
        <f t="shared" si="0"/>
        <v xml:space="preserve">    ref_intext_deng_et_al_2015: "Deng et al., 2015"</v>
      </c>
      <c r="N56" t="str">
        <f t="shared" si="1"/>
        <v xml:space="preserve">    ref_bib_deng_et_al_2015: "Deng, C., Daley, T., &amp; Smith, A. (2015). Applications of species accumulation curves in large‐scale biological data analysis. *Quantitative Biology*, *3*(3), 135–144. &lt;https://doi.org/10.1007/s40484-015-0049-7&gt;"</v>
      </c>
    </row>
    <row r="57" spans="1:14">
      <c r="A57" t="s">
        <v>3046</v>
      </c>
      <c r="B57" t="b">
        <v>0</v>
      </c>
      <c r="C57" t="b">
        <v>0</v>
      </c>
      <c r="E57" t="s">
        <v>1661</v>
      </c>
      <c r="F57" t="s">
        <v>2513</v>
      </c>
      <c r="G57" t="s">
        <v>3121</v>
      </c>
      <c r="H57" t="s">
        <v>282</v>
      </c>
      <c r="I57" t="s">
        <v>282</v>
      </c>
      <c r="J57" t="s">
        <v>1935</v>
      </c>
      <c r="K57" t="str">
        <f t="shared" si="2"/>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57" t="str">
        <f t="shared" si="0"/>
        <v xml:space="preserve">    ref_intext_dey_et_al_2023: "Dey et al., 2023"</v>
      </c>
      <c r="N57" t="str">
        <f t="shared" si="1"/>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58" spans="1:14">
      <c r="A58" t="s">
        <v>3046</v>
      </c>
      <c r="B58" t="b">
        <v>1</v>
      </c>
      <c r="C58" t="b">
        <v>0</v>
      </c>
      <c r="D58" t="b">
        <v>0</v>
      </c>
      <c r="E58" t="s">
        <v>1662</v>
      </c>
      <c r="F58" t="s">
        <v>2514</v>
      </c>
      <c r="G58" t="s">
        <v>3122</v>
      </c>
      <c r="H58" t="s">
        <v>281</v>
      </c>
      <c r="I58" t="s">
        <v>281</v>
      </c>
      <c r="J58" t="s">
        <v>2859</v>
      </c>
      <c r="K58" t="str">
        <f t="shared" si="2"/>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58" t="str">
        <f t="shared" si="0"/>
        <v xml:space="preserve">    ref_intext_dillon_kelly_2008: "Dillon &amp; Kelly, 2008"</v>
      </c>
      <c r="N58" t="str">
        <f t="shared" si="1"/>
        <v xml:space="preserve">    ref_bib_dillon_kelly_2008: "Dillon, A., &amp; Kelly, M. J. (2008). Ocelot Home Range, Overlap and [density](/09_glossary.md#density): Comparing Radio Telemetry with Camera Trapping. *Journal of Zoology, 275*, 391–398. &lt;https://doi.org/10.1111/j.1469-7998.2008.00452.x&gt;"</v>
      </c>
    </row>
    <row r="59" spans="1:14">
      <c r="A59" t="s">
        <v>3046</v>
      </c>
      <c r="B59" t="b">
        <v>1</v>
      </c>
      <c r="C59" t="b">
        <v>0</v>
      </c>
      <c r="D59" t="b">
        <v>0</v>
      </c>
      <c r="E59" t="s">
        <v>1663</v>
      </c>
      <c r="F59" t="s">
        <v>2515</v>
      </c>
      <c r="G59" t="s">
        <v>3123</v>
      </c>
      <c r="H59" t="s">
        <v>280</v>
      </c>
      <c r="I59" t="s">
        <v>280</v>
      </c>
      <c r="J59" t="s">
        <v>2860</v>
      </c>
      <c r="K59" t="str">
        <f t="shared" si="2"/>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59" t="str">
        <f t="shared" si="0"/>
        <v xml:space="preserve">    ref_intext_doran_myers_2018: "Doran-Myers, 2018"</v>
      </c>
      <c r="N59" t="str">
        <f t="shared" si="1"/>
        <v xml:space="preserve">    ref_bib_doran_myers_2018: "Doran-Myers, D. (2018). *Methodological Comparison of Canada Lynx [density](/09_glossary.md#density) Estimation* [Master of Science in Ecology thesis, University of Alberta]. ERA: Education and Research Archive. &lt;https://doi.org/10.7939/R3Q815805&gt;"</v>
      </c>
    </row>
    <row r="60" spans="1:14">
      <c r="A60" t="s">
        <v>3046</v>
      </c>
      <c r="B60" t="b">
        <v>0</v>
      </c>
      <c r="C60" t="b">
        <v>1</v>
      </c>
      <c r="D60" t="b">
        <v>0</v>
      </c>
      <c r="E60" t="s">
        <v>1664</v>
      </c>
      <c r="F60" t="s">
        <v>2516</v>
      </c>
      <c r="G60" t="s">
        <v>3124</v>
      </c>
      <c r="H60" t="s">
        <v>279</v>
      </c>
      <c r="I60" t="s">
        <v>279</v>
      </c>
      <c r="J60" t="s">
        <v>1936</v>
      </c>
      <c r="K60" t="str">
        <f t="shared" si="2"/>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60" t="str">
        <f t="shared" si="0"/>
        <v xml:space="preserve">    ref_intext_dunne_quinn_2009: "Dunne &amp; Quinn, 2009"</v>
      </c>
      <c r="N60" t="str">
        <f t="shared" si="1"/>
        <v xml:space="preserve">    ref_bib_dunne_quinn_2009: "Dunne, B. M., &amp; Quinn, M. S. (2009). Effectiveness of above-ground pipeline mitigation for moose (*Alces alces*) and other large mammals. *Biological Conservation, 142* (2), 332–343. &lt;https://doi.org/10.1016/j.biocon.2008.10.029&gt;"</v>
      </c>
    </row>
    <row r="61" spans="1:14">
      <c r="A61" t="s">
        <v>3046</v>
      </c>
      <c r="B61" t="b">
        <v>1</v>
      </c>
      <c r="C61" t="b">
        <v>1</v>
      </c>
      <c r="D61" t="b">
        <v>0</v>
      </c>
      <c r="E61" t="s">
        <v>1665</v>
      </c>
      <c r="F61" t="s">
        <v>2517</v>
      </c>
      <c r="G61" t="s">
        <v>3125</v>
      </c>
      <c r="H61" t="s">
        <v>278</v>
      </c>
      <c r="I61" t="s">
        <v>278</v>
      </c>
      <c r="J61" t="s">
        <v>1937</v>
      </c>
      <c r="K61" t="str">
        <f t="shared" si="2"/>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61" t="str">
        <f t="shared" si="0"/>
        <v xml:space="preserve">    ref_intext_duquette_et_al_2014: "Duquette et al., 2014"</v>
      </c>
      <c r="N61" t="str">
        <f t="shared" si="1"/>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2" spans="1:14">
      <c r="A62" t="s">
        <v>3047</v>
      </c>
      <c r="B62" t="b">
        <v>1</v>
      </c>
      <c r="C62" t="b">
        <v>0</v>
      </c>
      <c r="D62" t="b">
        <v>0</v>
      </c>
      <c r="E62" t="s">
        <v>32</v>
      </c>
      <c r="F62" t="s">
        <v>2522</v>
      </c>
      <c r="G62" t="s">
        <v>3130</v>
      </c>
      <c r="H62" t="s">
        <v>277</v>
      </c>
      <c r="I62" t="s">
        <v>277</v>
      </c>
      <c r="J62" t="s">
        <v>2864</v>
      </c>
      <c r="K62" t="str">
        <f t="shared" si="2"/>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62" t="str">
        <f t="shared" si="0"/>
        <v xml:space="preserve">    ref_intext_efford_2004: "Efford, 2004"</v>
      </c>
      <c r="N62" t="str">
        <f t="shared" si="1"/>
        <v xml:space="preserve">    ref_bib_efford_2004: "Efford, M. (2004). [density](/09_glossary.md#density) Estimation in Live-Trapping Studies. *Oikos, 106*(3), 598–610. &lt;http://www.jstor.org.login.ezproxy.library.ualberta.ca/stable/3548382&gt;"</v>
      </c>
    </row>
    <row r="63" spans="1:14">
      <c r="A63" t="s">
        <v>3047</v>
      </c>
      <c r="B63" t="b">
        <v>0</v>
      </c>
      <c r="C63" t="b">
        <v>0</v>
      </c>
      <c r="E63" t="s">
        <v>31</v>
      </c>
      <c r="F63" t="s">
        <v>2523</v>
      </c>
      <c r="G63" t="s">
        <v>3131</v>
      </c>
      <c r="H63" t="s">
        <v>276</v>
      </c>
      <c r="I63" t="s">
        <v>276</v>
      </c>
      <c r="J63" t="s">
        <v>2865</v>
      </c>
      <c r="K63" t="str">
        <f t="shared" si="2"/>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63" t="str">
        <f t="shared" si="0"/>
        <v xml:space="preserve">    ref_intext_efford_2011: "Efford, 2011"</v>
      </c>
      <c r="N63" t="str">
        <f t="shared" si="1"/>
        <v xml:space="preserve">    ref_bib_efford_2011: "Efford, M. (2011). *secr—Spatially explicit capture–recapture in R.* &lt;https://www.otago.ac.nz/[density](/09_glossary.md#density)/pdfs/secr-overview%202.3.1.pdf&gt;"</v>
      </c>
    </row>
    <row r="64" spans="1:14">
      <c r="A64" t="s">
        <v>3047</v>
      </c>
      <c r="B64" t="b">
        <v>1</v>
      </c>
      <c r="C64" t="b">
        <v>0</v>
      </c>
      <c r="D64" t="b">
        <v>0</v>
      </c>
      <c r="E64" t="s">
        <v>30</v>
      </c>
      <c r="F64" t="s">
        <v>2524</v>
      </c>
      <c r="G64" t="s">
        <v>3132</v>
      </c>
      <c r="H64" t="s">
        <v>275</v>
      </c>
      <c r="I64" t="s">
        <v>275</v>
      </c>
      <c r="J64" t="s">
        <v>2866</v>
      </c>
      <c r="K64" t="str">
        <f t="shared" si="2"/>
        <v>Efford, M. G. (2022). Mark–resight in secr 4. 5. 1–20. &lt;https://www.otago.ac.nz/[density](/09_glossary.md#density)/pdfs/secr-markresight.pdf&gt; &lt;br&gt; &amp;nbsp;&amp;nbsp;&amp;nbsp;&amp;nbsp;&amp;nbsp;&amp;nbsp;&amp;nbsp;&amp;nbsp;fford, M. G. (2022). Mark–resight in secr 4. 5. 1–20. &lt;https://www.otago.ac.nz/[density](/09_glossar</v>
      </c>
      <c r="M64" t="str">
        <f t="shared" si="0"/>
        <v xml:space="preserve">    ref_intext_efford_2022: "Efford, 2022"</v>
      </c>
      <c r="N64" t="str">
        <f t="shared" si="1"/>
        <v xml:space="preserve">    ref_bib_efford_2022: "Efford, M. G. (2022). Mark–resight in secr 4. 5. 1–20. &lt;https://www.otago.ac.nz/[density](/09_glossary.md#density)/pdfs/secr-markresight.pdf&gt;"</v>
      </c>
    </row>
    <row r="65" spans="1:14">
      <c r="B65" t="b">
        <v>0</v>
      </c>
      <c r="C65" t="b">
        <v>0</v>
      </c>
      <c r="E65" t="s">
        <v>927</v>
      </c>
      <c r="F65" t="s">
        <v>2525</v>
      </c>
      <c r="G65" t="s">
        <v>3133</v>
      </c>
      <c r="H65" t="s">
        <v>928</v>
      </c>
      <c r="I65" t="s">
        <v>928</v>
      </c>
      <c r="J65" t="s">
        <v>1939</v>
      </c>
      <c r="K65" t="str">
        <f t="shared" si="2"/>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65" t="str">
        <f t="shared" si="0"/>
        <v xml:space="preserve">    ref_intext_efford_2024: "Efford, 2024"</v>
      </c>
      <c r="N65" t="str">
        <f t="shared" si="1"/>
        <v xml:space="preserve">    ref_bib_efford_2024: "Efford, M. (2024). *secr: Spatially explicit capture-recapture models.* R package version 4.6.9, &lt;https://CRAN.R-project.org/package=secr&gt;"</v>
      </c>
    </row>
    <row r="66" spans="1:14">
      <c r="A66" t="s">
        <v>3047</v>
      </c>
      <c r="B66" t="b">
        <v>1</v>
      </c>
      <c r="C66" t="b">
        <v>0</v>
      </c>
      <c r="D66" t="b">
        <v>0</v>
      </c>
      <c r="E66" t="s">
        <v>1666</v>
      </c>
      <c r="F66" t="s">
        <v>2518</v>
      </c>
      <c r="G66" t="s">
        <v>3126</v>
      </c>
      <c r="H66" t="s">
        <v>274</v>
      </c>
      <c r="I66" t="s">
        <v>274</v>
      </c>
      <c r="J66" t="s">
        <v>1938</v>
      </c>
      <c r="K66" t="str">
        <f t="shared" si="2"/>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66" t="str">
        <f t="shared" ref="M66:M129" si="3">"    ref_intext_"&amp;E66&amp;": "&amp;""""&amp;H66&amp;""""</f>
        <v xml:space="preserve">    ref_intext_efford_boulanger_2019: "Efford &amp; Boulanger, 2019"</v>
      </c>
      <c r="N66" t="str">
        <f t="shared" ref="N66:N129" si="4">"    ref_bib_"&amp;E66&amp;": "&amp;""""&amp;J66&amp;""""</f>
        <v xml:space="preserve">    ref_bib_efford_boulanger_2019: "Efford, M. G., &amp; Boulanger, J. (2019). Fast Evaluation of Study Designs for Spatially Explicit Capture–Recapture. *Methods in Ecology and Evolution*, 10(9), 1529–1535. &lt;https://doi.org/10.1111/2041-210X.13239&gt;"</v>
      </c>
    </row>
    <row r="67" spans="1:14">
      <c r="A67" t="s">
        <v>3047</v>
      </c>
      <c r="B67" t="b">
        <v>1</v>
      </c>
      <c r="C67" t="b">
        <v>0</v>
      </c>
      <c r="D67" t="b">
        <v>0</v>
      </c>
      <c r="E67" t="s">
        <v>1667</v>
      </c>
      <c r="F67" t="s">
        <v>2520</v>
      </c>
      <c r="G67" t="s">
        <v>3128</v>
      </c>
      <c r="H67" t="s">
        <v>272</v>
      </c>
      <c r="I67" t="s">
        <v>915</v>
      </c>
      <c r="J67" t="s">
        <v>2862</v>
      </c>
      <c r="K67" t="str">
        <f t="shared" ref="K67:K130" si="5">LEFT(J67,141)&amp;" &lt;br&gt; &amp;nbsp;&amp;nbsp;&amp;nbsp;&amp;nbsp;&amp;nbsp;&amp;nbsp;&amp;nbsp;&amp;nbsp;"&amp;MID(J67,2,100)&amp;MID(J67,142,500)</f>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67" t="str">
        <f t="shared" si="3"/>
        <v xml:space="preserve">    ref_intext_efford_et_al_2009a: "Efford et al., 2009a"</v>
      </c>
      <c r="N67" t="str">
        <f t="shared" si="4"/>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68" spans="1:14">
      <c r="A68" t="s">
        <v>3047</v>
      </c>
      <c r="B68" t="b">
        <v>1</v>
      </c>
      <c r="C68" t="b">
        <v>0</v>
      </c>
      <c r="D68" t="b">
        <v>0</v>
      </c>
      <c r="E68" t="s">
        <v>1668</v>
      </c>
      <c r="F68" t="s">
        <v>2521</v>
      </c>
      <c r="G68" t="s">
        <v>3129</v>
      </c>
      <c r="H68" t="s">
        <v>271</v>
      </c>
      <c r="I68" t="s">
        <v>914</v>
      </c>
      <c r="J68" t="s">
        <v>2863</v>
      </c>
      <c r="K68" t="str">
        <f t="shared" si="5"/>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68" t="str">
        <f t="shared" si="3"/>
        <v xml:space="preserve">    ref_intext_efford_et_al_2009b: "Efford et al., 2009b"</v>
      </c>
      <c r="N68" t="str">
        <f t="shared" si="4"/>
        <v xml:space="preserve">    ref_bib_efford_et_al_2009b: "Efford, M. G., Dawson, D. K., &amp; Borchers, D. L. (2009b). Population [density](/09_glossary.md#density) estimated from locations of individuals on a passive detector array. *Ecology, 90*(10), 2676–2682. &lt;https://doi.org/10.1890/08-1735.1&gt;"</v>
      </c>
    </row>
    <row r="69" spans="1:14">
      <c r="A69" t="s">
        <v>3047</v>
      </c>
      <c r="B69" t="b">
        <v>1</v>
      </c>
      <c r="C69" t="b">
        <v>0</v>
      </c>
      <c r="D69" t="b">
        <v>0</v>
      </c>
      <c r="E69" t="s">
        <v>1669</v>
      </c>
      <c r="F69" t="s">
        <v>2519</v>
      </c>
      <c r="G69" t="s">
        <v>3127</v>
      </c>
      <c r="H69" t="s">
        <v>273</v>
      </c>
      <c r="I69" t="s">
        <v>273</v>
      </c>
      <c r="J69" t="s">
        <v>2861</v>
      </c>
      <c r="K69" t="str">
        <f t="shared" si="5"/>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69" t="str">
        <f t="shared" si="3"/>
        <v xml:space="preserve">    ref_intext_efford_hunter_2018: "Efford &amp; Hunter, 2018"</v>
      </c>
      <c r="N69" t="str">
        <f t="shared" si="4"/>
        <v xml:space="preserve">    ref_bib_efford_hunter_2018: "Efford, M. G., &amp; Hunter, C. M. (2018). Spatial Capture-mark-resight Estimation of Animal Population [density](/09_glossary.md#density). *Biometrics, 74*(2), 411–420. &lt;https://doi.org/10.1111/biom.12766&gt;"</v>
      </c>
    </row>
    <row r="70" spans="1:14">
      <c r="A70" t="s">
        <v>3047</v>
      </c>
      <c r="B70" t="b">
        <v>1</v>
      </c>
      <c r="C70" t="b">
        <v>0</v>
      </c>
      <c r="D70" t="b">
        <v>0</v>
      </c>
      <c r="E70" t="s">
        <v>1670</v>
      </c>
      <c r="F70" t="s">
        <v>2526</v>
      </c>
      <c r="G70" t="s">
        <v>3134</v>
      </c>
      <c r="H70" t="s">
        <v>270</v>
      </c>
      <c r="I70" t="s">
        <v>913</v>
      </c>
      <c r="J70" t="s">
        <v>2983</v>
      </c>
      <c r="K70" t="str">
        <f t="shared" si="5"/>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70" t="str">
        <f t="shared" si="3"/>
        <v xml:space="preserve">    ref_intext_espartosa_et_al_2011: "Espartosa et al., 2011"</v>
      </c>
      <c r="N70" t="str">
        <f t="shared" si="4"/>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71" spans="1:14">
      <c r="A71" t="s">
        <v>3048</v>
      </c>
      <c r="B71" t="b">
        <v>1</v>
      </c>
      <c r="C71" t="b">
        <v>0</v>
      </c>
      <c r="D71" t="b">
        <v>0</v>
      </c>
      <c r="E71" t="s">
        <v>29</v>
      </c>
      <c r="F71" t="s">
        <v>2527</v>
      </c>
      <c r="G71" t="s">
        <v>3135</v>
      </c>
      <c r="H71" t="s">
        <v>268</v>
      </c>
      <c r="I71" t="s">
        <v>268</v>
      </c>
      <c r="J71" t="s">
        <v>1940</v>
      </c>
      <c r="K71" t="str">
        <f t="shared" si="5"/>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71" t="str">
        <f t="shared" si="3"/>
        <v xml:space="preserve">    ref_intext_fancourt_2016: "Fancourt, 2016"</v>
      </c>
      <c r="N71" t="str">
        <f t="shared" si="4"/>
        <v xml:space="preserve">    ref_bib_fancourt_2016: "Fancourt, B. A. (2016). Avoiding the subject: The implications of avoidance behaviour for detecting predators. *Behavioral Ecology and Sociobiology, 70*(9), 1535–1546. &lt;https://doi.org/10.1007/s00265-016-2162-7&gt;"</v>
      </c>
    </row>
    <row r="72" spans="1:14">
      <c r="A72" t="s">
        <v>3048</v>
      </c>
      <c r="B72" t="b">
        <v>0</v>
      </c>
      <c r="C72" t="b">
        <v>1</v>
      </c>
      <c r="D72" t="b">
        <v>0</v>
      </c>
      <c r="E72" t="s">
        <v>1671</v>
      </c>
      <c r="F72" t="s">
        <v>2528</v>
      </c>
      <c r="G72" t="s">
        <v>3136</v>
      </c>
      <c r="H72" t="s">
        <v>267</v>
      </c>
      <c r="I72" t="s">
        <v>267</v>
      </c>
      <c r="J72" t="s">
        <v>1941</v>
      </c>
      <c r="K72" t="str">
        <f t="shared" si="5"/>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72" t="str">
        <f t="shared" si="3"/>
        <v xml:space="preserve">    ref_intext_fegraus_et_al_2011: "Fegraus et al., 2011"</v>
      </c>
      <c r="N72" t="str">
        <f t="shared" si="4"/>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3" spans="1:14">
      <c r="A73" t="s">
        <v>3048</v>
      </c>
      <c r="B73" t="b">
        <v>1</v>
      </c>
      <c r="C73" t="b">
        <v>0</v>
      </c>
      <c r="D73" t="b">
        <v>0</v>
      </c>
      <c r="E73" t="s">
        <v>1672</v>
      </c>
      <c r="F73" t="s">
        <v>2529</v>
      </c>
      <c r="G73" t="s">
        <v>3137</v>
      </c>
      <c r="H73" t="s">
        <v>266</v>
      </c>
      <c r="I73" t="s">
        <v>912</v>
      </c>
      <c r="J73" t="s">
        <v>1942</v>
      </c>
      <c r="K73" t="str">
        <f t="shared" si="5"/>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73" t="str">
        <f t="shared" si="3"/>
        <v xml:space="preserve">    ref_intext_fennell_et_al_2022: "Fennell et al., 2022"</v>
      </c>
      <c r="N73" t="str">
        <f t="shared" si="4"/>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74" spans="1:14">
      <c r="A74" t="s">
        <v>3048</v>
      </c>
      <c r="B74" t="b">
        <v>0</v>
      </c>
      <c r="C74" t="b">
        <v>0</v>
      </c>
      <c r="D74" t="b">
        <v>1</v>
      </c>
      <c r="E74" t="s">
        <v>1673</v>
      </c>
      <c r="F74" t="s">
        <v>2530</v>
      </c>
      <c r="G74" t="s">
        <v>3138</v>
      </c>
      <c r="H74" t="s">
        <v>265</v>
      </c>
      <c r="I74" t="s">
        <v>265</v>
      </c>
      <c r="J74" t="s">
        <v>1943</v>
      </c>
      <c r="K74" t="str">
        <f t="shared" si="5"/>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74" t="str">
        <f t="shared" si="3"/>
        <v xml:space="preserve">    ref_intext_ferreira_rodriguez_et_al_2019: "Ferreira-Rodríguez et al., 2019"</v>
      </c>
      <c r="N74" t="str">
        <f t="shared" si="4"/>
        <v xml:space="preserve">    ref_bib_ferreira_rodriguez_et_al_2019: "Ferreira-Rodríguez, N., &amp; Pombal, M. A. (2019). Bait effectiveness in camera trap studies in the Iberian Peninsula. *Mammal Research, 64*(2), 155–164. &lt;https://doi.org/10.1007/s13364-018-00414-1&gt;"</v>
      </c>
    </row>
    <row r="75" spans="1:14">
      <c r="A75" t="s">
        <v>3048</v>
      </c>
      <c r="B75" t="b">
        <v>0</v>
      </c>
      <c r="C75" t="b">
        <v>0</v>
      </c>
      <c r="D75" t="b">
        <v>1</v>
      </c>
      <c r="E75" t="s">
        <v>1674</v>
      </c>
      <c r="F75" t="s">
        <v>2531</v>
      </c>
      <c r="G75" t="s">
        <v>3139</v>
      </c>
      <c r="H75" t="s">
        <v>264</v>
      </c>
      <c r="I75" t="s">
        <v>264</v>
      </c>
      <c r="J75" t="s">
        <v>1944</v>
      </c>
      <c r="K75" t="str">
        <f t="shared" si="5"/>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75" t="str">
        <f t="shared" si="3"/>
        <v xml:space="preserve">    ref_intext_fidino_et_al_2020: "Fidino et al., 2020"</v>
      </c>
      <c r="N75" t="str">
        <f t="shared" si="4"/>
        <v xml:space="preserve">    ref_bib_fidino_et_al_2020: "Fidino, M., Barnas, G. R., Lehrer, E. W., Murray, M. H., &amp; Magle, S. B. (2020). Effect of Lure on Detecting Mammals with Camera Traps. *Wildlife Society Bulletin*. &lt;https://doi.org/10.1002/wsb.1122&gt;"</v>
      </c>
    </row>
    <row r="76" spans="1:14">
      <c r="A76" t="s">
        <v>3048</v>
      </c>
      <c r="B76" t="b">
        <v>1</v>
      </c>
      <c r="C76" t="b">
        <v>0</v>
      </c>
      <c r="D76" t="b">
        <v>0</v>
      </c>
      <c r="E76" t="s">
        <v>1675</v>
      </c>
      <c r="F76" t="s">
        <v>2532</v>
      </c>
      <c r="G76" t="s">
        <v>3140</v>
      </c>
      <c r="H76" t="s">
        <v>263</v>
      </c>
      <c r="I76" t="s">
        <v>911</v>
      </c>
      <c r="J76" t="s">
        <v>1945</v>
      </c>
      <c r="K76" t="str">
        <f t="shared" si="5"/>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76" t="str">
        <f t="shared" si="3"/>
        <v xml:space="preserve">    ref_intext_findlay_et_al_2020: "Findlay et al., 2020"</v>
      </c>
      <c r="N76" t="str">
        <f t="shared" si="4"/>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77" spans="1:14">
      <c r="A77" t="s">
        <v>3048</v>
      </c>
      <c r="B77" t="b">
        <v>1</v>
      </c>
      <c r="C77" t="b">
        <v>1</v>
      </c>
      <c r="D77" t="b">
        <v>0</v>
      </c>
      <c r="E77" t="s">
        <v>1676</v>
      </c>
      <c r="F77" t="s">
        <v>2533</v>
      </c>
      <c r="G77" t="s">
        <v>3141</v>
      </c>
      <c r="H77" t="s">
        <v>262</v>
      </c>
      <c r="I77" t="s">
        <v>262</v>
      </c>
      <c r="J77" t="s">
        <v>1946</v>
      </c>
      <c r="K77" t="str">
        <f t="shared" si="5"/>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77" t="str">
        <f t="shared" si="3"/>
        <v xml:space="preserve">    ref_intext_fisher_burton_2012: "Fisher &amp; Burton, 2012"</v>
      </c>
      <c r="N77" t="str">
        <f t="shared" si="4"/>
        <v xml:space="preserve">    ref_bib_fisher_burton_2012: "Fisher, J. T., &amp; Burton, C. (2012). *Monitoring Mammals in Alberta: Recommendations for Remote Camera Trapping*. Alberta Innovates - Technology Futures &amp; Alberta Biodiversity Monitoring Institute. &lt;https://doi.org/0.13140/RG.2.1.3944.3680&gt;"</v>
      </c>
    </row>
    <row r="78" spans="1:14">
      <c r="A78" t="s">
        <v>3048</v>
      </c>
      <c r="B78" t="b">
        <v>0</v>
      </c>
      <c r="C78" t="b">
        <v>0</v>
      </c>
      <c r="D78" t="b">
        <v>1</v>
      </c>
      <c r="E78" t="s">
        <v>1677</v>
      </c>
      <c r="F78" t="s">
        <v>2534</v>
      </c>
      <c r="G78" t="s">
        <v>3142</v>
      </c>
      <c r="H78" t="s">
        <v>269</v>
      </c>
      <c r="I78" t="s">
        <v>269</v>
      </c>
      <c r="J78" t="s">
        <v>1947</v>
      </c>
      <c r="K78" t="str">
        <f t="shared" si="5"/>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78" t="str">
        <f t="shared" si="3"/>
        <v xml:space="preserve">    ref_intext_fisher_et_al_2011: "Fisher et al., 2011"</v>
      </c>
      <c r="N78" t="str">
        <f t="shared" si="4"/>
        <v xml:space="preserve">    ref_bib_fisher_et_al_2011: "Fisher, J. T., Anholt, B., &amp; Volpe, J. P. (2011). Body Mass Explains Characteristic Scales of Habitat Selection in Terrestrial Mammals. *Ecology and Evolution*, *1*(4), 517–528. &lt;https://doi.org/10.1002/ece3.45&gt;"</v>
      </c>
    </row>
    <row r="79" spans="1:14">
      <c r="A79" t="s">
        <v>3048</v>
      </c>
      <c r="B79" t="b">
        <v>1</v>
      </c>
      <c r="C79" t="b">
        <v>1</v>
      </c>
      <c r="D79" t="b">
        <v>0</v>
      </c>
      <c r="E79" t="s">
        <v>1678</v>
      </c>
      <c r="F79" t="s">
        <v>2535</v>
      </c>
      <c r="G79" t="s">
        <v>3143</v>
      </c>
      <c r="H79" t="s">
        <v>261</v>
      </c>
      <c r="I79" t="s">
        <v>910</v>
      </c>
      <c r="J79" t="s">
        <v>1948</v>
      </c>
      <c r="K79" t="str">
        <f t="shared" si="5"/>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79" t="str">
        <f t="shared" si="3"/>
        <v xml:space="preserve">    ref_intext_fisher_et_al_2014: "Fisher et al., 2014"</v>
      </c>
      <c r="N79" t="str">
        <f t="shared" si="4"/>
        <v xml:space="preserve">    ref_bib_fisher_et_al_2014: "Fisher, J. T., Wheatley, M., &amp; Mackenzie, D. (2014). Spatial Patterns of Breeding Success of Grizzly Bears derived from Hierarchical Multistate Models. *Conservation Biology, 28*(5), 1249–1259. &lt;https://doi.org/10.1111/cobi.12302&gt;"</v>
      </c>
    </row>
    <row r="80" spans="1:14">
      <c r="A80" t="s">
        <v>3048</v>
      </c>
      <c r="B80" t="b">
        <v>0</v>
      </c>
      <c r="C80" t="b">
        <v>0</v>
      </c>
      <c r="E80" t="s">
        <v>1679</v>
      </c>
      <c r="F80" t="s">
        <v>2536</v>
      </c>
      <c r="G80" t="s">
        <v>3144</v>
      </c>
      <c r="H80" t="s">
        <v>1367</v>
      </c>
      <c r="I80" t="s">
        <v>1367</v>
      </c>
      <c r="J80" t="s">
        <v>1368</v>
      </c>
      <c r="K80" t="str">
        <f t="shared" si="5"/>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80" t="str">
        <f t="shared" si="3"/>
        <v xml:space="preserve">    ref_intext_flather_sieg_2007: "Flather &amp; Sieg, 2007"</v>
      </c>
      <c r="N80" t="str">
        <f t="shared" si="4"/>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1" spans="1:14">
      <c r="A81" t="s">
        <v>3048</v>
      </c>
      <c r="B81" t="b">
        <v>1</v>
      </c>
      <c r="C81" t="b">
        <v>1</v>
      </c>
      <c r="D81" t="b">
        <v>0</v>
      </c>
      <c r="E81" t="s">
        <v>1680</v>
      </c>
      <c r="F81" t="s">
        <v>2537</v>
      </c>
      <c r="G81" t="s">
        <v>3145</v>
      </c>
      <c r="H81" t="s">
        <v>260</v>
      </c>
      <c r="I81" t="s">
        <v>260</v>
      </c>
      <c r="J81" t="s">
        <v>1949</v>
      </c>
      <c r="K81" t="str">
        <f t="shared" si="5"/>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81" t="str">
        <f t="shared" si="3"/>
        <v xml:space="preserve">    ref_intext_forrester_et_al_2016: "Forrester et al., 2016"</v>
      </c>
      <c r="N81" t="str">
        <f t="shared" si="4"/>
        <v xml:space="preserve">    ref_bib_forrester_et_al_2016: "Forrester, T., O’Brien, T., Fegraus, E., Jansen, P. A., Palmer, J., Kays, R., Ahumada, J., Stern, B., &amp; McShea, W. (2016). An Open Standard for Camera Trap Data. *Biodiversity Data Journal, 4*, e10197. &lt;https://doi.org/10.3897/BDJ.4.e10197&gt;"</v>
      </c>
    </row>
    <row r="82" spans="1:14">
      <c r="A82" t="s">
        <v>3048</v>
      </c>
      <c r="B82" t="b">
        <v>1</v>
      </c>
      <c r="C82" t="b">
        <v>0</v>
      </c>
      <c r="D82" t="b">
        <v>0</v>
      </c>
      <c r="E82" t="s">
        <v>1681</v>
      </c>
      <c r="F82" t="s">
        <v>2538</v>
      </c>
      <c r="G82" t="s">
        <v>3146</v>
      </c>
      <c r="H82" t="s">
        <v>259</v>
      </c>
      <c r="I82" t="s">
        <v>259</v>
      </c>
      <c r="J82" t="s">
        <v>2867</v>
      </c>
      <c r="K82" t="str">
        <f t="shared" si="5"/>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82" t="str">
        <f t="shared" si="3"/>
        <v xml:space="preserve">    ref_intext_foster_harmsen_2012: "Foster &amp; Harmsen, 2012"</v>
      </c>
      <c r="N82" t="str">
        <f t="shared" si="4"/>
        <v xml:space="preserve">    ref_bib_foster_harmsen_2012: "Foster, R. J., &amp; Harmsen, B. J. (2012). A Critique of [density](/09_glossary.md#density) Estimation from Camera Trap Data. *Journal of* *Wildlife Management, 76*(2), 224–36. &lt;https://doi.org/10.1002/jwmg.275&gt;"</v>
      </c>
    </row>
    <row r="83" spans="1:14">
      <c r="A83" t="s">
        <v>3048</v>
      </c>
      <c r="B83" t="b">
        <v>1</v>
      </c>
      <c r="C83" t="b">
        <v>0</v>
      </c>
      <c r="D83" t="b">
        <v>0</v>
      </c>
      <c r="E83" t="s">
        <v>1682</v>
      </c>
      <c r="F83" t="s">
        <v>2539</v>
      </c>
      <c r="G83" t="s">
        <v>3147</v>
      </c>
      <c r="H83" t="s">
        <v>258</v>
      </c>
      <c r="I83" t="s">
        <v>258</v>
      </c>
      <c r="J83" t="s">
        <v>1950</v>
      </c>
      <c r="K83" t="str">
        <f t="shared" si="5"/>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83" t="str">
        <f t="shared" si="3"/>
        <v xml:space="preserve">    ref_intext_found_patterson_2020: "Found &amp; Patterson, 2020"</v>
      </c>
      <c r="N83" t="str">
        <f t="shared" si="4"/>
        <v xml:space="preserve">    ref_bib_found_patterson_2020: "Found, R., &amp; Patterson, B. R. (2020). Assessing Ungulate Populations in Temperate North America. *Canadian Wildlife Biology and Management, 9*(1), 21–42. &lt;https://cwbm.ca/wp-content/uploads/2020/05/Found-Patterson.pdf&gt;"</v>
      </c>
    </row>
    <row r="84" spans="1:14">
      <c r="A84" t="s">
        <v>3048</v>
      </c>
      <c r="B84" t="b">
        <v>0</v>
      </c>
      <c r="C84" t="b">
        <v>0</v>
      </c>
      <c r="E84" t="s">
        <v>1683</v>
      </c>
      <c r="F84" t="s">
        <v>2540</v>
      </c>
      <c r="G84" t="s">
        <v>3148</v>
      </c>
      <c r="H84" t="s">
        <v>257</v>
      </c>
      <c r="I84" t="s">
        <v>257</v>
      </c>
      <c r="J84" t="s">
        <v>1951</v>
      </c>
      <c r="K84" t="str">
        <f t="shared" si="5"/>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84" t="str">
        <f t="shared" si="3"/>
        <v xml:space="preserve">    ref_intext_frampton_et_al_2022: "Frampton et al., 2022"</v>
      </c>
      <c r="N84" t="str">
        <f t="shared" si="4"/>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85" spans="1:14">
      <c r="A85" t="s">
        <v>3048</v>
      </c>
      <c r="B85" t="b">
        <v>1</v>
      </c>
      <c r="C85" t="b">
        <v>1</v>
      </c>
      <c r="D85" t="b">
        <v>0</v>
      </c>
      <c r="E85" t="s">
        <v>1684</v>
      </c>
      <c r="F85" t="s">
        <v>2541</v>
      </c>
      <c r="G85" t="s">
        <v>3149</v>
      </c>
      <c r="H85" t="s">
        <v>256</v>
      </c>
      <c r="I85" t="s">
        <v>256</v>
      </c>
      <c r="J85" t="s">
        <v>1952</v>
      </c>
      <c r="K85" t="str">
        <f t="shared" si="5"/>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85" t="str">
        <f t="shared" si="3"/>
        <v xml:space="preserve">    ref_intext_frey_et_al_2017: "Frey et al., 2017"</v>
      </c>
      <c r="N85" t="str">
        <f t="shared" si="4"/>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86" spans="1:14">
      <c r="A86" t="s">
        <v>3049</v>
      </c>
      <c r="B86" t="b">
        <v>1</v>
      </c>
      <c r="C86" t="b">
        <v>0</v>
      </c>
      <c r="D86" t="b">
        <v>0</v>
      </c>
      <c r="E86" t="s">
        <v>1685</v>
      </c>
      <c r="F86" t="s">
        <v>2542</v>
      </c>
      <c r="G86" t="s">
        <v>3150</v>
      </c>
      <c r="H86" t="s">
        <v>255</v>
      </c>
      <c r="I86" t="s">
        <v>255</v>
      </c>
      <c r="J86" t="s">
        <v>1953</v>
      </c>
      <c r="K86" t="str">
        <f t="shared" si="5"/>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86" t="str">
        <f t="shared" si="3"/>
        <v xml:space="preserve">    ref_intext_gallo_et_al_2022: "Gallo et al., 2022"</v>
      </c>
      <c r="N86" t="str">
        <f t="shared" si="4"/>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87" spans="1:14">
      <c r="A87" t="s">
        <v>3049</v>
      </c>
      <c r="B87" t="b">
        <v>1</v>
      </c>
      <c r="C87" t="b">
        <v>0</v>
      </c>
      <c r="D87" t="b">
        <v>0</v>
      </c>
      <c r="E87" t="s">
        <v>1686</v>
      </c>
      <c r="F87" t="s">
        <v>2543</v>
      </c>
      <c r="G87" t="s">
        <v>3151</v>
      </c>
      <c r="H87" t="s">
        <v>254</v>
      </c>
      <c r="I87" t="s">
        <v>254</v>
      </c>
      <c r="J87" t="s">
        <v>2984</v>
      </c>
      <c r="K87" t="str">
        <f t="shared" si="5"/>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87" t="str">
        <f t="shared" si="3"/>
        <v xml:space="preserve">    ref_intext_galvez_et_al_2016: "Gálvez et al., 2016"</v>
      </c>
      <c r="N87" t="str">
        <f t="shared" si="4"/>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88" spans="1:14">
      <c r="A88" t="s">
        <v>3049</v>
      </c>
      <c r="B88" t="b">
        <v>1</v>
      </c>
      <c r="C88" t="b">
        <v>0</v>
      </c>
      <c r="D88" t="b">
        <v>0</v>
      </c>
      <c r="E88" t="s">
        <v>1687</v>
      </c>
      <c r="F88" t="s">
        <v>2544</v>
      </c>
      <c r="G88" t="s">
        <v>3152</v>
      </c>
      <c r="H88" t="s">
        <v>253</v>
      </c>
      <c r="I88" t="s">
        <v>253</v>
      </c>
      <c r="J88" t="s">
        <v>1954</v>
      </c>
      <c r="K88" t="str">
        <f t="shared" si="5"/>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88" t="str">
        <f t="shared" si="3"/>
        <v xml:space="preserve">    ref_intext_ganskopp_johnson_2007: "Ganskopp &amp; Johnson, 2007"</v>
      </c>
      <c r="N88" t="str">
        <f t="shared" si="4"/>
        <v xml:space="preserve">    ref_bib_ganskopp_johnson_2007: "Ganskopp, D. C., &amp; Johnson, D. D. (2007). GPS Error in Studies Addressing Animal Movements and Activities. *Rangeland Ecology and Management, 60*, 350–358. &lt;https://doi.org/10.2111/1551-5028(2007)60[350:GEISAA]2.0.CO;2&gt;"</v>
      </c>
    </row>
    <row r="89" spans="1:14">
      <c r="A89" t="s">
        <v>3049</v>
      </c>
      <c r="B89" t="b">
        <v>1</v>
      </c>
      <c r="C89" t="b">
        <v>1</v>
      </c>
      <c r="D89" t="b">
        <v>0</v>
      </c>
      <c r="E89" t="s">
        <v>1688</v>
      </c>
      <c r="F89" t="s">
        <v>2545</v>
      </c>
      <c r="G89" t="s">
        <v>3153</v>
      </c>
      <c r="H89" t="s">
        <v>251</v>
      </c>
      <c r="I89" t="s">
        <v>251</v>
      </c>
      <c r="J89" t="s">
        <v>2868</v>
      </c>
      <c r="K89" t="str">
        <f t="shared" si="5"/>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89" t="str">
        <f t="shared" si="3"/>
        <v xml:space="preserve">    ref_intext_gerber_et_al_2010: "Gerber et al., 2010"</v>
      </c>
      <c r="N89" t="str">
        <f t="shared" si="4"/>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90" spans="1:14">
      <c r="A90" t="s">
        <v>3049</v>
      </c>
      <c r="B90" t="b">
        <v>0</v>
      </c>
      <c r="C90" t="b">
        <v>0</v>
      </c>
      <c r="D90" t="b">
        <v>1</v>
      </c>
      <c r="E90" t="s">
        <v>1689</v>
      </c>
      <c r="F90" t="s">
        <v>2546</v>
      </c>
      <c r="G90" t="s">
        <v>3154</v>
      </c>
      <c r="H90" t="s">
        <v>252</v>
      </c>
      <c r="I90" t="s">
        <v>252</v>
      </c>
      <c r="J90" t="s">
        <v>2869</v>
      </c>
      <c r="K90" t="str">
        <f t="shared" si="5"/>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0" t="str">
        <f t="shared" si="3"/>
        <v xml:space="preserve">    ref_intext_gerber_et_al_2011: "Gerber et al., 2011"</v>
      </c>
      <c r="N90" t="str">
        <f t="shared" si="4"/>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91" spans="1:14">
      <c r="A91" t="s">
        <v>3049</v>
      </c>
      <c r="B91" t="b">
        <v>0</v>
      </c>
      <c r="C91" t="b">
        <v>0</v>
      </c>
      <c r="E91" t="s">
        <v>1890</v>
      </c>
      <c r="F91" t="s">
        <v>2547</v>
      </c>
      <c r="G91" t="s">
        <v>3155</v>
      </c>
      <c r="H91" t="s">
        <v>1892</v>
      </c>
      <c r="I91" t="s">
        <v>1891</v>
      </c>
      <c r="J91" t="s">
        <v>1893</v>
      </c>
      <c r="K91" t="str">
        <f t="shared" si="5"/>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91" t="str">
        <f t="shared" si="3"/>
        <v xml:space="preserve">    ref_intext_gerhartbarley_nd: "Gerhart-Barley, n.d."</v>
      </c>
      <c r="N91" t="str">
        <f t="shared" si="4"/>
        <v xml:space="preserve">    ref_bib_gerhartbarley_nd: "Gerhart-Barley, L., M. (n.d.). *2.2: Measuring Species Diversity* &lt;https://bio.libretexts.org/Courses/University_of_California_Davis/BIS_2B%3A_Introduction_to_Biology_-_Ecology_and_Evolution/02%3A_Biodiversity/2.02%3A_Measuring_Species_Diversity&gt;"</v>
      </c>
    </row>
    <row r="92" spans="1:14">
      <c r="A92" t="s">
        <v>3049</v>
      </c>
      <c r="B92" t="b">
        <v>1</v>
      </c>
      <c r="C92" t="b">
        <v>0</v>
      </c>
      <c r="D92" t="b">
        <v>0</v>
      </c>
      <c r="E92" t="s">
        <v>1690</v>
      </c>
      <c r="F92" t="s">
        <v>2548</v>
      </c>
      <c r="G92" t="s">
        <v>3156</v>
      </c>
      <c r="H92" t="s">
        <v>250</v>
      </c>
      <c r="I92" t="s">
        <v>250</v>
      </c>
      <c r="J92" t="s">
        <v>1955</v>
      </c>
      <c r="K92" t="str">
        <f t="shared" si="5"/>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92" t="str">
        <f t="shared" si="3"/>
        <v xml:space="preserve">    ref_intext_gilbert_et_al_2021: "Gilbert et al., 2021"</v>
      </c>
      <c r="N92" t="str">
        <f t="shared" si="4"/>
        <v xml:space="preserve">    ref_bib_gilbert_et_al_2021: "Gilbert, N. A., Clare, J. D. J., Stenglein, J. L., &amp; Zuckerberg, B. (2021). Abundance Estimation of Unmarked Animals based on Camera-Trap Data. *Conservation Biology, 35*(1), 88-100. &lt;https://doi.org/10.1111/cobi.13517&gt;"</v>
      </c>
    </row>
    <row r="93" spans="1:14">
      <c r="A93" t="s">
        <v>3049</v>
      </c>
      <c r="B93" t="b">
        <v>1</v>
      </c>
      <c r="C93" t="b">
        <v>0</v>
      </c>
      <c r="D93" t="b">
        <v>0</v>
      </c>
      <c r="E93" t="s">
        <v>1691</v>
      </c>
      <c r="F93" t="s">
        <v>2549</v>
      </c>
      <c r="G93" t="s">
        <v>3157</v>
      </c>
      <c r="H93" t="s">
        <v>249</v>
      </c>
      <c r="I93" t="s">
        <v>249</v>
      </c>
      <c r="J93" t="s">
        <v>2985</v>
      </c>
      <c r="K93" t="str">
        <f t="shared" si="5"/>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93" t="str">
        <f t="shared" si="3"/>
        <v xml:space="preserve">    ref_intext_gillespie_et_al_2015: "Gillespie et al., 2015"</v>
      </c>
      <c r="N93" t="str">
        <f t="shared" si="4"/>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94" spans="1:14">
      <c r="A94" t="s">
        <v>3049</v>
      </c>
      <c r="B94" t="b">
        <v>1</v>
      </c>
      <c r="C94" t="b">
        <v>0</v>
      </c>
      <c r="D94" t="b">
        <v>0</v>
      </c>
      <c r="E94" t="s">
        <v>1692</v>
      </c>
      <c r="F94" t="s">
        <v>2550</v>
      </c>
      <c r="G94" t="s">
        <v>3158</v>
      </c>
      <c r="H94" t="s">
        <v>248</v>
      </c>
      <c r="I94" t="s">
        <v>248</v>
      </c>
      <c r="J94" t="s">
        <v>1956</v>
      </c>
      <c r="K94" t="str">
        <f t="shared" si="5"/>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94" t="str">
        <f t="shared" si="3"/>
        <v xml:space="preserve">    ref_intext_glen_et_al_2013: "Glen et al., 2013"</v>
      </c>
      <c r="N94" t="str">
        <f t="shared" si="4"/>
        <v xml:space="preserve">    ref_bib_glen_et_al_2013: "Glen, A. S., Cockburn, S., Nichols, M., Ekanayake, J., &amp; Warburton, B. (2013) Optimising Camera Traps for Monitoring Small Mammals. *PloS one,* 8(6), Article e67940. &lt;https://doi.org/10.1371/journal.pone.0067940&gt;"</v>
      </c>
    </row>
    <row r="95" spans="1:14">
      <c r="A95" t="s">
        <v>3049</v>
      </c>
      <c r="B95" t="b">
        <v>0</v>
      </c>
      <c r="C95" t="b">
        <v>0</v>
      </c>
      <c r="D95" t="s">
        <v>875</v>
      </c>
      <c r="E95" t="s">
        <v>1693</v>
      </c>
      <c r="F95" t="s">
        <v>2551</v>
      </c>
      <c r="G95" t="s">
        <v>3159</v>
      </c>
      <c r="H95" t="s">
        <v>247</v>
      </c>
      <c r="I95" t="s">
        <v>247</v>
      </c>
      <c r="J95" t="s">
        <v>1957</v>
      </c>
      <c r="K95" t="str">
        <f t="shared" si="5"/>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95" t="str">
        <f t="shared" si="3"/>
        <v xml:space="preserve">    ref_intext_glover_kapfer_et_al_2019: "Glover-Kapfer et al., 2017"</v>
      </c>
      <c r="N95" t="str">
        <f t="shared" si="4"/>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96" spans="1:14">
      <c r="A96" t="s">
        <v>3049</v>
      </c>
      <c r="B96" t="b">
        <v>1</v>
      </c>
      <c r="C96" t="b">
        <v>0</v>
      </c>
      <c r="D96" t="b">
        <v>0</v>
      </c>
      <c r="E96" t="s">
        <v>28</v>
      </c>
      <c r="F96" t="s">
        <v>2556</v>
      </c>
      <c r="G96" t="s">
        <v>3164</v>
      </c>
      <c r="H96" t="s">
        <v>244</v>
      </c>
      <c r="I96" t="s">
        <v>244</v>
      </c>
      <c r="J96" t="s">
        <v>1960</v>
      </c>
      <c r="K96" t="str">
        <f t="shared" si="5"/>
        <v>Government of Alberta (2023a) *LAT Overview.* Edmonton, Alberta. &lt;https://www.alberta.ca/lat-overview.aspx&gt; &lt;br&gt; &amp;nbsp;&amp;nbsp;&amp;nbsp;&amp;nbsp;&amp;nbsp;&amp;nbsp;&amp;nbsp;&amp;nbsp;overnment of Alberta (2023a) *LAT Overview.* Edmonton, Alberta. &lt;https://www.alberta.ca/lat-overview</v>
      </c>
      <c r="M96" t="str">
        <f t="shared" si="3"/>
        <v xml:space="preserve">    ref_intext_goa_2023a: "Government of Alberta, 2023a"</v>
      </c>
      <c r="N96" t="str">
        <f t="shared" si="4"/>
        <v xml:space="preserve">    ref_bib_goa_2023a: "Government of Alberta (2023a) *LAT Overview.* Edmonton, Alberta. &lt;https://www.alberta.ca/lat-overview.aspx&gt;"</v>
      </c>
    </row>
    <row r="97" spans="1:14">
      <c r="A97" t="s">
        <v>3049</v>
      </c>
      <c r="B97" t="b">
        <v>1</v>
      </c>
      <c r="C97" t="b">
        <v>0</v>
      </c>
      <c r="D97" t="b">
        <v>0</v>
      </c>
      <c r="E97" t="s">
        <v>27</v>
      </c>
      <c r="F97" t="s">
        <v>2557</v>
      </c>
      <c r="G97" t="s">
        <v>3165</v>
      </c>
      <c r="H97" t="s">
        <v>243</v>
      </c>
      <c r="I97" t="s">
        <v>243</v>
      </c>
      <c r="J97" t="s">
        <v>1961</v>
      </c>
      <c r="K97" t="str">
        <f t="shared" si="5"/>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97" t="str">
        <f t="shared" si="3"/>
        <v xml:space="preserve">    ref_intext_goa_2023b: "Government of Alberta, 2023b"</v>
      </c>
      <c r="N97" t="str">
        <f t="shared" si="4"/>
        <v xml:space="preserve">    ref_bib_goa_2023b: "Government of Alberta (2023b) *Proponent-led Indigenous consultations.* Edmonton, Alberta. &lt;https://www.alberta.ca/proponent-led-indigenous-consultations.aspx&gt;"</v>
      </c>
    </row>
    <row r="98" spans="1:14">
      <c r="A98" t="s">
        <v>3049</v>
      </c>
      <c r="B98" t="b">
        <v>0</v>
      </c>
      <c r="C98" t="b">
        <v>0</v>
      </c>
      <c r="E98" t="s">
        <v>1694</v>
      </c>
      <c r="F98" t="s">
        <v>2552</v>
      </c>
      <c r="G98" t="s">
        <v>3160</v>
      </c>
      <c r="H98" t="s">
        <v>238</v>
      </c>
      <c r="I98" t="s">
        <v>238</v>
      </c>
      <c r="J98" t="s">
        <v>2870</v>
      </c>
      <c r="K98" t="str">
        <f t="shared" si="5"/>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98" t="str">
        <f t="shared" si="3"/>
        <v xml:space="preserve">    ref_intext_gopalaswamy_et_al_2012: "Gopalaswamy et al., 2012"</v>
      </c>
      <c r="N98" t="str">
        <f t="shared" si="4"/>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99" spans="1:14">
      <c r="A99" t="s">
        <v>3049</v>
      </c>
      <c r="B99" t="b">
        <v>0</v>
      </c>
      <c r="C99" t="b">
        <v>0</v>
      </c>
      <c r="E99" t="s">
        <v>1871</v>
      </c>
      <c r="F99" t="s">
        <v>2553</v>
      </c>
      <c r="G99" t="s">
        <v>3161</v>
      </c>
      <c r="H99" t="s">
        <v>1374</v>
      </c>
      <c r="I99" t="s">
        <v>1374</v>
      </c>
      <c r="J99" t="s">
        <v>1009</v>
      </c>
      <c r="K99" t="str">
        <f t="shared" si="5"/>
        <v xml:space="preserve"> &lt;&gt; &lt;br&gt; &amp;nbsp;&amp;nbsp;&amp;nbsp;&amp;nbsp;&amp;nbsp;&amp;nbsp;&amp;nbsp;&amp;nbsp;&lt;&gt;</v>
      </c>
      <c r="M99" t="str">
        <f t="shared" si="3"/>
        <v xml:space="preserve">    ref_intext_gotelli_chao_2013: "Gotelli &amp; Chao, 2013"</v>
      </c>
      <c r="N99" t="str">
        <f t="shared" si="4"/>
        <v xml:space="preserve">    ref_bib_gotelli_chao_2013: " &lt;&gt;"</v>
      </c>
    </row>
    <row r="100" spans="1:14">
      <c r="A100" t="s">
        <v>3049</v>
      </c>
      <c r="B100" t="b">
        <v>0</v>
      </c>
      <c r="C100" t="b">
        <v>0</v>
      </c>
      <c r="D100" t="b">
        <v>1</v>
      </c>
      <c r="E100" t="s">
        <v>1695</v>
      </c>
      <c r="F100" t="s">
        <v>2554</v>
      </c>
      <c r="G100" t="s">
        <v>3162</v>
      </c>
      <c r="H100" t="s">
        <v>246</v>
      </c>
      <c r="I100" t="s">
        <v>246</v>
      </c>
      <c r="J100" t="s">
        <v>1958</v>
      </c>
      <c r="K100" t="str">
        <f t="shared" si="5"/>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0" t="str">
        <f t="shared" si="3"/>
        <v xml:space="preserve">    ref_intext_gotelli_colwell_2001: "Gotelli &amp; Colwell, 2001"</v>
      </c>
      <c r="N100" t="str">
        <f t="shared" si="4"/>
        <v xml:space="preserve">    ref_bib_gotelli_colwell_2001: "Gotelli, N., &amp; Colwell, R. (2001). Quantifying biodiversity: procedures and pitfalls in the measurement and comparison of species richness. *Ecology Letters, 4*, 379–391. &lt;https://doi.org/10.1046/j.1461-0248.2001.00230.x&gt;"</v>
      </c>
    </row>
    <row r="101" spans="1:14">
      <c r="A101" t="s">
        <v>3049</v>
      </c>
      <c r="B101" t="b">
        <v>0</v>
      </c>
      <c r="C101" t="b">
        <v>0</v>
      </c>
      <c r="D101" t="b">
        <v>1</v>
      </c>
      <c r="E101" t="s">
        <v>1696</v>
      </c>
      <c r="F101" t="s">
        <v>2555</v>
      </c>
      <c r="G101" t="s">
        <v>3163</v>
      </c>
      <c r="H101" t="s">
        <v>245</v>
      </c>
      <c r="I101" t="s">
        <v>245</v>
      </c>
      <c r="J101" t="s">
        <v>1959</v>
      </c>
      <c r="K101" t="str">
        <f t="shared" si="5"/>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1" t="str">
        <f t="shared" si="3"/>
        <v xml:space="preserve">    ref_intext_gotelli_colwell_2011: "Gotelli &amp; Colwell, 2011"</v>
      </c>
      <c r="N101" t="str">
        <f t="shared" si="4"/>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2" spans="1:14">
      <c r="A102" t="s">
        <v>3049</v>
      </c>
      <c r="B102" t="b">
        <v>1</v>
      </c>
      <c r="C102" t="b">
        <v>0</v>
      </c>
      <c r="D102" t="b">
        <v>0</v>
      </c>
      <c r="E102" t="s">
        <v>1697</v>
      </c>
      <c r="F102" t="s">
        <v>2558</v>
      </c>
      <c r="G102" t="s">
        <v>3166</v>
      </c>
      <c r="H102" t="s">
        <v>242</v>
      </c>
      <c r="I102" t="s">
        <v>909</v>
      </c>
      <c r="J102" t="s">
        <v>2871</v>
      </c>
      <c r="K102" t="str">
        <f t="shared" si="5"/>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02" t="str">
        <f t="shared" si="3"/>
        <v xml:space="preserve">    ref_intext_green_et_al_2020: "Green et al., 2020"</v>
      </c>
      <c r="N102" t="str">
        <f t="shared" si="4"/>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03" spans="1:14">
      <c r="A103" t="s">
        <v>3049</v>
      </c>
      <c r="B103" t="b">
        <v>1</v>
      </c>
      <c r="C103" t="b">
        <v>0</v>
      </c>
      <c r="D103" t="b">
        <v>0</v>
      </c>
      <c r="E103" t="s">
        <v>26</v>
      </c>
      <c r="F103" t="s">
        <v>2559</v>
      </c>
      <c r="G103" t="s">
        <v>3167</v>
      </c>
      <c r="H103" t="s">
        <v>241</v>
      </c>
      <c r="I103" t="s">
        <v>241</v>
      </c>
      <c r="J103" t="s">
        <v>1962</v>
      </c>
      <c r="K103" t="str">
        <f t="shared" si="5"/>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03" t="str">
        <f t="shared" si="3"/>
        <v xml:space="preserve">    ref_intext_greenberg_2018: "Greenberg, 2018"</v>
      </c>
      <c r="N103" t="str">
        <f t="shared" si="4"/>
        <v xml:space="preserve">    ref_bib_greenberg_2018: "Greenberg, S. (2018). *Timelapse: An Image Analyser for Camera Traps.* University of Calgary. &lt;https://saul.cpsc.ucalgary.ca/timelapse/pmwiki.php?n=Main.Download2./&gt;"</v>
      </c>
    </row>
    <row r="104" spans="1:14">
      <c r="A104" t="s">
        <v>3049</v>
      </c>
      <c r="B104" t="b">
        <v>1</v>
      </c>
      <c r="C104" t="b">
        <v>0</v>
      </c>
      <c r="D104" t="b">
        <v>0</v>
      </c>
      <c r="E104" t="s">
        <v>25</v>
      </c>
      <c r="F104" t="s">
        <v>2560</v>
      </c>
      <c r="G104" t="s">
        <v>3168</v>
      </c>
      <c r="H104" t="s">
        <v>240</v>
      </c>
      <c r="I104" t="s">
        <v>240</v>
      </c>
      <c r="J104" t="s">
        <v>1963</v>
      </c>
      <c r="K104" t="str">
        <f t="shared" si="5"/>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04" t="str">
        <f t="shared" si="3"/>
        <v xml:space="preserve">    ref_intext_greenberg_2020: "Greenberg, 2020"</v>
      </c>
      <c r="N104" t="str">
        <f t="shared" si="4"/>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05" spans="1:14">
      <c r="A105" t="s">
        <v>3049</v>
      </c>
      <c r="B105" t="b">
        <v>1</v>
      </c>
      <c r="C105" t="b">
        <v>0</v>
      </c>
      <c r="D105" t="b">
        <v>0</v>
      </c>
      <c r="E105" t="s">
        <v>1698</v>
      </c>
      <c r="F105" t="s">
        <v>2561</v>
      </c>
      <c r="G105" t="s">
        <v>3169</v>
      </c>
      <c r="H105" t="s">
        <v>239</v>
      </c>
      <c r="I105" t="s">
        <v>908</v>
      </c>
      <c r="J105" t="s">
        <v>1964</v>
      </c>
      <c r="K105" t="str">
        <f t="shared" si="5"/>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05" t="str">
        <f t="shared" si="3"/>
        <v xml:space="preserve">    ref_intext_guillera_arroita_et_al_2010: "Guillera-Arroita et al., 2010"</v>
      </c>
      <c r="N105" t="str">
        <f t="shared" si="4"/>
        <v xml:space="preserve">    ref_bib_guillera_arroita_et_al_2010: "Guillera-Arroita, G., Ridout, M. S., &amp; Morgan, B. J. T. (2010). Design of Occupancy Studies with Imperfect Detection. *Methods in Ecology and Evolution, 1*, 131–139. &lt;https://doi.org/10.1111/j.2041-210X.2010.00017.x&gt;"</v>
      </c>
    </row>
    <row r="106" spans="1:14">
      <c r="A106" t="s">
        <v>3050</v>
      </c>
      <c r="B106" t="b">
        <v>1</v>
      </c>
      <c r="C106" t="b">
        <v>0</v>
      </c>
      <c r="D106" t="b">
        <v>0</v>
      </c>
      <c r="E106" t="s">
        <v>1699</v>
      </c>
      <c r="F106" t="s">
        <v>2562</v>
      </c>
      <c r="G106" t="s">
        <v>3170</v>
      </c>
      <c r="H106" t="s">
        <v>237</v>
      </c>
      <c r="I106" t="s">
        <v>907</v>
      </c>
      <c r="J106" t="s">
        <v>1965</v>
      </c>
      <c r="K106" t="str">
        <f t="shared" si="5"/>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06" t="str">
        <f t="shared" si="3"/>
        <v xml:space="preserve">    ref_intext_hall_et_al_2008: "Hall et al., 2008"</v>
      </c>
      <c r="N106" t="str">
        <f t="shared" si="4"/>
        <v xml:space="preserve">    ref_bib_hall_et_al_2008: "Hall, K. W., Cooper, J. K., &amp; Lawton, D. C. (2008). GPS accuracy: Hand-held versus RTK. *CREWES Research Report, 20*. &lt;https://www.crewes.org/Documents/ResearchReports/2008/2008-15.pdf&gt;"</v>
      </c>
    </row>
    <row r="107" spans="1:14">
      <c r="A107" t="s">
        <v>3050</v>
      </c>
      <c r="B107" t="b">
        <v>1</v>
      </c>
      <c r="C107" t="b">
        <v>0</v>
      </c>
      <c r="D107" t="b">
        <v>1</v>
      </c>
      <c r="E107" t="s">
        <v>1700</v>
      </c>
      <c r="F107" t="s">
        <v>2563</v>
      </c>
      <c r="G107" t="s">
        <v>3171</v>
      </c>
      <c r="H107" t="s">
        <v>236</v>
      </c>
      <c r="I107" t="s">
        <v>236</v>
      </c>
      <c r="J107" t="s">
        <v>1966</v>
      </c>
      <c r="K107" t="str">
        <f t="shared" si="5"/>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07" t="str">
        <f t="shared" si="3"/>
        <v xml:space="preserve">    ref_intext_harrison_et_al_2018: "Harrison et al., 2018"</v>
      </c>
      <c r="N107" t="str">
        <f t="shared" si="4"/>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08" spans="1:14">
      <c r="A108" t="s">
        <v>3050</v>
      </c>
      <c r="B108" t="b">
        <v>0</v>
      </c>
      <c r="C108" t="b">
        <v>0</v>
      </c>
      <c r="D108" t="b">
        <v>1</v>
      </c>
      <c r="E108" t="s">
        <v>24</v>
      </c>
      <c r="F108" t="s">
        <v>2564</v>
      </c>
      <c r="G108" t="s">
        <v>3172</v>
      </c>
      <c r="H108" t="s">
        <v>235</v>
      </c>
      <c r="I108" t="s">
        <v>235</v>
      </c>
      <c r="J108" t="s">
        <v>1967</v>
      </c>
      <c r="K108" t="str">
        <f t="shared" si="5"/>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08" t="str">
        <f t="shared" si="3"/>
        <v xml:space="preserve">    ref_intext_hartig_2019: "Hartig, 2019"</v>
      </c>
      <c r="N108" t="str">
        <f t="shared" si="4"/>
        <v xml:space="preserve">    ref_bib_hartig_2019: "Hartig, F., (2019). DHARMa: Residual Diagnostics for Hierarchical (Multi-Level/Mixed) Regression Models. R package version 0. 2. 2. &lt;https://CRAN.R-project.org/package=DHARMa)&gt;"</v>
      </c>
    </row>
    <row r="109" spans="1:14">
      <c r="A109" t="s">
        <v>3050</v>
      </c>
      <c r="B109" t="b">
        <v>1</v>
      </c>
      <c r="C109" t="b">
        <v>0</v>
      </c>
      <c r="D109" t="b">
        <v>1</v>
      </c>
      <c r="E109" t="s">
        <v>23</v>
      </c>
      <c r="F109" t="s">
        <v>2565</v>
      </c>
      <c r="G109" t="s">
        <v>3173</v>
      </c>
      <c r="H109" t="s">
        <v>234</v>
      </c>
      <c r="I109" t="s">
        <v>234</v>
      </c>
      <c r="J109" t="s">
        <v>1968</v>
      </c>
      <c r="K109" t="str">
        <f t="shared" si="5"/>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09" t="str">
        <f t="shared" si="3"/>
        <v xml:space="preserve">    ref_intext_heilbron_1994: "Heilbron, 1994"</v>
      </c>
      <c r="N109" t="str">
        <f t="shared" si="4"/>
        <v xml:space="preserve">    ref_bib_heilbron_1994: "Heilbron, D. C. (1994). Zero-Altered and other Regression Models for Count Data with Added Zeros. *Biometrical Journal, 36*(5), 531-547. &lt;https://doi.org/https://doi.org/10.1002/bimj.4710360505&gt;"</v>
      </c>
    </row>
    <row r="110" spans="1:14">
      <c r="A110" t="s">
        <v>3050</v>
      </c>
      <c r="B110" t="b">
        <v>0</v>
      </c>
      <c r="C110" t="b">
        <v>0</v>
      </c>
      <c r="D110" t="s">
        <v>875</v>
      </c>
      <c r="E110" t="s">
        <v>1701</v>
      </c>
      <c r="F110" t="s">
        <v>2566</v>
      </c>
      <c r="G110" t="s">
        <v>3174</v>
      </c>
      <c r="H110" t="s">
        <v>233</v>
      </c>
      <c r="I110" t="s">
        <v>233</v>
      </c>
      <c r="J110" t="s">
        <v>2872</v>
      </c>
      <c r="K110" t="str">
        <f t="shared" si="5"/>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0" t="str">
        <f t="shared" si="3"/>
        <v xml:space="preserve">    ref_intext_henrich_et_al_2022: "Henrich et al., 2022"</v>
      </c>
      <c r="N110" t="str">
        <f t="shared" si="4"/>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11" spans="1:14">
      <c r="A111" t="s">
        <v>3050</v>
      </c>
      <c r="B111" t="b">
        <v>1</v>
      </c>
      <c r="C111" t="b">
        <v>0</v>
      </c>
      <c r="D111" t="b">
        <v>0</v>
      </c>
      <c r="E111" t="s">
        <v>1702</v>
      </c>
      <c r="F111" t="s">
        <v>2567</v>
      </c>
      <c r="G111" t="s">
        <v>3175</v>
      </c>
      <c r="H111" t="s">
        <v>232</v>
      </c>
      <c r="I111" t="s">
        <v>232</v>
      </c>
      <c r="J111" t="s">
        <v>1969</v>
      </c>
      <c r="K111" t="str">
        <f t="shared" si="5"/>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11" t="str">
        <f t="shared" si="3"/>
        <v xml:space="preserve">    ref_intext_hofmeester_et_al_2019: "Hofmeester et al., 2019"</v>
      </c>
      <c r="N111" t="str">
        <f t="shared" si="4"/>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2" spans="1:14">
      <c r="A112" t="s">
        <v>3050</v>
      </c>
      <c r="B112" t="b">
        <v>1</v>
      </c>
      <c r="C112" t="b">
        <v>1</v>
      </c>
      <c r="D112" t="b">
        <v>1</v>
      </c>
      <c r="E112" t="s">
        <v>1703</v>
      </c>
      <c r="F112" t="s">
        <v>2568</v>
      </c>
      <c r="G112" t="s">
        <v>3176</v>
      </c>
      <c r="H112" t="s">
        <v>231</v>
      </c>
      <c r="I112" t="s">
        <v>231</v>
      </c>
      <c r="J112" t="s">
        <v>1970</v>
      </c>
      <c r="K112" t="str">
        <f t="shared" si="5"/>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12" t="str">
        <f t="shared" si="3"/>
        <v xml:space="preserve">    ref_intext_holinda_et_al_2020: "Holinda et al., 2020"</v>
      </c>
      <c r="N112" t="str">
        <f t="shared" si="4"/>
        <v xml:space="preserve">    ref_bib_holinda_et_al_2020: "Holinda, D., Burgar, J. M., &amp; Burton, A. C. (2020). Effects of scent lure on camera trap detections vary across mammalian predator and prey species. *PLoS One, 15*(5), e0229055. &lt;https://doi.org/10.1371/journal.pone.0229055&gt;"</v>
      </c>
    </row>
    <row r="113" spans="1:14">
      <c r="A113" t="s">
        <v>3050</v>
      </c>
      <c r="B113" t="b">
        <v>1</v>
      </c>
      <c r="C113" t="b">
        <v>0</v>
      </c>
      <c r="D113" t="b">
        <v>0</v>
      </c>
      <c r="E113" t="s">
        <v>1704</v>
      </c>
      <c r="F113" t="s">
        <v>2569</v>
      </c>
      <c r="G113" t="s">
        <v>3177</v>
      </c>
      <c r="H113" t="s">
        <v>230</v>
      </c>
      <c r="I113" t="s">
        <v>230</v>
      </c>
      <c r="J113" t="s">
        <v>1971</v>
      </c>
      <c r="K113" t="str">
        <f t="shared" si="5"/>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13" t="str">
        <f t="shared" si="3"/>
        <v xml:space="preserve">    ref_intext_howe_et_al_2017: "Howe et al., 2017"</v>
      </c>
      <c r="N113" t="str">
        <f t="shared" si="4"/>
        <v xml:space="preserve">    ref_bib_howe_et_al_2017: "Howe, E. J., Buckland, S. T., Després-Einspenner, M. -L., &amp; Kühl, H. S. (2017). Distance sampling with camera traps. *Methods in Ecology and Evolution, 8*(11), 1558–1565. &lt;https://doi.org/https://doi.org/10.1111/2041-210X.12790&gt;"</v>
      </c>
    </row>
    <row r="114" spans="1:14">
      <c r="A114" t="s">
        <v>3050</v>
      </c>
      <c r="B114" t="b">
        <v>0</v>
      </c>
      <c r="C114" t="b">
        <v>0</v>
      </c>
      <c r="E114" t="s">
        <v>1882</v>
      </c>
      <c r="F114" t="s">
        <v>2570</v>
      </c>
      <c r="G114" t="s">
        <v>3178</v>
      </c>
      <c r="H114" t="s">
        <v>1881</v>
      </c>
      <c r="I114" t="s">
        <v>1880</v>
      </c>
      <c r="J114" t="s">
        <v>1883</v>
      </c>
      <c r="K114" t="str">
        <f t="shared" si="5"/>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14" t="str">
        <f t="shared" si="3"/>
        <v xml:space="preserve">    ref_intext_hsieh_et_al_2015: "Hsieh et al., 2015"</v>
      </c>
      <c r="N114" t="str">
        <f t="shared" si="4"/>
        <v xml:space="preserve">    ref_bib_hsieh_et_al_2015: "Hsieh, T. C., Ma, K. H., &amp; Chao, A. (2015). *iNEXT: Interpolation and Extrapolation for Species Diversity*. R package Version 2.6-6.1. &lt;https://doi.org/10.32614/CRAN.package.iNEXT&gt;"</v>
      </c>
    </row>
    <row r="115" spans="1:14">
      <c r="A115" t="s">
        <v>3050</v>
      </c>
      <c r="B115" t="b">
        <v>1</v>
      </c>
      <c r="C115" t="b">
        <v>0</v>
      </c>
      <c r="D115" t="b">
        <v>0</v>
      </c>
      <c r="E115" t="s">
        <v>22</v>
      </c>
      <c r="F115" t="s">
        <v>2571</v>
      </c>
      <c r="G115" t="s">
        <v>3179</v>
      </c>
      <c r="H115" t="s">
        <v>229</v>
      </c>
      <c r="I115" t="s">
        <v>229</v>
      </c>
      <c r="J115" t="s">
        <v>2873</v>
      </c>
      <c r="K115" t="str">
        <f t="shared" si="5"/>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15" t="str">
        <f t="shared" si="3"/>
        <v xml:space="preserve">    ref_intext_huggard_2018: "Huggard, 2018"</v>
      </c>
      <c r="N115" t="str">
        <f t="shared" si="4"/>
        <v xml:space="preserve">    ref_bib_huggard_2018: "Huggard, D. (2018). *Animal [density](/09_glossary.md#density) from Camera Data*. Alberta Biodiversity Monitoring Institute. &lt;https://www.abmi.ca/home/publications/501-550/516&gt;"</v>
      </c>
    </row>
    <row r="116" spans="1:14">
      <c r="A116" t="s">
        <v>3050</v>
      </c>
      <c r="B116" t="b">
        <v>1</v>
      </c>
      <c r="C116" t="b">
        <v>0</v>
      </c>
      <c r="D116" t="b">
        <v>0</v>
      </c>
      <c r="E116" t="s">
        <v>21</v>
      </c>
      <c r="F116" t="s">
        <v>2572</v>
      </c>
      <c r="G116" t="s">
        <v>3180</v>
      </c>
      <c r="H116" t="s">
        <v>228</v>
      </c>
      <c r="I116" t="s">
        <v>228</v>
      </c>
      <c r="J116" t="s">
        <v>1972</v>
      </c>
      <c r="K116" t="str">
        <f t="shared" si="5"/>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16" t="str">
        <f t="shared" si="3"/>
        <v xml:space="preserve">    ref_intext_hurlbert_1984: "Hurlbert, 1984"</v>
      </c>
      <c r="N116" t="str">
        <f t="shared" si="4"/>
        <v xml:space="preserve">    ref_bib_hurlbert_1984: "Hurlbert, S. (1984). Pseudoreplication and the design of ecological field experiments. *Ecological Monographs, 54*(2), 187–211. &lt;https://doi.org/10.2307/1942661&gt;"</v>
      </c>
    </row>
    <row r="117" spans="1:14">
      <c r="A117" t="s">
        <v>3051</v>
      </c>
      <c r="B117" t="b">
        <v>0</v>
      </c>
      <c r="C117" t="b">
        <v>0</v>
      </c>
      <c r="D117" t="b">
        <v>1</v>
      </c>
      <c r="E117" t="s">
        <v>1705</v>
      </c>
      <c r="F117" t="s">
        <v>2573</v>
      </c>
      <c r="G117" t="s">
        <v>3181</v>
      </c>
      <c r="H117" t="s">
        <v>227</v>
      </c>
      <c r="I117" t="s">
        <v>227</v>
      </c>
      <c r="J117" t="s">
        <v>2986</v>
      </c>
      <c r="K117" t="str">
        <f t="shared" si="5"/>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17" t="str">
        <f t="shared" si="3"/>
        <v xml:space="preserve">    ref_intext_iannarilli_et_al_2021: "Iannarilli et al., 2021"</v>
      </c>
      <c r="N117" t="str">
        <f t="shared" si="4"/>
        <v xml:space="preserve">    ref_bib_iannarilli_et_al_2021: "Iannarilli, F., Erb, J., Arnold, T. W., &amp; Fieberg, J. R. (2021). Evaluating species-specific responses to camera-trap [survey](/09_glossary.md#survey) designs. *Wildlife Biology*, *2021*(1). &lt;https://doi.org/10.2981/wlb.00726&gt;"</v>
      </c>
    </row>
    <row r="118" spans="1:14">
      <c r="A118" t="s">
        <v>3051</v>
      </c>
      <c r="B118" t="b">
        <v>0</v>
      </c>
      <c r="C118" t="b">
        <v>0</v>
      </c>
      <c r="D118" t="b">
        <v>1</v>
      </c>
      <c r="E118" t="s">
        <v>20</v>
      </c>
      <c r="F118" t="s">
        <v>2574</v>
      </c>
      <c r="G118" t="s">
        <v>3182</v>
      </c>
      <c r="H118" t="s">
        <v>226</v>
      </c>
      <c r="I118" t="s">
        <v>226</v>
      </c>
      <c r="J118" t="s">
        <v>1973</v>
      </c>
      <c r="K118" t="str">
        <f t="shared" si="5"/>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18" t="str">
        <f t="shared" si="3"/>
        <v xml:space="preserve">    ref_intext_iijima_2020: "Iijima, 2020"</v>
      </c>
      <c r="N118" t="str">
        <f t="shared" si="4"/>
        <v xml:space="preserve">    ref_bib_iijima_2020: "Iijima, H. (2020). A Review of Wildlife Abundance Estimation Models: Comparison of Models for Correct Application. Mammal Study, 45(3), 177. &lt;https://doi.org/10.3106/ms2019-0082&gt;"</v>
      </c>
    </row>
    <row r="119" spans="1:14">
      <c r="A119" t="s">
        <v>3051</v>
      </c>
      <c r="B119" t="b">
        <v>1</v>
      </c>
      <c r="C119" t="b">
        <v>0</v>
      </c>
      <c r="D119" t="b">
        <v>1</v>
      </c>
      <c r="E119" t="s">
        <v>1706</v>
      </c>
      <c r="F119" t="s">
        <v>2575</v>
      </c>
      <c r="G119" t="s">
        <v>3183</v>
      </c>
      <c r="H119" t="s">
        <v>225</v>
      </c>
      <c r="I119" t="s">
        <v>225</v>
      </c>
      <c r="J119" t="s">
        <v>1974</v>
      </c>
      <c r="K119" t="str">
        <f t="shared" si="5"/>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19" t="str">
        <f t="shared" si="3"/>
        <v xml:space="preserve">    ref_intext_iknayan_et_al_2014: "Iknayan et al., 2014"</v>
      </c>
      <c r="N119" t="str">
        <f t="shared" si="4"/>
        <v xml:space="preserve">    ref_bib_iknayan_et_al_2014: "Iknayan, K. J., Tingley, M. W., Furnas, B. J., &amp; Beissinger, S. R. (2014). Detecting Diversity: Emerging Methods to Estimate Species Diversity. *Trends in Ecology &amp; Evolution, 29*(2), 97–106. &lt;https://doi.org/10.1016/j.tree.2013.10.012&gt;"</v>
      </c>
    </row>
    <row r="120" spans="1:14">
      <c r="A120" t="s">
        <v>3052</v>
      </c>
      <c r="B120" t="b">
        <v>1</v>
      </c>
      <c r="C120" t="b">
        <v>0</v>
      </c>
      <c r="D120" t="b">
        <v>0</v>
      </c>
      <c r="E120" t="s">
        <v>1707</v>
      </c>
      <c r="F120" t="s">
        <v>2576</v>
      </c>
      <c r="G120" t="s">
        <v>3184</v>
      </c>
      <c r="H120" t="s">
        <v>224</v>
      </c>
      <c r="I120" t="s">
        <v>906</v>
      </c>
      <c r="J120" t="s">
        <v>1975</v>
      </c>
      <c r="K120" t="str">
        <f t="shared" si="5"/>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0" t="str">
        <f t="shared" si="3"/>
        <v xml:space="preserve">    ref_intext_jennelle_et_al_2002: "Jennelle et al., 2002"</v>
      </c>
      <c r="N120" t="str">
        <f t="shared" si="4"/>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1" spans="1:14">
      <c r="A121" t="s">
        <v>3052</v>
      </c>
      <c r="B121" t="b">
        <v>1</v>
      </c>
      <c r="C121" t="b">
        <v>0</v>
      </c>
      <c r="D121" t="b">
        <v>0</v>
      </c>
      <c r="E121" t="s">
        <v>1708</v>
      </c>
      <c r="F121" t="s">
        <v>2577</v>
      </c>
      <c r="G121" t="s">
        <v>3185</v>
      </c>
      <c r="H121" t="s">
        <v>223</v>
      </c>
      <c r="I121" t="s">
        <v>223</v>
      </c>
      <c r="J121" t="s">
        <v>1976</v>
      </c>
      <c r="K121" t="str">
        <f t="shared" si="5"/>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21" t="str">
        <f t="shared" si="3"/>
        <v xml:space="preserve">    ref_intext_jennrich_turner_1969: "Jennrich &amp; Turner, 1969"</v>
      </c>
      <c r="N121" t="str">
        <f t="shared" si="4"/>
        <v xml:space="preserve">    ref_bib_jennrich_turner_1969: "Jennrich, R. I., &amp; Turner, F. B. (1969). Measurement of non-circular home range. *Journal of Theoretical Biology, 22*(2), 227–237. &lt;https://doi.org/https://doi.org/10.1016/0022-5193(69)90002-2&gt;"</v>
      </c>
    </row>
    <row r="122" spans="1:14">
      <c r="A122" t="s">
        <v>3052</v>
      </c>
      <c r="B122" t="b">
        <v>0</v>
      </c>
      <c r="C122" t="b">
        <v>0</v>
      </c>
      <c r="D122" t="s">
        <v>875</v>
      </c>
      <c r="E122" t="s">
        <v>1709</v>
      </c>
      <c r="F122" t="s">
        <v>2578</v>
      </c>
      <c r="G122" t="s">
        <v>3186</v>
      </c>
      <c r="H122" t="s">
        <v>222</v>
      </c>
      <c r="I122" t="s">
        <v>222</v>
      </c>
      <c r="J122" t="s">
        <v>1977</v>
      </c>
      <c r="K122" t="str">
        <f t="shared" si="5"/>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22" t="str">
        <f t="shared" si="3"/>
        <v xml:space="preserve">    ref_intext_jimenez_et_al_2021: "Jiménez et al., 2021"</v>
      </c>
      <c r="N122" t="str">
        <f t="shared" si="4"/>
        <v xml:space="preserve">    ref_bib_jimenez_et_al_2021: "Jiménez, J., C. Augustine, B., Linden, D. W., B. Chandler, R., &amp; Royle, J. A. (2021). Spatial capture–recapture with random thinning for unidentified encounters. *Ecology and Evolution, 11*, 1187–1198. &lt;https://doi.org/10.1002/ece3.7091&gt;"</v>
      </c>
    </row>
    <row r="123" spans="1:14">
      <c r="A123" t="s">
        <v>3052</v>
      </c>
      <c r="B123" t="b">
        <v>0</v>
      </c>
      <c r="C123" t="b">
        <v>0</v>
      </c>
      <c r="E123" t="s">
        <v>2205</v>
      </c>
      <c r="F123" t="s">
        <v>2579</v>
      </c>
      <c r="G123" t="s">
        <v>3187</v>
      </c>
      <c r="H123" t="s">
        <v>2204</v>
      </c>
      <c r="I123" t="s">
        <v>2204</v>
      </c>
      <c r="J123" t="s">
        <v>2201</v>
      </c>
      <c r="K123" t="str">
        <f t="shared" si="5"/>
        <v>JNCC (2022, Mar 29). *Introduction to Distance Sampling Video 1* [Video]. YouTube. &lt;https://www.youtube.com/watch?v=u8crevEd3yI&gt; &lt;br&gt; &amp;nbsp;&amp;nbsp;&amp;nbsp;&amp;nbsp;&amp;nbsp;&amp;nbsp;&amp;nbsp;&amp;nbsp;NCC (2022, Mar 29). *Introduction to Distance Sampling Video 1* [Video]. YouTube. &lt;https://www.youtu</v>
      </c>
      <c r="L123" t="s">
        <v>2203</v>
      </c>
      <c r="M123" t="str">
        <f t="shared" si="3"/>
        <v xml:space="preserve">    ref_intext_jncc_2022: "JNCC, 2022"</v>
      </c>
      <c r="N123" t="str">
        <f t="shared" si="4"/>
        <v xml:space="preserve">    ref_bib_jncc_2022: "JNCC (2022, Mar 29). *Introduction to Distance Sampling Video 1* [Video]. YouTube. &lt;https://www.youtube.com/watch?v=u8crevEd3yI&gt;"</v>
      </c>
    </row>
    <row r="124" spans="1:14">
      <c r="A124" t="s">
        <v>3052</v>
      </c>
      <c r="B124" t="b">
        <v>1</v>
      </c>
      <c r="C124" t="b">
        <v>0</v>
      </c>
      <c r="D124" t="b">
        <v>0</v>
      </c>
      <c r="E124" t="s">
        <v>1710</v>
      </c>
      <c r="F124" t="s">
        <v>2580</v>
      </c>
      <c r="G124" t="s">
        <v>3188</v>
      </c>
      <c r="H124" t="s">
        <v>221</v>
      </c>
      <c r="I124" t="s">
        <v>905</v>
      </c>
      <c r="J124" t="s">
        <v>1978</v>
      </c>
      <c r="K124" t="str">
        <f t="shared" si="5"/>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24" t="str">
        <f t="shared" si="3"/>
        <v xml:space="preserve">    ref_intext_johanns_et_al_2022: "Johanns et al., 2022"</v>
      </c>
      <c r="N124" t="str">
        <f t="shared" si="4"/>
        <v xml:space="preserve">    ref_bib_johanns_et_al_2022: "Johanns, P, Haucke, T., &amp; Steinhage, V. (2022) Automated Distance Estimation and Animal Tracking for Wildlife Camera Trapping. *Ecological Informatics, 70,* arXiv:2202. 04613. &lt;https://doi.org/10.48550/arXiv.2202.04613&gt;"</v>
      </c>
    </row>
    <row r="125" spans="1:14">
      <c r="A125" t="s">
        <v>3052</v>
      </c>
      <c r="B125" t="b">
        <v>1</v>
      </c>
      <c r="C125" t="b">
        <v>0</v>
      </c>
      <c r="D125" t="b">
        <v>0</v>
      </c>
      <c r="E125" t="s">
        <v>1711</v>
      </c>
      <c r="F125" t="s">
        <v>2581</v>
      </c>
      <c r="G125" t="s">
        <v>3189</v>
      </c>
      <c r="H125" t="s">
        <v>220</v>
      </c>
      <c r="I125" t="s">
        <v>220</v>
      </c>
      <c r="J125" t="s">
        <v>1979</v>
      </c>
      <c r="K125" t="str">
        <f t="shared" si="5"/>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25" t="str">
        <f t="shared" si="3"/>
        <v xml:space="preserve">    ref_intext_junker_et_al_2021: "Junker et al., 2021"</v>
      </c>
      <c r="N125" t="str">
        <f t="shared" si="4"/>
        <v xml:space="preserve">    ref_bib_junker_et_al_2021: "Junker, J., Kühl, H., Orth, L., Smith, R., Petrovan, S., &amp; Sutherland, W. (2021). *7. Primate Conservation.* In (pp. 435–486). &lt;https://doi.org/10.11647/obp.0267.07&gt;"</v>
      </c>
    </row>
    <row r="126" spans="1:14">
      <c r="A126" t="s">
        <v>3053</v>
      </c>
      <c r="B126" t="b">
        <v>1</v>
      </c>
      <c r="C126" t="b">
        <v>0</v>
      </c>
      <c r="D126" t="b">
        <v>0</v>
      </c>
      <c r="E126" t="s">
        <v>19</v>
      </c>
      <c r="F126" t="s">
        <v>2585</v>
      </c>
      <c r="G126" t="s">
        <v>3193</v>
      </c>
      <c r="H126" t="s">
        <v>219</v>
      </c>
      <c r="I126" t="s">
        <v>219</v>
      </c>
      <c r="J126" t="s">
        <v>1982</v>
      </c>
      <c r="K126" t="str">
        <f t="shared" si="5"/>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26" t="str">
        <f t="shared" si="3"/>
        <v xml:space="preserve">    ref_intext_karanth_1995: "Karanth, 1995"</v>
      </c>
      <c r="N126" t="str">
        <f t="shared" si="4"/>
        <v xml:space="preserve">    ref_bib_karanth_1995: "Karanth, K. U. (1995). Estimating tiger Panthera tigris populations from camera-trap data using capture-recapture models. *Biological Conservation, 71*(3), 333–338. &lt;https://doi.org/10.1016/0006-3207(94)00057-W&gt;"</v>
      </c>
    </row>
    <row r="127" spans="1:14">
      <c r="A127" t="s">
        <v>3053</v>
      </c>
      <c r="B127" t="b">
        <v>1</v>
      </c>
      <c r="C127" t="b">
        <v>1</v>
      </c>
      <c r="D127" t="b">
        <v>0</v>
      </c>
      <c r="E127" t="s">
        <v>1712</v>
      </c>
      <c r="F127" t="s">
        <v>2583</v>
      </c>
      <c r="G127" t="s">
        <v>3191</v>
      </c>
      <c r="H127" t="s">
        <v>216</v>
      </c>
      <c r="I127" t="s">
        <v>216</v>
      </c>
      <c r="J127" t="s">
        <v>1981</v>
      </c>
      <c r="K127" t="str">
        <f t="shared" si="5"/>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27" t="str">
        <f t="shared" si="3"/>
        <v xml:space="preserve">    ref_intext_karanth_et_al_2006: "Karanth et al., 2006"</v>
      </c>
      <c r="N127" t="str">
        <f t="shared" si="4"/>
        <v xml:space="preserve">    ref_bib_karanth_et_al_2006: "Karanth, K. U., Nichols, J. D., Kumar, N. S., &amp; Hines, J. E. (2006). Assessing Tiger Population Dynamics Using Photographic Capture–Recapture Sampling. *Ecology, 87*(11), 2925–2937. &lt;https://doi.org/10.1890/0012-9658(2006)87[2925:ATPDUP]2.0.CO;2&gt;"</v>
      </c>
    </row>
    <row r="128" spans="1:14">
      <c r="A128" t="s">
        <v>3053</v>
      </c>
      <c r="B128" t="b">
        <v>1</v>
      </c>
      <c r="C128" t="b">
        <v>0</v>
      </c>
      <c r="D128" t="b">
        <v>0</v>
      </c>
      <c r="E128" t="s">
        <v>1713</v>
      </c>
      <c r="F128" t="s">
        <v>2584</v>
      </c>
      <c r="G128" t="s">
        <v>3192</v>
      </c>
      <c r="H128" t="s">
        <v>217</v>
      </c>
      <c r="I128" t="s">
        <v>904</v>
      </c>
      <c r="J128" t="s">
        <v>2987</v>
      </c>
      <c r="K128" t="str">
        <f t="shared" si="5"/>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28" t="str">
        <f t="shared" si="3"/>
        <v xml:space="preserve">    ref_intext_karanth_et_al_2011: "Karanth et al., 2011"</v>
      </c>
      <c r="N128" t="str">
        <f t="shared" si="4"/>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29" spans="1:14">
      <c r="A129" t="s">
        <v>3053</v>
      </c>
      <c r="B129" t="b">
        <v>1</v>
      </c>
      <c r="C129" t="b">
        <v>0</v>
      </c>
      <c r="D129" t="b">
        <v>0</v>
      </c>
      <c r="E129" t="s">
        <v>1714</v>
      </c>
      <c r="F129" t="s">
        <v>2582</v>
      </c>
      <c r="G129" t="s">
        <v>3190</v>
      </c>
      <c r="H129" t="s">
        <v>218</v>
      </c>
      <c r="I129" t="s">
        <v>218</v>
      </c>
      <c r="J129" t="s">
        <v>1980</v>
      </c>
      <c r="K129" t="str">
        <f t="shared" si="5"/>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29" t="str">
        <f t="shared" si="3"/>
        <v xml:space="preserve">    ref_intext_karanth_nichols_1998: "Karanth &amp; Nichols, 1998"</v>
      </c>
      <c r="N129" t="str">
        <f t="shared" si="4"/>
        <v xml:space="preserve">    ref_bib_karanth_nichols_1998: "Karanth, K. U., &amp; Nichols, J. D. (1998). Estimation of tiger densities in India using photographic captures and recaptures. *Ecology*, *79*(8), 2852–2862. &lt;https://doi.org/10.1890/0012-9658(1998)079[2852:EOTDII]2.0.CO;2&gt;"</v>
      </c>
    </row>
    <row r="130" spans="1:14">
      <c r="A130" t="s">
        <v>3053</v>
      </c>
      <c r="B130" t="b">
        <v>0</v>
      </c>
      <c r="C130" t="b">
        <v>0</v>
      </c>
      <c r="D130" t="s">
        <v>875</v>
      </c>
      <c r="E130" t="s">
        <v>1715</v>
      </c>
      <c r="F130" t="s">
        <v>2586</v>
      </c>
      <c r="G130" t="s">
        <v>3194</v>
      </c>
      <c r="H130" t="s">
        <v>213</v>
      </c>
      <c r="I130" t="s">
        <v>213</v>
      </c>
      <c r="J130" t="s">
        <v>1983</v>
      </c>
      <c r="K130" t="str">
        <f t="shared" si="5"/>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30" t="str">
        <f t="shared" ref="M130:M193" si="6">"    ref_intext_"&amp;E130&amp;": "&amp;""""&amp;H130&amp;""""</f>
        <v xml:space="preserve">    ref_intext_kays_et_al_2009: "Kays et al., 2009"</v>
      </c>
      <c r="N130" t="str">
        <f t="shared" ref="N130:N193" si="7">"    ref_bib_"&amp;E130&amp;": "&amp;""""&amp;J130&amp;""""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1" spans="1:14">
      <c r="A131" t="s">
        <v>3053</v>
      </c>
      <c r="B131" t="b">
        <v>1</v>
      </c>
      <c r="C131" t="b">
        <v>0</v>
      </c>
      <c r="D131" t="b">
        <v>0</v>
      </c>
      <c r="E131" t="s">
        <v>1716</v>
      </c>
      <c r="F131" t="s">
        <v>2587</v>
      </c>
      <c r="G131" t="s">
        <v>3195</v>
      </c>
      <c r="H131" t="s">
        <v>212</v>
      </c>
      <c r="I131" t="s">
        <v>212</v>
      </c>
      <c r="J131" t="s">
        <v>1984</v>
      </c>
      <c r="K131" t="str">
        <f t="shared" ref="K131:K194" si="8">LEFT(J131,141)&amp;" &lt;br&gt; &amp;nbsp;&amp;nbsp;&amp;nbsp;&amp;nbsp;&amp;nbsp;&amp;nbsp;&amp;nbsp;&amp;nbsp;"&amp;MID(J131,2,100)&amp;MID(J131,142,500)</f>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31" t="str">
        <f t="shared" si="6"/>
        <v xml:space="preserve">    ref_intext_kays_et_al_2010: "Kays et al., 2010"</v>
      </c>
      <c r="N131" t="str">
        <f t="shared" si="7"/>
        <v xml:space="preserve">    ref_bib_kays_et_al_2010: "Kays, R., Tilak, S., Kranstauber, B., Jansen, P. A., Carbone, C., Rowcliffe, M. J., &amp; He, Z. (2010). Monitoring wild animal communities with arrays of motion sensitive camera traps. *arXiv Preprint*, arXiv:1009. 5718. &lt;https://arxiv.org/pdf/1009.5718&gt;"</v>
      </c>
    </row>
    <row r="132" spans="1:14">
      <c r="A132" t="s">
        <v>3053</v>
      </c>
      <c r="B132" t="b">
        <v>1</v>
      </c>
      <c r="C132" t="b">
        <v>0</v>
      </c>
      <c r="D132" t="b">
        <v>1</v>
      </c>
      <c r="E132" t="s">
        <v>1717</v>
      </c>
      <c r="F132" t="s">
        <v>2588</v>
      </c>
      <c r="G132" t="s">
        <v>3196</v>
      </c>
      <c r="H132" t="s">
        <v>215</v>
      </c>
      <c r="I132" t="s">
        <v>215</v>
      </c>
      <c r="J132" t="s">
        <v>1985</v>
      </c>
      <c r="K132" t="str">
        <f t="shared" si="8"/>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2" t="str">
        <f t="shared" si="6"/>
        <v xml:space="preserve">    ref_intext_kays_et_al_2020: "Kays et al., 2020"</v>
      </c>
      <c r="N132" t="str">
        <f t="shared" si="7"/>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3" spans="1:14">
      <c r="A133" t="s">
        <v>3053</v>
      </c>
      <c r="B133" t="b">
        <v>1</v>
      </c>
      <c r="C133" t="b">
        <v>0</v>
      </c>
      <c r="D133" t="b">
        <v>0</v>
      </c>
      <c r="E133" t="s">
        <v>1718</v>
      </c>
      <c r="F133" t="s">
        <v>2589</v>
      </c>
      <c r="G133" t="s">
        <v>3197</v>
      </c>
      <c r="H133" t="s">
        <v>214</v>
      </c>
      <c r="I133" t="s">
        <v>214</v>
      </c>
      <c r="J133" t="s">
        <v>2988</v>
      </c>
      <c r="K133" t="str">
        <f t="shared" si="8"/>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3" t="str">
        <f t="shared" si="6"/>
        <v xml:space="preserve">    ref_intext_kays_et_al_2021: "Kays et al., 2021"</v>
      </c>
      <c r="N133" t="str">
        <f t="shared" si="7"/>
        <v xml:space="preserve">    ref_bib_kays_et_al_2021: "Kays, R., Hody, A., Jachowski, D. S., &amp; Parsons, A. W. (2021). Empirical Evaluation of the Spatial Scale and Detection Process of Camera Trap [survey](/09_glossary.md#survey)s. *Movement Ecology, 9*, 41. &lt;https://doi.org/10.1186/s40462-021-00277-3.&gt;"</v>
      </c>
    </row>
    <row r="134" spans="1:14">
      <c r="A134" t="s">
        <v>3053</v>
      </c>
      <c r="B134" t="b">
        <v>0</v>
      </c>
      <c r="C134" t="b">
        <v>0</v>
      </c>
      <c r="D134" t="b">
        <v>1</v>
      </c>
      <c r="E134" t="s">
        <v>1719</v>
      </c>
      <c r="F134" t="s">
        <v>2590</v>
      </c>
      <c r="G134" t="s">
        <v>3198</v>
      </c>
      <c r="H134" t="s">
        <v>211</v>
      </c>
      <c r="I134" t="s">
        <v>211</v>
      </c>
      <c r="J134" t="s">
        <v>1986</v>
      </c>
      <c r="K134" t="str">
        <f t="shared" si="8"/>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34" t="str">
        <f t="shared" si="6"/>
        <v xml:space="preserve">    ref_intext_keim_et_al_2011: "Keim et al., 2011"</v>
      </c>
      <c r="N134" t="str">
        <f t="shared" si="7"/>
        <v xml:space="preserve">    ref_bib_keim_et_al_2011: "Keim, J. L., DeWitt, P. D., &amp; Lele, S. R. (2011). Predators choose prey over prey habitats: Evidence from a lynx–hare system. *Ecological Applications*, *21*(4), 1011–1016. &lt;https://doi.org/10.1890/10-0949.1&gt;"</v>
      </c>
    </row>
    <row r="135" spans="1:14">
      <c r="A135" t="s">
        <v>3053</v>
      </c>
      <c r="B135" t="b">
        <v>1</v>
      </c>
      <c r="C135" t="b">
        <v>0</v>
      </c>
      <c r="D135" t="b">
        <v>1</v>
      </c>
      <c r="E135" t="s">
        <v>1720</v>
      </c>
      <c r="F135" t="s">
        <v>2591</v>
      </c>
      <c r="G135" t="s">
        <v>3199</v>
      </c>
      <c r="H135" t="s">
        <v>209</v>
      </c>
      <c r="I135" t="s">
        <v>209</v>
      </c>
      <c r="J135" t="s">
        <v>1987</v>
      </c>
      <c r="K135" t="str">
        <f t="shared" si="8"/>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35" t="str">
        <f t="shared" si="6"/>
        <v xml:space="preserve">    ref_intext_keim_et_al_2019: "Keim et al., 2019"</v>
      </c>
      <c r="N135" t="str">
        <f t="shared" si="7"/>
        <v xml:space="preserve">    ref_bib_keim_et_al_2019: "Keim, J. L., Lele, S. R., DeWitt, P. D., Fitzpatrick, J. J., Jenni, N. S. (2019). Estimating the intensity of use by interacting predators and prey using camera traps. *Journal of Animal Ecology, 88*, 690–701. &lt;https://doi.org/10.1111/1365-2656.12960&gt;"</v>
      </c>
    </row>
    <row r="136" spans="1:14">
      <c r="A136" t="s">
        <v>3053</v>
      </c>
      <c r="B136" t="b">
        <v>1</v>
      </c>
      <c r="C136" t="b">
        <v>0</v>
      </c>
      <c r="D136" t="b">
        <v>0</v>
      </c>
      <c r="E136" t="s">
        <v>1721</v>
      </c>
      <c r="F136" t="s">
        <v>2592</v>
      </c>
      <c r="G136" t="s">
        <v>3200</v>
      </c>
      <c r="H136" t="s">
        <v>210</v>
      </c>
      <c r="I136" t="s">
        <v>210</v>
      </c>
      <c r="J136" t="s">
        <v>1988</v>
      </c>
      <c r="K136" t="str">
        <f t="shared" si="8"/>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36" t="str">
        <f t="shared" si="6"/>
        <v xml:space="preserve">    ref_intext_keim_et_al_2021: "Keim et al., 2021"</v>
      </c>
      <c r="N136" t="str">
        <f t="shared" si="7"/>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37" spans="1:14">
      <c r="A137" t="s">
        <v>3053</v>
      </c>
      <c r="B137" t="b">
        <v>1</v>
      </c>
      <c r="C137" t="b">
        <v>0</v>
      </c>
      <c r="D137" t="b">
        <v>0</v>
      </c>
      <c r="E137" t="s">
        <v>1722</v>
      </c>
      <c r="F137" t="s">
        <v>2593</v>
      </c>
      <c r="G137" t="s">
        <v>3201</v>
      </c>
      <c r="H137" t="s">
        <v>208</v>
      </c>
      <c r="I137" t="s">
        <v>208</v>
      </c>
      <c r="J137" t="s">
        <v>1002</v>
      </c>
      <c r="K137" t="str">
        <f t="shared" si="8"/>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37" t="str">
        <f t="shared" si="6"/>
        <v xml:space="preserve">    ref_intext_kelejian_prucha_1998: "Kelejian &amp; Prucha, 1998"</v>
      </c>
      <c r="N137" t="str">
        <f t="shared" si="7"/>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38" spans="1:14">
      <c r="A138" t="s">
        <v>3053</v>
      </c>
      <c r="B138" t="b">
        <v>1</v>
      </c>
      <c r="C138" t="b">
        <v>0</v>
      </c>
      <c r="D138" t="b">
        <v>0</v>
      </c>
      <c r="E138" t="s">
        <v>1723</v>
      </c>
      <c r="F138" t="s">
        <v>2594</v>
      </c>
      <c r="G138" t="s">
        <v>3202</v>
      </c>
      <c r="H138" t="s">
        <v>207</v>
      </c>
      <c r="I138" t="s">
        <v>207</v>
      </c>
      <c r="J138" t="s">
        <v>1989</v>
      </c>
      <c r="K138" t="str">
        <f t="shared" si="8"/>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38" t="str">
        <f t="shared" si="6"/>
        <v xml:space="preserve">    ref_intext_kelly_et_al_2008: "Kelly et al., 2008"</v>
      </c>
      <c r="N138" t="str">
        <f t="shared" si="7"/>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39" spans="1:14">
      <c r="A139" t="s">
        <v>3053</v>
      </c>
      <c r="B139" t="b">
        <v>1</v>
      </c>
      <c r="C139" t="b">
        <v>0</v>
      </c>
      <c r="D139" t="b">
        <v>1</v>
      </c>
      <c r="E139" t="s">
        <v>2109</v>
      </c>
      <c r="F139" t="s">
        <v>2595</v>
      </c>
      <c r="G139" t="s">
        <v>3203</v>
      </c>
      <c r="H139" t="s">
        <v>206</v>
      </c>
      <c r="I139" t="s">
        <v>903</v>
      </c>
      <c r="J139" t="s">
        <v>2874</v>
      </c>
      <c r="K139" t="str">
        <f t="shared" si="8"/>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39" t="str">
        <f t="shared" si="6"/>
        <v xml:space="preserve">    ref_intext_kinnaird_obrien_2012: "Kinnaird &amp; O'Brien, 2012"</v>
      </c>
      <c r="N139" t="str">
        <f t="shared" si="7"/>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0" spans="1:14">
      <c r="A140" t="s">
        <v>3053</v>
      </c>
      <c r="B140" t="b">
        <v>1</v>
      </c>
      <c r="C140" t="b">
        <v>1</v>
      </c>
      <c r="D140" t="b">
        <v>1</v>
      </c>
      <c r="E140" t="s">
        <v>1724</v>
      </c>
      <c r="F140" t="s">
        <v>2596</v>
      </c>
      <c r="G140" t="s">
        <v>3204</v>
      </c>
      <c r="H140" t="s">
        <v>205</v>
      </c>
      <c r="I140" t="s">
        <v>205</v>
      </c>
      <c r="J140" t="s">
        <v>1990</v>
      </c>
      <c r="K140" t="str">
        <f t="shared" si="8"/>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0" t="str">
        <f t="shared" si="6"/>
        <v xml:space="preserve">    ref_intext_kitamura_et_al_2010: "Kitamura et al., 2010"</v>
      </c>
      <c r="N140" t="str">
        <f t="shared" si="7"/>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1" spans="1:14">
      <c r="A141" t="s">
        <v>3053</v>
      </c>
      <c r="B141" t="b">
        <v>0</v>
      </c>
      <c r="C141" t="b">
        <v>0</v>
      </c>
      <c r="D141" t="b">
        <v>1</v>
      </c>
      <c r="E141" t="s">
        <v>1725</v>
      </c>
      <c r="F141" t="s">
        <v>2597</v>
      </c>
      <c r="G141" t="s">
        <v>3205</v>
      </c>
      <c r="H141" t="s">
        <v>204</v>
      </c>
      <c r="I141" t="s">
        <v>204</v>
      </c>
      <c r="J141" t="s">
        <v>1991</v>
      </c>
      <c r="K141" t="str">
        <f t="shared" si="8"/>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1" t="str">
        <f t="shared" si="6"/>
        <v xml:space="preserve">    ref_intext_kleiber_zeileis_2016: "Kleiber &amp; Zeileis, 2016"</v>
      </c>
      <c r="N141" t="str">
        <f t="shared" si="7"/>
        <v xml:space="preserve">    ref_bib_kleiber_zeileis_2016: "Kleiber, C., &amp; Zeileis, A. (2016). Visualizing Count Data Regressions Using Rootograms. *The American Statistician, 70*(3), 296–303. &lt;https://doi.org/10.1080/00031305.2016.1173590&gt;"</v>
      </c>
    </row>
    <row r="142" spans="1:14">
      <c r="A142" t="s">
        <v>3053</v>
      </c>
      <c r="B142" t="b">
        <v>1</v>
      </c>
      <c r="C142" t="b">
        <v>0</v>
      </c>
      <c r="D142" t="b">
        <v>0</v>
      </c>
      <c r="E142" t="s">
        <v>1726</v>
      </c>
      <c r="F142" t="s">
        <v>2598</v>
      </c>
      <c r="G142" t="s">
        <v>3206</v>
      </c>
      <c r="H142" t="s">
        <v>203</v>
      </c>
      <c r="I142" t="s">
        <v>203</v>
      </c>
      <c r="J142" t="s">
        <v>2875</v>
      </c>
      <c r="K142" t="str">
        <f t="shared" si="8"/>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42" t="str">
        <f t="shared" si="6"/>
        <v xml:space="preserve">    ref_intext_krebs_et_al_2011: "Krebs et al., 2011"</v>
      </c>
      <c r="N142" t="str">
        <f t="shared" si="7"/>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43" spans="1:14">
      <c r="A143" t="s">
        <v>3053</v>
      </c>
      <c r="B143" t="b">
        <v>1</v>
      </c>
      <c r="C143" t="b">
        <v>1</v>
      </c>
      <c r="D143" t="b">
        <v>0</v>
      </c>
      <c r="E143" t="s">
        <v>1727</v>
      </c>
      <c r="F143" t="s">
        <v>2599</v>
      </c>
      <c r="G143" t="s">
        <v>3207</v>
      </c>
      <c r="H143" t="s">
        <v>202</v>
      </c>
      <c r="I143" t="s">
        <v>202</v>
      </c>
      <c r="J143" t="s">
        <v>2989</v>
      </c>
      <c r="K143" t="str">
        <f t="shared" si="8"/>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43" t="str">
        <f t="shared" si="6"/>
        <v xml:space="preserve">    ref_intext_kruger_et_al_2018: "Kruger et al., 2018"</v>
      </c>
      <c r="N143" t="str">
        <f t="shared" si="7"/>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44" spans="1:14">
      <c r="A144" t="s">
        <v>3053</v>
      </c>
      <c r="B144" t="b">
        <v>1</v>
      </c>
      <c r="C144" t="b">
        <v>0</v>
      </c>
      <c r="D144" t="b">
        <v>0</v>
      </c>
      <c r="E144" t="s">
        <v>2111</v>
      </c>
      <c r="F144" t="s">
        <v>2600</v>
      </c>
      <c r="G144" t="s">
        <v>3208</v>
      </c>
      <c r="H144" t="s">
        <v>2110</v>
      </c>
      <c r="I144" t="s">
        <v>2110</v>
      </c>
      <c r="J144" t="s">
        <v>1992</v>
      </c>
      <c r="K144" t="str">
        <f t="shared" si="8"/>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44" t="str">
        <f t="shared" si="6"/>
        <v xml:space="preserve">    ref_intext_kucera_barrett._2011: "Kucera &amp; Barrett., 2011"</v>
      </c>
      <c r="N144" t="str">
        <f t="shared" si="7"/>
        <v xml:space="preserve">    ref_bib_kucera_barrett._2011: "Kucera, T. E., &amp; R. H. Barrett. (2011). A History of Camera Trapping. In A. F. O’Connell, J. D. Nichols, &amp; K. U. Karanth (Eds.), *Camera Traps In Animal Ecology: Methods and Analyses* (pp. 9–26). Springer. &lt;https://doi.org/10.1007/978-4-431-99495-4_6&gt;"</v>
      </c>
    </row>
    <row r="145" spans="1:14">
      <c r="A145" t="s">
        <v>3053</v>
      </c>
      <c r="B145" t="b">
        <v>0</v>
      </c>
      <c r="C145" t="b">
        <v>0</v>
      </c>
      <c r="E145" t="s">
        <v>1371</v>
      </c>
      <c r="F145" t="s">
        <v>2601</v>
      </c>
      <c r="G145" t="s">
        <v>3209</v>
      </c>
      <c r="H145" t="s">
        <v>1370</v>
      </c>
      <c r="I145" t="s">
        <v>1370</v>
      </c>
      <c r="J145" t="s">
        <v>1369</v>
      </c>
      <c r="K145" t="str">
        <f t="shared" si="8"/>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45" t="str">
        <f t="shared" si="6"/>
        <v xml:space="preserve">    ref_intext_kunin_1997: "Kunin, 1997"</v>
      </c>
      <c r="N145" t="str">
        <f t="shared" si="7"/>
        <v xml:space="preserve">    ref_bib_kunin_1997: "Kunin, W. K. (1997). Introduction: on the causes and consequences of rare-common differences. In Kunin, W. K., &amp; Kevin, J. G. (Eds) *The Biology of Rarity. * (pp. 3-4). Chapman &amp; Hall. &lt;https://link.springer.com/book/10.1007/978-94-011-5874-9&gt;"</v>
      </c>
    </row>
    <row r="146" spans="1:14">
      <c r="A146" t="s">
        <v>3053</v>
      </c>
      <c r="B146" t="b">
        <v>1</v>
      </c>
      <c r="C146" t="b">
        <v>0</v>
      </c>
      <c r="D146" t="b">
        <v>0</v>
      </c>
      <c r="E146" t="s">
        <v>1728</v>
      </c>
      <c r="F146" t="s">
        <v>2602</v>
      </c>
      <c r="G146" t="s">
        <v>3210</v>
      </c>
      <c r="H146" t="s">
        <v>201</v>
      </c>
      <c r="I146" t="s">
        <v>201</v>
      </c>
      <c r="J146" t="s">
        <v>1993</v>
      </c>
      <c r="K146" t="str">
        <f t="shared" si="8"/>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46" t="str">
        <f t="shared" si="6"/>
        <v xml:space="preserve">    ref_intext_kusi_et_al_2019: "Kusi et al., 2019"</v>
      </c>
      <c r="N146" t="str">
        <f t="shared" si="7"/>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47" spans="1:14">
      <c r="A147" t="s">
        <v>3054</v>
      </c>
      <c r="B147" t="b">
        <v>1</v>
      </c>
      <c r="C147" t="b">
        <v>1</v>
      </c>
      <c r="D147" t="b">
        <v>0</v>
      </c>
      <c r="E147" t="s">
        <v>1729</v>
      </c>
      <c r="F147" t="s">
        <v>2603</v>
      </c>
      <c r="G147" t="s">
        <v>3211</v>
      </c>
      <c r="H147" t="s">
        <v>200</v>
      </c>
      <c r="I147" t="s">
        <v>200</v>
      </c>
      <c r="J147" t="s">
        <v>1994</v>
      </c>
      <c r="K147" t="str">
        <f t="shared" si="8"/>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47" t="str">
        <f t="shared" si="6"/>
        <v xml:space="preserve">    ref_intext_lahoz_monfort_magrath_2021: "Lahoz-Monfort &amp; Magrath, 2021"</v>
      </c>
      <c r="N147" t="str">
        <f t="shared" si="7"/>
        <v xml:space="preserve">    ref_bib_lahoz_monfort_magrath_2021: "Lahoz-Monfort, J. J., &amp; Magrath, M. J. L. (2021). A Comprehensive Overview of Technologies for Species and Habitat Monitoring and Conservation. *Bioscience, 71*(10), 1038–1062. &lt;https://doi.org/10.1093/biosci/biab073&gt;"</v>
      </c>
    </row>
    <row r="148" spans="1:14">
      <c r="A148" t="s">
        <v>3054</v>
      </c>
      <c r="B148" t="b">
        <v>1</v>
      </c>
      <c r="C148" t="b">
        <v>0</v>
      </c>
      <c r="D148" t="b">
        <v>0</v>
      </c>
      <c r="E148" t="s">
        <v>18</v>
      </c>
      <c r="F148" t="s">
        <v>2604</v>
      </c>
      <c r="G148" t="s">
        <v>3212</v>
      </c>
      <c r="H148" t="s">
        <v>199</v>
      </c>
      <c r="I148" t="s">
        <v>199</v>
      </c>
      <c r="J148" t="s">
        <v>1995</v>
      </c>
      <c r="K148" t="str">
        <f t="shared" si="8"/>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48" t="str">
        <f t="shared" si="6"/>
        <v xml:space="preserve">    ref_intext_lambert_1992: "Lambert, 1992"</v>
      </c>
      <c r="N148" t="str">
        <f t="shared" si="7"/>
        <v xml:space="preserve">    ref_bib_lambert_1992: "Lambert, D. (1992). Zero-Inflated Poisson Regression, with an application to Defects in Manufacturing. *Technometrics, 34*(1), 1–14. &lt;https://doi.org/10.2307/1269547&gt;"</v>
      </c>
    </row>
    <row r="149" spans="1:14">
      <c r="A149" t="s">
        <v>3054</v>
      </c>
      <c r="B149" t="b">
        <v>1</v>
      </c>
      <c r="C149" t="b">
        <v>1</v>
      </c>
      <c r="D149" t="b">
        <v>0</v>
      </c>
      <c r="E149" t="s">
        <v>1730</v>
      </c>
      <c r="F149" t="s">
        <v>2605</v>
      </c>
      <c r="G149" t="s">
        <v>3213</v>
      </c>
      <c r="H149" t="s">
        <v>198</v>
      </c>
      <c r="I149" t="s">
        <v>902</v>
      </c>
      <c r="J149" t="s">
        <v>1996</v>
      </c>
      <c r="K149" t="str">
        <f t="shared" si="8"/>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49" t="str">
        <f t="shared" si="6"/>
        <v xml:space="preserve">    ref_intext_lazenby_et_al_2015: "Lazenby et al., 2015"</v>
      </c>
      <c r="N149" t="str">
        <f t="shared" si="7"/>
        <v xml:space="preserve">    ref_bib_lazenby_et_al_2015: "Lazenby, B. T., Mooney, N. J., &amp; Dickman, C. R. (2015). Detecting species interactions using remote cameras: Effects on small mammals of predators, conspecifics, and climate. *Ecosphere, 6*(12), 1–18. &lt;https://doi.org/10.1890/ES14-00522.1&gt;"</v>
      </c>
    </row>
    <row r="150" spans="1:14">
      <c r="A150" t="s">
        <v>3054</v>
      </c>
      <c r="B150" t="b">
        <v>0</v>
      </c>
      <c r="C150" t="b">
        <v>0</v>
      </c>
      <c r="D150" t="b">
        <v>1</v>
      </c>
      <c r="E150" t="s">
        <v>1731</v>
      </c>
      <c r="F150" t="s">
        <v>2606</v>
      </c>
      <c r="G150" t="s">
        <v>3214</v>
      </c>
      <c r="H150" t="s">
        <v>197</v>
      </c>
      <c r="I150" t="s">
        <v>197</v>
      </c>
      <c r="J150" t="s">
        <v>1997</v>
      </c>
      <c r="K150" t="str">
        <f t="shared" si="8"/>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0" t="str">
        <f t="shared" si="6"/>
        <v xml:space="preserve">    ref_intext_lele_et_al_2013: "Lele et al., 2013"</v>
      </c>
      <c r="N150" t="str">
        <f t="shared" si="7"/>
        <v xml:space="preserve">    ref_bib_lele_et_al_2013: "Lele, S. R., Merrill, E. H., Keim, J., &amp; Boyce, M. S. (2013). Selection, use, choice and occupancy: Clarifying concepts in resource selection studies. Journal of Animal Ecology, 82(6), 1183–1191. &lt;https://doi.org/10.1111/1365-2656.12141&gt;"</v>
      </c>
    </row>
    <row r="151" spans="1:14">
      <c r="A151" t="s">
        <v>3054</v>
      </c>
      <c r="B151" t="b">
        <v>1</v>
      </c>
      <c r="C151" t="b">
        <v>0</v>
      </c>
      <c r="D151" t="b">
        <v>0</v>
      </c>
      <c r="E151" t="s">
        <v>1732</v>
      </c>
      <c r="F151" t="s">
        <v>2607</v>
      </c>
      <c r="G151" t="s">
        <v>3215</v>
      </c>
      <c r="H151" t="s">
        <v>196</v>
      </c>
      <c r="I151" t="s">
        <v>196</v>
      </c>
      <c r="J151" t="s">
        <v>1998</v>
      </c>
      <c r="K151" t="str">
        <f t="shared" si="8"/>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1" t="str">
        <f t="shared" si="6"/>
        <v xml:space="preserve">    ref_intext_li_et_al_2012: "Li et al., 2012"</v>
      </c>
      <c r="N151" t="str">
        <f t="shared" si="7"/>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2" spans="1:14">
      <c r="A152" t="s">
        <v>3054</v>
      </c>
      <c r="B152" t="b">
        <v>1</v>
      </c>
      <c r="C152" t="b">
        <v>0</v>
      </c>
      <c r="D152" t="b">
        <v>0</v>
      </c>
      <c r="E152" t="s">
        <v>1733</v>
      </c>
      <c r="F152" t="s">
        <v>2608</v>
      </c>
      <c r="G152" t="s">
        <v>3216</v>
      </c>
      <c r="H152" t="s">
        <v>195</v>
      </c>
      <c r="I152" t="s">
        <v>195</v>
      </c>
      <c r="J152" t="s">
        <v>2876</v>
      </c>
      <c r="K152" t="str">
        <f t="shared" si="8"/>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52" t="str">
        <f t="shared" si="6"/>
        <v xml:space="preserve">    ref_intext_linden_et_al_2017: "Linden et al., 2017"</v>
      </c>
      <c r="N152" t="str">
        <f t="shared" si="7"/>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53" spans="1:14">
      <c r="A153" t="s">
        <v>3054</v>
      </c>
      <c r="B153" t="b">
        <v>1</v>
      </c>
      <c r="C153" t="b">
        <v>0</v>
      </c>
      <c r="D153" t="b">
        <v>0</v>
      </c>
      <c r="E153" t="s">
        <v>1734</v>
      </c>
      <c r="F153" t="s">
        <v>2609</v>
      </c>
      <c r="G153" t="s">
        <v>3217</v>
      </c>
      <c r="H153" t="s">
        <v>194</v>
      </c>
      <c r="I153" t="s">
        <v>194</v>
      </c>
      <c r="J153" t="s">
        <v>1999</v>
      </c>
      <c r="K153" t="str">
        <f t="shared" si="8"/>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53" t="str">
        <f t="shared" si="6"/>
        <v xml:space="preserve">    ref_intext_loonam_et_al_2021: "Loonam et al., 2021"</v>
      </c>
      <c r="N153" t="str">
        <f t="shared" si="7"/>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54" spans="1:14">
      <c r="A154" t="s">
        <v>3054</v>
      </c>
      <c r="B154" t="b">
        <v>0</v>
      </c>
      <c r="C154" t="b">
        <v>0</v>
      </c>
      <c r="E154" t="s">
        <v>2435</v>
      </c>
      <c r="F154" t="s">
        <v>2776</v>
      </c>
      <c r="G154" t="s">
        <v>3384</v>
      </c>
      <c r="H154" t="s">
        <v>2434</v>
      </c>
      <c r="I154" t="s">
        <v>2434</v>
      </c>
      <c r="J154" t="s">
        <v>2433</v>
      </c>
      <c r="K154" t="str">
        <f t="shared" si="8"/>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54" t="str">
        <f t="shared" si="6"/>
        <v xml:space="preserve">    ref_intext_loreau_2010: "Loreau, 2010"</v>
      </c>
      <c r="N154" t="str">
        <f t="shared" si="7"/>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55" spans="1:14">
      <c r="A155" t="s">
        <v>3054</v>
      </c>
      <c r="B155" t="b">
        <v>1</v>
      </c>
      <c r="C155" t="b">
        <v>1</v>
      </c>
      <c r="D155" t="b">
        <v>0</v>
      </c>
      <c r="E155" t="s">
        <v>1735</v>
      </c>
      <c r="F155" t="s">
        <v>2610</v>
      </c>
      <c r="G155" t="s">
        <v>3218</v>
      </c>
      <c r="H155" t="s">
        <v>193</v>
      </c>
      <c r="I155" t="s">
        <v>901</v>
      </c>
      <c r="J155" t="s">
        <v>2000</v>
      </c>
      <c r="K155" t="str">
        <f t="shared" si="8"/>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55" t="str">
        <f t="shared" si="6"/>
        <v xml:space="preserve">    ref_intext_lynch_et_al_2015: "Lynch et al., 2015"</v>
      </c>
      <c r="N155" t="str">
        <f t="shared" si="7"/>
        <v xml:space="preserve">    ref_bib_lynch_et_al_2015: "Lynch, T. P., Alderman, R., &amp; Hobday, A. J. (2015). A high-resolution panorama camera system for monitoring colony-wide seabird nesting behaviour. *Methods in Ecology and Evolution, 6*(5), 491–499. &lt;https://doi.org/10.1111/2041-210X.12339&gt;"</v>
      </c>
    </row>
    <row r="156" spans="1:14">
      <c r="A156" t="s">
        <v>3055</v>
      </c>
      <c r="B156" t="b">
        <v>1</v>
      </c>
      <c r="C156" t="b">
        <v>0</v>
      </c>
      <c r="D156" t="b">
        <v>0</v>
      </c>
      <c r="E156" t="s">
        <v>1736</v>
      </c>
      <c r="F156" t="s">
        <v>2613</v>
      </c>
      <c r="G156" t="s">
        <v>3221</v>
      </c>
      <c r="H156" t="s">
        <v>188</v>
      </c>
      <c r="I156" t="s">
        <v>188</v>
      </c>
      <c r="J156" t="s">
        <v>2002</v>
      </c>
      <c r="K156" t="str">
        <f t="shared" si="8"/>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56" t="str">
        <f t="shared" si="6"/>
        <v xml:space="preserve">    ref_intext_mackenzie_et_al_2002: "MacKenzie et al., 2002"</v>
      </c>
      <c r="N156" t="str">
        <f t="shared" si="7"/>
        <v xml:space="preserve">    ref_bib_mackenzie_et_al_2002: "MacKenzie, D. I., Nichols, J. D., Lachman, G. B., Droege, S., Royle, J. A., &amp; Langtimm, C. A. (2002). Estimating Site Occupancy Rates When Detection Probabilities Are Less Than One. *Ecology, 83*(8), 2248–2255. &lt;https://doi.org/10.2307/3072056&gt;"</v>
      </c>
    </row>
    <row r="157" spans="1:14">
      <c r="A157" t="s">
        <v>3055</v>
      </c>
      <c r="B157" t="b">
        <v>1</v>
      </c>
      <c r="C157" t="b">
        <v>0</v>
      </c>
      <c r="D157" t="b">
        <v>0</v>
      </c>
      <c r="E157" t="s">
        <v>1737</v>
      </c>
      <c r="F157" t="s">
        <v>2614</v>
      </c>
      <c r="G157" t="s">
        <v>3222</v>
      </c>
      <c r="H157" t="s">
        <v>189</v>
      </c>
      <c r="I157" t="s">
        <v>189</v>
      </c>
      <c r="J157" t="s">
        <v>2003</v>
      </c>
      <c r="K157" t="str">
        <f t="shared" si="8"/>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57" t="str">
        <f t="shared" si="6"/>
        <v xml:space="preserve">    ref_intext_mackenzie_et_al_2003: "MacKenzie et al., 2003"</v>
      </c>
      <c r="N157" t="str">
        <f t="shared" si="7"/>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58" spans="1:14">
      <c r="A158" t="s">
        <v>3055</v>
      </c>
      <c r="B158" t="b">
        <v>1</v>
      </c>
      <c r="C158" t="b">
        <v>0</v>
      </c>
      <c r="D158" t="b">
        <v>0</v>
      </c>
      <c r="E158" t="s">
        <v>1738</v>
      </c>
      <c r="F158" t="s">
        <v>2615</v>
      </c>
      <c r="G158" t="s">
        <v>3223</v>
      </c>
      <c r="H158" t="s">
        <v>190</v>
      </c>
      <c r="I158" t="s">
        <v>900</v>
      </c>
      <c r="J158" t="s">
        <v>2004</v>
      </c>
      <c r="K158" t="str">
        <f t="shared" si="8"/>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58" t="str">
        <f t="shared" si="6"/>
        <v xml:space="preserve">    ref_intext_mackenzie_et_al_2004: "MacKenzie et al., 2004"</v>
      </c>
      <c r="N158" t="str">
        <f t="shared" si="7"/>
        <v xml:space="preserve">    ref_bib_mackenzie_et_al_2004: "MacKenzie, D. I., Bailey, L. L., &amp; Nichols, J. D. (2004). Investigating Species Co-Occurrence Patterns When Species Are Detected Imperfectly. *Journal of Animal Ecology, 73*(3), 546–555. &lt;https://doi.org/10.1111/j.0021-8790.2004.00828.x&gt;"</v>
      </c>
    </row>
    <row r="159" spans="1:14">
      <c r="A159" t="s">
        <v>3055</v>
      </c>
      <c r="B159" t="b">
        <v>1</v>
      </c>
      <c r="C159" t="b">
        <v>0</v>
      </c>
      <c r="D159" t="b">
        <v>0</v>
      </c>
      <c r="E159" t="s">
        <v>1739</v>
      </c>
      <c r="F159" t="s">
        <v>2616</v>
      </c>
      <c r="G159" t="s">
        <v>3224</v>
      </c>
      <c r="H159" t="s">
        <v>187</v>
      </c>
      <c r="I159" t="s">
        <v>187</v>
      </c>
      <c r="J159" t="s">
        <v>1003</v>
      </c>
      <c r="K159" t="str">
        <f t="shared" si="8"/>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59" t="str">
        <f t="shared" si="6"/>
        <v xml:space="preserve">    ref_intext_mackenzie_et_al_2006: "MacKenzie et al., 2006"</v>
      </c>
      <c r="N159" t="str">
        <f t="shared" si="7"/>
        <v xml:space="preserve">    ref_bib_mackenzie_et_al_2006: "MacKenzie, D. I., Nichols, J. D., Royle, J. A., Pollock, K. H., Bailey, L. L., &amp; Hines, J. E. (2006). *Occupancy Estimation and Modeling: Inferring Patterns and Dynamics of Species Occurrence*. Academic Press, USA. &lt;&gt;"</v>
      </c>
    </row>
    <row r="160" spans="1:14">
      <c r="A160" t="s">
        <v>3055</v>
      </c>
      <c r="B160" t="b">
        <v>1</v>
      </c>
      <c r="C160" t="b">
        <v>1</v>
      </c>
      <c r="D160" t="b">
        <v>1</v>
      </c>
      <c r="E160" t="s">
        <v>1740</v>
      </c>
      <c r="F160" t="s">
        <v>2611</v>
      </c>
      <c r="G160" t="s">
        <v>3219</v>
      </c>
      <c r="H160" t="s">
        <v>192</v>
      </c>
      <c r="I160" t="s">
        <v>192</v>
      </c>
      <c r="J160" t="s">
        <v>2001</v>
      </c>
      <c r="K160" t="str">
        <f t="shared" si="8"/>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0" t="str">
        <f t="shared" si="6"/>
        <v xml:space="preserve">    ref_intext_mackenzie_kendall_2002: "MacKenzie &amp; Kendall, 2002"</v>
      </c>
      <c r="N160" t="str">
        <f t="shared" si="7"/>
        <v xml:space="preserve">    ref_bib_mackenzie_kendall_2002: "MacKenzie, D. I., &amp; Kendall, W. L. (2002) How Should Detection Probability Be Incorporated into Estimates of Relative Abundance? *Ecology, 83*(9), 2387–93. &lt;https://doi.org/10.1890/0012-9658(2002)083[2387:HSDPBI]2.0.CO;2&gt;"</v>
      </c>
    </row>
    <row r="161" spans="1:14">
      <c r="A161" t="s">
        <v>3055</v>
      </c>
      <c r="B161" t="b">
        <v>1</v>
      </c>
      <c r="C161" t="b">
        <v>0</v>
      </c>
      <c r="D161" t="b">
        <v>1</v>
      </c>
      <c r="E161" t="s">
        <v>1741</v>
      </c>
      <c r="F161" t="s">
        <v>2612</v>
      </c>
      <c r="G161" t="s">
        <v>3220</v>
      </c>
      <c r="H161" t="s">
        <v>191</v>
      </c>
      <c r="I161" t="s">
        <v>191</v>
      </c>
      <c r="J161" t="s">
        <v>2990</v>
      </c>
      <c r="K161" t="str">
        <f t="shared" si="8"/>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1" t="str">
        <f t="shared" si="6"/>
        <v xml:space="preserve">    ref_intext_mackenzie_royle_2005: "Mackenzie &amp; Royle, 2005"</v>
      </c>
      <c r="N161" t="str">
        <f t="shared" si="7"/>
        <v xml:space="preserve">    ref_bib_mackenzie_royle_2005: "Mackenzie, D. I., &amp; Royle, J. A. (2005). Designing occupancy studies: general advice and allocating [survey](/09_glossary.md#survey) effort. *Journal of Applied Ecology, 42*, 1105–1114. &lt;https://doi.org/10.1111/j.1365-2664.2005.01098.x&gt;"</v>
      </c>
    </row>
    <row r="162" spans="1:14">
      <c r="A162" t="s">
        <v>3055</v>
      </c>
      <c r="B162" t="b">
        <v>1</v>
      </c>
      <c r="C162" t="b">
        <v>0</v>
      </c>
      <c r="D162" t="b">
        <v>0</v>
      </c>
      <c r="E162" t="s">
        <v>1742</v>
      </c>
      <c r="F162" t="s">
        <v>2617</v>
      </c>
      <c r="G162" t="s">
        <v>3225</v>
      </c>
      <c r="H162" t="s">
        <v>186</v>
      </c>
      <c r="I162" t="s">
        <v>186</v>
      </c>
      <c r="J162" t="s">
        <v>2991</v>
      </c>
      <c r="K162" t="str">
        <f t="shared" si="8"/>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62" t="str">
        <f t="shared" si="6"/>
        <v xml:space="preserve">    ref_intext_maffei_noss_2008: "Maffei &amp; Noss, 2008"</v>
      </c>
      <c r="N162" t="str">
        <f t="shared" si="7"/>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63" spans="1:14">
      <c r="A163" t="s">
        <v>3055</v>
      </c>
      <c r="B163" t="b">
        <v>1</v>
      </c>
      <c r="C163" t="b">
        <v>0</v>
      </c>
      <c r="D163" t="b">
        <v>0</v>
      </c>
      <c r="E163" t="s">
        <v>1743</v>
      </c>
      <c r="F163" t="s">
        <v>2618</v>
      </c>
      <c r="G163" t="s">
        <v>3226</v>
      </c>
      <c r="H163" t="s">
        <v>185</v>
      </c>
      <c r="I163" t="s">
        <v>899</v>
      </c>
      <c r="J163" t="s">
        <v>1004</v>
      </c>
      <c r="K163" t="str">
        <f t="shared" si="8"/>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63" t="str">
        <f t="shared" si="6"/>
        <v xml:space="preserve">    ref_intext_manly_et_al_1993: "Manly et al., 1993"</v>
      </c>
      <c r="N163" t="str">
        <f t="shared" si="7"/>
        <v xml:space="preserve">    ref_bib_manly_et_al_1993: "Manly, B. F. J., McDonald, L. L., &amp; Thomas, D. L. (1993). Resource Selection by Animals: Statistical Design and Analysis for Field Studies. Chapman &amp; Hall, London, p. 177. &lt;&gt;"</v>
      </c>
    </row>
    <row r="164" spans="1:14">
      <c r="A164" t="s">
        <v>3055</v>
      </c>
      <c r="B164" t="b">
        <v>0</v>
      </c>
      <c r="C164" t="b">
        <v>0</v>
      </c>
      <c r="D164" t="b">
        <v>1</v>
      </c>
      <c r="E164" t="s">
        <v>1744</v>
      </c>
      <c r="F164" t="s">
        <v>2619</v>
      </c>
      <c r="G164" t="s">
        <v>3227</v>
      </c>
      <c r="H164" t="s">
        <v>184</v>
      </c>
      <c r="I164" t="s">
        <v>184</v>
      </c>
      <c r="J164" t="s">
        <v>2005</v>
      </c>
      <c r="K164" t="str">
        <f t="shared" si="8"/>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64" t="str">
        <f t="shared" si="6"/>
        <v xml:space="preserve">    ref_intext_markle_et_al_2020: "Markle et al., 2020"</v>
      </c>
      <c r="N164" t="str">
        <f t="shared" si="7"/>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65" spans="1:14">
      <c r="A165" t="s">
        <v>3055</v>
      </c>
      <c r="B165" t="b">
        <v>1</v>
      </c>
      <c r="C165" t="b">
        <v>0</v>
      </c>
      <c r="D165" t="b">
        <v>1</v>
      </c>
      <c r="E165" t="s">
        <v>1745</v>
      </c>
      <c r="F165" t="s">
        <v>2620</v>
      </c>
      <c r="G165" t="s">
        <v>3228</v>
      </c>
      <c r="H165" t="s">
        <v>183</v>
      </c>
      <c r="I165" t="s">
        <v>183</v>
      </c>
      <c r="J165" t="s">
        <v>2006</v>
      </c>
      <c r="K165" t="str">
        <f t="shared" si="8"/>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65" t="str">
        <f t="shared" si="6"/>
        <v xml:space="preserve">    ref_intext_martin_et_al_2005: "Martin et al., 2005"</v>
      </c>
      <c r="N165" t="str">
        <f t="shared" si="7"/>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66" spans="1:14">
      <c r="A166" t="s">
        <v>3055</v>
      </c>
      <c r="B166" t="b">
        <v>1</v>
      </c>
      <c r="C166" t="b">
        <v>0</v>
      </c>
      <c r="D166" t="b">
        <v>0</v>
      </c>
      <c r="E166" t="s">
        <v>1746</v>
      </c>
      <c r="F166" t="s">
        <v>2621</v>
      </c>
      <c r="G166" t="s">
        <v>3229</v>
      </c>
      <c r="H166" t="s">
        <v>182</v>
      </c>
      <c r="I166" t="s">
        <v>182</v>
      </c>
      <c r="J166" t="s">
        <v>2007</v>
      </c>
      <c r="K166" t="str">
        <f t="shared" si="8"/>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66" t="str">
        <f t="shared" si="6"/>
        <v xml:space="preserve">    ref_intext_mcclintock_et_al_2009: "McClintock et al., 2009"</v>
      </c>
      <c r="N166" t="str">
        <f t="shared" si="7"/>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67" spans="1:14">
      <c r="A167" t="s">
        <v>3055</v>
      </c>
      <c r="B167" t="b">
        <v>0</v>
      </c>
      <c r="C167" t="b">
        <v>0</v>
      </c>
      <c r="D167" t="s">
        <v>875</v>
      </c>
      <c r="E167" t="s">
        <v>1747</v>
      </c>
      <c r="F167" t="s">
        <v>2622</v>
      </c>
      <c r="G167" t="s">
        <v>3230</v>
      </c>
      <c r="H167" t="s">
        <v>181</v>
      </c>
      <c r="I167" t="s">
        <v>898</v>
      </c>
      <c r="J167" t="s">
        <v>2008</v>
      </c>
      <c r="K167" t="str">
        <f t="shared" si="8"/>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67" t="str">
        <f t="shared" si="6"/>
        <v xml:space="preserve">    ref_intext_mccomb_et_al_2010: "Mccomb et al., 2010"</v>
      </c>
      <c r="N167" t="str">
        <f t="shared" si="7"/>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68" spans="1:14">
      <c r="A168" t="s">
        <v>3055</v>
      </c>
      <c r="B168" t="b">
        <v>1</v>
      </c>
      <c r="C168" t="b">
        <v>0</v>
      </c>
      <c r="D168" t="b">
        <v>0</v>
      </c>
      <c r="E168" t="s">
        <v>1748</v>
      </c>
      <c r="F168" t="s">
        <v>2623</v>
      </c>
      <c r="G168" t="s">
        <v>3231</v>
      </c>
      <c r="H168" t="s">
        <v>180</v>
      </c>
      <c r="I168" t="s">
        <v>180</v>
      </c>
      <c r="J168" t="s">
        <v>2009</v>
      </c>
      <c r="K168" t="str">
        <f t="shared" si="8"/>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68" t="str">
        <f t="shared" si="6"/>
        <v xml:space="preserve">    ref_intext_mccullagh_nelder_1989: "McCullagh &amp; Nelder, 1989"</v>
      </c>
      <c r="N168" t="str">
        <f t="shared" si="7"/>
        <v xml:space="preserve">    ref_bib_mccullagh_nelder_1989: "McCullagh, P., &amp; Nelder, J. A. (1989). *Generalised Linear Models,* 2nd edn. Chapman and Hall, London. &lt;http://dx.doi.org/10.1007/978-1-4899-3242-6&gt;"</v>
      </c>
    </row>
    <row r="169" spans="1:14">
      <c r="A169" t="s">
        <v>3055</v>
      </c>
      <c r="B169" t="b">
        <v>1</v>
      </c>
      <c r="C169" t="b">
        <v>1</v>
      </c>
      <c r="D169" t="b">
        <v>0</v>
      </c>
      <c r="E169" t="s">
        <v>1749</v>
      </c>
      <c r="F169" t="s">
        <v>2624</v>
      </c>
      <c r="G169" t="s">
        <v>3232</v>
      </c>
      <c r="H169" t="s">
        <v>179</v>
      </c>
      <c r="I169" t="s">
        <v>179</v>
      </c>
      <c r="J169" t="s">
        <v>2010</v>
      </c>
      <c r="K169" t="str">
        <f t="shared" si="8"/>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69" t="str">
        <f t="shared" si="6"/>
        <v xml:space="preserve">    ref_intext_mcshea_et_al_2015: "McShea et al., 2015"</v>
      </c>
      <c r="N169" t="str">
        <f t="shared" si="7"/>
        <v xml:space="preserve">    ref_bib_mcshea_et_al_2015: "McShea, W. J., Forrester, T., Costello, R., He, Z., &amp; Kays, R. (2015). Volunteer-Run Cameras as Distributed Sensors for Macrosystem Mammal Research. *Landscape Ecology, 31,* 1–13. &lt;https://doi.org/10.1007/s10980-015-0262-9&gt;"</v>
      </c>
    </row>
    <row r="170" spans="1:14">
      <c r="A170" t="s">
        <v>3055</v>
      </c>
      <c r="B170" t="b">
        <v>0</v>
      </c>
      <c r="C170" t="b">
        <v>0</v>
      </c>
      <c r="E170" t="s">
        <v>2118</v>
      </c>
      <c r="F170" t="s">
        <v>2625</v>
      </c>
      <c r="G170" t="s">
        <v>3233</v>
      </c>
      <c r="H170" t="s">
        <v>2120</v>
      </c>
      <c r="I170" t="s">
        <v>2120</v>
      </c>
      <c r="J170" t="s">
        <v>2119</v>
      </c>
      <c r="K170" t="str">
        <f t="shared" si="8"/>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0" t="str">
        <f t="shared" si="6"/>
        <v xml:space="preserve">    ref_intext_mecks100_2018: "mecks100, 2018"</v>
      </c>
      <c r="N170" t="str">
        <f t="shared" si="7"/>
        <v xml:space="preserve">    ref_bib_mecks100_2018: "mecks100 (2018, Feb 7). *Species accumulation and rarefaction curves* [Video]. YouTube. &lt;https://www.youtube.com/watch?v=4gcmAUpo9TU&gt;"</v>
      </c>
    </row>
    <row r="171" spans="1:14">
      <c r="A171" t="s">
        <v>3055</v>
      </c>
      <c r="B171" t="b">
        <v>1</v>
      </c>
      <c r="C171" t="b">
        <v>1</v>
      </c>
      <c r="D171" t="b">
        <v>0</v>
      </c>
      <c r="E171" t="s">
        <v>1750</v>
      </c>
      <c r="F171" t="s">
        <v>2626</v>
      </c>
      <c r="G171" t="s">
        <v>3234</v>
      </c>
      <c r="H171" t="s">
        <v>176</v>
      </c>
      <c r="I171" t="s">
        <v>176</v>
      </c>
      <c r="J171" t="s">
        <v>2011</v>
      </c>
      <c r="K171" t="str">
        <f t="shared" si="8"/>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71" t="str">
        <f t="shared" si="6"/>
        <v xml:space="preserve">    ref_intext_meek_et_al_2014a: "Meek et al., 2014a"</v>
      </c>
      <c r="N171" t="str">
        <f t="shared" si="7"/>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2" spans="1:14">
      <c r="A172" t="s">
        <v>3055</v>
      </c>
      <c r="B172" t="b">
        <v>1</v>
      </c>
      <c r="C172" t="b">
        <v>0</v>
      </c>
      <c r="D172" t="b">
        <v>1</v>
      </c>
      <c r="E172" t="s">
        <v>1751</v>
      </c>
      <c r="F172" t="s">
        <v>2627</v>
      </c>
      <c r="G172" t="s">
        <v>3235</v>
      </c>
      <c r="H172" t="s">
        <v>177</v>
      </c>
      <c r="I172" t="s">
        <v>177</v>
      </c>
      <c r="J172" t="s">
        <v>2432</v>
      </c>
      <c r="K172" t="str">
        <f t="shared" si="8"/>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72" t="str">
        <f t="shared" si="6"/>
        <v xml:space="preserve">    ref_intext_meek_et_al_2014b: "Meek et al., 2014b"</v>
      </c>
      <c r="N172" t="str">
        <f t="shared" si="7"/>
        <v xml:space="preserve">    ref_bib_meek_et_al_2014b: "Meek, P. D., Ballard, G. A., Fleming, P. J. S., Schaefer, M., Williams, W., &amp; Falzon, G. (2014a). Camera Traps Can Be Heard and Seen by Animals. *PLoS One*, *9*(10), e110832. &lt;https://doi.org/10.1371/journal.pone.0110832&gt;"</v>
      </c>
    </row>
    <row r="173" spans="1:14">
      <c r="A173" t="s">
        <v>3055</v>
      </c>
      <c r="B173" t="b">
        <v>1</v>
      </c>
      <c r="C173" t="b">
        <v>0</v>
      </c>
      <c r="D173" t="b">
        <v>0</v>
      </c>
      <c r="E173" t="s">
        <v>1752</v>
      </c>
      <c r="F173" t="s">
        <v>2628</v>
      </c>
      <c r="G173" t="s">
        <v>3236</v>
      </c>
      <c r="H173" t="s">
        <v>178</v>
      </c>
      <c r="I173" t="s">
        <v>897</v>
      </c>
      <c r="J173" t="s">
        <v>2012</v>
      </c>
      <c r="K173" t="str">
        <f t="shared" si="8"/>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3" t="str">
        <f t="shared" si="6"/>
        <v xml:space="preserve">    ref_intext_meek_et_al_2016: "Meek et al., 2016"</v>
      </c>
      <c r="N173" t="str">
        <f t="shared" si="7"/>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74" spans="1:14">
      <c r="A174" t="s">
        <v>3055</v>
      </c>
      <c r="B174" t="b">
        <v>1</v>
      </c>
      <c r="C174" t="b">
        <v>1</v>
      </c>
      <c r="D174" t="b">
        <v>0</v>
      </c>
      <c r="E174" t="s">
        <v>1753</v>
      </c>
      <c r="F174" t="s">
        <v>2629</v>
      </c>
      <c r="G174" t="s">
        <v>3237</v>
      </c>
      <c r="H174" t="s">
        <v>175</v>
      </c>
      <c r="I174" t="s">
        <v>896</v>
      </c>
      <c r="J174" t="s">
        <v>2992</v>
      </c>
      <c r="K174" t="str">
        <f t="shared" si="8"/>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74" t="str">
        <f t="shared" si="6"/>
        <v xml:space="preserve">    ref_intext_mills_et_al_2016: "Mills et al., 2016"</v>
      </c>
      <c r="N174" t="str">
        <f t="shared" si="7"/>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75" spans="1:14">
      <c r="A175" t="s">
        <v>3055</v>
      </c>
      <c r="B175" t="b">
        <v>1</v>
      </c>
      <c r="C175" t="b">
        <v>0</v>
      </c>
      <c r="D175" t="b">
        <v>0</v>
      </c>
      <c r="E175" t="s">
        <v>1754</v>
      </c>
      <c r="F175" t="s">
        <v>2630</v>
      </c>
      <c r="G175" t="s">
        <v>3238</v>
      </c>
      <c r="H175" t="s">
        <v>174</v>
      </c>
      <c r="I175" t="s">
        <v>174</v>
      </c>
      <c r="J175" t="s">
        <v>2993</v>
      </c>
      <c r="K175" t="str">
        <f t="shared" si="8"/>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75" t="str">
        <f t="shared" si="6"/>
        <v xml:space="preserve">    ref_intext_mills_et_al_2019: "Mills et al., 2019"</v>
      </c>
      <c r="N175" t="str">
        <f t="shared" si="7"/>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76" spans="1:14">
      <c r="A176" t="s">
        <v>3055</v>
      </c>
      <c r="B176" t="b">
        <v>1</v>
      </c>
      <c r="C176" t="b">
        <v>1</v>
      </c>
      <c r="D176" t="b">
        <v>0</v>
      </c>
      <c r="E176" t="s">
        <v>1755</v>
      </c>
      <c r="F176" t="s">
        <v>2631</v>
      </c>
      <c r="G176" t="s">
        <v>3239</v>
      </c>
      <c r="H176" t="s">
        <v>173</v>
      </c>
      <c r="I176" t="s">
        <v>895</v>
      </c>
      <c r="J176" t="s">
        <v>2014</v>
      </c>
      <c r="K176" t="str">
        <f t="shared" si="8"/>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76" t="str">
        <f t="shared" si="6"/>
        <v xml:space="preserve">    ref_intext_moeller_et_al_2018: "Moeller et al., 2018"</v>
      </c>
      <c r="N176" t="str">
        <f t="shared" si="7"/>
        <v xml:space="preserve">    ref_bib_moeller_et_al_2018: "Moeller, A. K., Lukacs, P. M., &amp; Horne, J. S. (2018). Three Novel Methods to Estimate Abundance of Unmarked Animals using Remote Cameras. *Ecosphere, 9*(8), Article e02331. &lt;https://doi.org/10.1002/ecs2.2331&gt;"</v>
      </c>
    </row>
    <row r="177" spans="1:14">
      <c r="A177" t="s">
        <v>3055</v>
      </c>
      <c r="B177" t="b">
        <v>1</v>
      </c>
      <c r="C177" t="b">
        <v>0</v>
      </c>
      <c r="D177" t="b">
        <v>0</v>
      </c>
      <c r="E177" t="s">
        <v>1756</v>
      </c>
      <c r="F177" t="s">
        <v>2632</v>
      </c>
      <c r="G177" t="s">
        <v>3240</v>
      </c>
      <c r="H177" t="s">
        <v>172</v>
      </c>
      <c r="I177" t="s">
        <v>172</v>
      </c>
      <c r="J177" t="s">
        <v>2013</v>
      </c>
      <c r="K177" t="str">
        <f t="shared" si="8"/>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77" t="str">
        <f t="shared" si="6"/>
        <v xml:space="preserve">    ref_intext_moeller_et_al_2023: "Moeller et al., 2023"</v>
      </c>
      <c r="N177" t="str">
        <f t="shared" si="7"/>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78" spans="1:14">
      <c r="A178" t="s">
        <v>3055</v>
      </c>
      <c r="B178" t="b">
        <v>0</v>
      </c>
      <c r="C178" t="b">
        <v>0</v>
      </c>
      <c r="E178" t="s">
        <v>2797</v>
      </c>
      <c r="F178" t="s">
        <v>2799</v>
      </c>
      <c r="G178" t="s">
        <v>3386</v>
      </c>
      <c r="H178" t="s">
        <v>2798</v>
      </c>
      <c r="I178" t="s">
        <v>2798</v>
      </c>
      <c r="J178" t="s">
        <v>2796</v>
      </c>
      <c r="K178" t="str">
        <f t="shared" si="8"/>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78" t="str">
        <f t="shared" si="6"/>
        <v xml:space="preserve">    ref_intext_moeller_lukacs_2021: "Moeller &amp; Lukacs, 2021"</v>
      </c>
      <c r="N178" t="str">
        <f t="shared" si="7"/>
        <v xml:space="preserve">    ref_bib_moeller_lukacs_2021: "Moeller, A. K.,&amp;  Lukacs, P. M. (2021) spaceNtime: an R package for estimating abundance of unmarked animals using camera-trap photographs. *Mammalian Biology, 102*, 581–590. &lt;https://doi.org/10.1007/s42991-021-00181-8&gt;"</v>
      </c>
    </row>
    <row r="179" spans="1:14">
      <c r="A179" t="s">
        <v>3055</v>
      </c>
      <c r="B179" t="b">
        <v>1</v>
      </c>
      <c r="C179" t="b">
        <v>0</v>
      </c>
      <c r="D179" t="b">
        <v>0</v>
      </c>
      <c r="E179" t="s">
        <v>1757</v>
      </c>
      <c r="F179" t="s">
        <v>2633</v>
      </c>
      <c r="G179" t="s">
        <v>3241</v>
      </c>
      <c r="H179" t="s">
        <v>171</v>
      </c>
      <c r="I179" t="s">
        <v>171</v>
      </c>
      <c r="J179" t="s">
        <v>2015</v>
      </c>
      <c r="K179" t="str">
        <f t="shared" si="8"/>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79" t="str">
        <f t="shared" si="6"/>
        <v xml:space="preserve">    ref_intext_moll_et_al_2020: "Moll et al., 2020"</v>
      </c>
      <c r="N179" t="str">
        <f t="shared" si="7"/>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0" spans="1:14">
      <c r="A180" t="s">
        <v>3055</v>
      </c>
      <c r="B180" t="b">
        <v>0</v>
      </c>
      <c r="C180" t="b">
        <v>0</v>
      </c>
      <c r="D180" t="s">
        <v>875</v>
      </c>
      <c r="E180" t="s">
        <v>17</v>
      </c>
      <c r="F180" t="s">
        <v>2634</v>
      </c>
      <c r="G180" t="s">
        <v>3242</v>
      </c>
      <c r="H180" t="s">
        <v>170</v>
      </c>
      <c r="I180" t="s">
        <v>170</v>
      </c>
      <c r="J180" t="s">
        <v>2016</v>
      </c>
      <c r="K180" t="str">
        <f t="shared" si="8"/>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0" t="str">
        <f t="shared" si="6"/>
        <v xml:space="preserve">    ref_intext_molloy_2018: "Molloy, 2018"</v>
      </c>
      <c r="N180" t="str">
        <f t="shared" si="7"/>
        <v xml:space="preserve">    ref_bib_molloy_2018: "Molloy, S. W. (2018). *A Practical Guide to Using Camera Traps for Wildlife Monitoring in Natural Resource Management Projects*. &lt;https://doi.org/10.13140/RG.2.2.28025.57449&gt;"</v>
      </c>
    </row>
    <row r="181" spans="1:14">
      <c r="A181" t="s">
        <v>3055</v>
      </c>
      <c r="B181" t="b">
        <v>1</v>
      </c>
      <c r="C181" t="b">
        <v>0</v>
      </c>
      <c r="D181" t="b">
        <v>0</v>
      </c>
      <c r="E181" t="s">
        <v>1758</v>
      </c>
      <c r="F181" t="s">
        <v>2635</v>
      </c>
      <c r="G181" t="s">
        <v>3243</v>
      </c>
      <c r="H181" t="s">
        <v>169</v>
      </c>
      <c r="I181" t="s">
        <v>169</v>
      </c>
      <c r="J181" t="s">
        <v>2017</v>
      </c>
      <c r="K181" t="str">
        <f t="shared" si="8"/>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1" t="str">
        <f t="shared" si="6"/>
        <v xml:space="preserve">    ref_intext_moqanaki_et_al_2021: "Moqanaki et al., 2021"</v>
      </c>
      <c r="N181" t="str">
        <f t="shared" si="7"/>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2" spans="1:14">
      <c r="A182" t="s">
        <v>3055</v>
      </c>
      <c r="B182" t="b">
        <v>1</v>
      </c>
      <c r="C182" t="b">
        <v>0</v>
      </c>
      <c r="D182" t="b">
        <v>0</v>
      </c>
      <c r="E182" t="s">
        <v>1759</v>
      </c>
      <c r="F182" t="s">
        <v>2636</v>
      </c>
      <c r="G182" t="s">
        <v>3244</v>
      </c>
      <c r="H182" t="s">
        <v>168</v>
      </c>
      <c r="I182" t="s">
        <v>168</v>
      </c>
      <c r="J182" t="s">
        <v>2877</v>
      </c>
      <c r="K182" t="str">
        <f t="shared" si="8"/>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82" t="str">
        <f t="shared" si="6"/>
        <v xml:space="preserve">    ref_intext_morin_et_al_2022: "Morin et al., 2022"</v>
      </c>
      <c r="N182" t="str">
        <f t="shared" si="7"/>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83" spans="1:14">
      <c r="A183" t="s">
        <v>3055</v>
      </c>
      <c r="B183" t="b">
        <v>1</v>
      </c>
      <c r="C183" t="b">
        <v>0</v>
      </c>
      <c r="D183" t="b">
        <v>0</v>
      </c>
      <c r="E183" t="s">
        <v>16</v>
      </c>
      <c r="F183" t="s">
        <v>2637</v>
      </c>
      <c r="G183" t="s">
        <v>3245</v>
      </c>
      <c r="H183" t="s">
        <v>167</v>
      </c>
      <c r="I183" t="s">
        <v>167</v>
      </c>
      <c r="J183" t="s">
        <v>2994</v>
      </c>
      <c r="K183" t="str">
        <f t="shared" si="8"/>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83" t="str">
        <f t="shared" si="6"/>
        <v xml:space="preserve">    ref_intext_morris_2022: "Morris, 2022"</v>
      </c>
      <c r="N183" t="str">
        <f t="shared" si="7"/>
        <v xml:space="preserve">    ref_bib_morris_2022: "Morris, D. (2022). *Everything I know about machine learning and camera traps.* &lt;https://agentmorris.github.io/camera-trap-ml-[survey](/09_glossary.md#survey)/&gt;"</v>
      </c>
    </row>
    <row r="184" spans="1:14">
      <c r="A184" t="s">
        <v>3055</v>
      </c>
      <c r="B184" t="b">
        <v>0</v>
      </c>
      <c r="C184" t="b">
        <v>0</v>
      </c>
      <c r="D184" t="s">
        <v>875</v>
      </c>
      <c r="E184" t="s">
        <v>1760</v>
      </c>
      <c r="F184" t="s">
        <v>2638</v>
      </c>
      <c r="G184" t="s">
        <v>3246</v>
      </c>
      <c r="H184" t="s">
        <v>166</v>
      </c>
      <c r="I184" t="s">
        <v>166</v>
      </c>
      <c r="J184" t="s">
        <v>2018</v>
      </c>
      <c r="K184" t="str">
        <f t="shared" si="8"/>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84" t="str">
        <f t="shared" si="6"/>
        <v xml:space="preserve">    ref_intext_morrison_et_al_2018: "Morrison et al., 2018"</v>
      </c>
      <c r="N184" t="str">
        <f t="shared" si="7"/>
        <v xml:space="preserve">    ref_bib_morrison_et_al_2018: "Morrison, M. L., Block, W. M., Strickland, M. D., Collier, B. A. &amp; Peterson, M. J. (2008). Wildlife Study Design. Springer, New York. &lt;https://doi.org/10.1007/978-0-387-75528-1&gt;"</v>
      </c>
    </row>
    <row r="185" spans="1:14">
      <c r="A185" t="s">
        <v>3055</v>
      </c>
      <c r="B185" t="b">
        <v>0</v>
      </c>
      <c r="C185" t="b">
        <v>1</v>
      </c>
      <c r="D185" t="b">
        <v>0</v>
      </c>
      <c r="E185" t="s">
        <v>1761</v>
      </c>
      <c r="F185" t="s">
        <v>2639</v>
      </c>
      <c r="G185" t="s">
        <v>3247</v>
      </c>
      <c r="H185" t="s">
        <v>165</v>
      </c>
      <c r="I185" t="s">
        <v>165</v>
      </c>
      <c r="J185" t="s">
        <v>2019</v>
      </c>
      <c r="K185" t="str">
        <f t="shared" si="8"/>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85" t="str">
        <f t="shared" si="6"/>
        <v xml:space="preserve">    ref_intext_muhly_et_al_2011: "Muhly et al., 2011"</v>
      </c>
      <c r="N185" t="str">
        <f t="shared" si="7"/>
        <v xml:space="preserve">    ref_bib_muhly_et_al_2011: "Muhly, T. B., Semeniuk, C., Massolo, A., Hickman, L., &amp; Musiani, M. (2011). Human activity helps prey win the predator-prey space race. *PloS One, 6*(3), e17050. &lt;https://doi.org/10.1371/journal.pone.0017050&gt;"</v>
      </c>
    </row>
    <row r="186" spans="1:14">
      <c r="A186" t="s">
        <v>3055</v>
      </c>
      <c r="B186" t="b">
        <v>0</v>
      </c>
      <c r="C186" t="b">
        <v>1</v>
      </c>
      <c r="D186" t="b">
        <v>0</v>
      </c>
      <c r="E186" t="s">
        <v>1762</v>
      </c>
      <c r="F186" t="s">
        <v>2640</v>
      </c>
      <c r="G186" t="s">
        <v>3248</v>
      </c>
      <c r="H186" t="s">
        <v>164</v>
      </c>
      <c r="I186" t="s">
        <v>164</v>
      </c>
      <c r="J186" t="s">
        <v>2020</v>
      </c>
      <c r="K186" t="str">
        <f t="shared" si="8"/>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86" t="str">
        <f t="shared" si="6"/>
        <v xml:space="preserve">    ref_intext_muhly_et_al_2015: "Muhly et al., 2015"</v>
      </c>
      <c r="N186" t="str">
        <f t="shared" si="7"/>
        <v xml:space="preserve">    ref_bib_muhly_et_al_2015: "Muhly, T., Serrouya, R., Neilson, E., Li, H., &amp; Boutin, S. (2015). Influence of In-Situ Oil Sands Development on Caribou (Rangifer tarandus) Movement. PloS One, 10(9), e0136933. &lt;https://doi.org/10.1371/journal.pone.0136933&gt;"</v>
      </c>
    </row>
    <row r="187" spans="1:14">
      <c r="A187" t="s">
        <v>3055</v>
      </c>
      <c r="B187" t="b">
        <v>1</v>
      </c>
      <c r="C187" t="b">
        <v>0</v>
      </c>
      <c r="D187" t="b">
        <v>1</v>
      </c>
      <c r="E187" t="s">
        <v>15</v>
      </c>
      <c r="F187" t="s">
        <v>2641</v>
      </c>
      <c r="G187" t="s">
        <v>3249</v>
      </c>
      <c r="H187" t="s">
        <v>163</v>
      </c>
      <c r="I187" t="s">
        <v>163</v>
      </c>
      <c r="J187" t="s">
        <v>2021</v>
      </c>
      <c r="K187" t="str">
        <f t="shared" si="8"/>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87" t="str">
        <f t="shared" si="6"/>
        <v xml:space="preserve">    ref_intext_mullahy_1986: "Mullahy, 1986"</v>
      </c>
      <c r="N187" t="str">
        <f t="shared" si="7"/>
        <v xml:space="preserve">    ref_bib_mullahy_1986: "Mullahy, J. (1986). Specification and Testing of Some Modified Count Data Models. *Journal of Econometrics, 3*3(3), 341–365. &lt;https://doi.org/10.1016/0304-4076(86)90002-3&gt;"</v>
      </c>
    </row>
    <row r="188" spans="1:14">
      <c r="A188" t="s">
        <v>3055</v>
      </c>
      <c r="B188" t="b">
        <v>1</v>
      </c>
      <c r="C188" t="b">
        <v>1</v>
      </c>
      <c r="D188" t="b">
        <v>0</v>
      </c>
      <c r="E188" t="s">
        <v>1763</v>
      </c>
      <c r="F188" t="s">
        <v>2642</v>
      </c>
      <c r="G188" t="s">
        <v>3250</v>
      </c>
      <c r="H188" t="s">
        <v>161</v>
      </c>
      <c r="I188" t="s">
        <v>161</v>
      </c>
      <c r="J188" t="s">
        <v>2022</v>
      </c>
      <c r="K188" t="str">
        <f t="shared" si="8"/>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88" t="str">
        <f t="shared" si="6"/>
        <v xml:space="preserve">    ref_intext_murray_et_al_2016: "Murray et al., 2016"</v>
      </c>
      <c r="N188" t="str">
        <f t="shared" si="7"/>
        <v xml:space="preserve">    ref_bib_murray_et_al_2016: "Murray, M. H., Hill, J., Whyte, P., &amp; St Clair, C. C. (2016) Urban Compost Attracts Coyotes, Contains Toxins, and may Promote Disease in Urban-Adapted Wildlife. *EcoHealth, 13*(2):285–92. &lt;https://www.ncbi.nlm.nih.gov/pubmed/27106524&gt;"</v>
      </c>
    </row>
    <row r="189" spans="1:14">
      <c r="A189" t="s">
        <v>3055</v>
      </c>
      <c r="B189" t="b">
        <v>0</v>
      </c>
      <c r="C189" t="b">
        <v>0</v>
      </c>
      <c r="D189" t="s">
        <v>875</v>
      </c>
      <c r="E189" t="s">
        <v>1764</v>
      </c>
      <c r="F189" t="s">
        <v>2643</v>
      </c>
      <c r="G189" t="s">
        <v>3251</v>
      </c>
      <c r="H189" t="s">
        <v>162</v>
      </c>
      <c r="I189" t="s">
        <v>162</v>
      </c>
      <c r="J189" t="s">
        <v>2023</v>
      </c>
      <c r="K189" t="str">
        <f t="shared" si="8"/>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89" t="str">
        <f t="shared" si="6"/>
        <v xml:space="preserve">    ref_intext_murray_et_al_2021: "Murray et al., 2021"</v>
      </c>
      <c r="N189" t="str">
        <f t="shared" si="7"/>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0" spans="1:14">
      <c r="A190" t="s">
        <v>3056</v>
      </c>
      <c r="B190" t="b">
        <v>1</v>
      </c>
      <c r="C190" t="b">
        <v>0</v>
      </c>
      <c r="D190" t="b">
        <v>1</v>
      </c>
      <c r="E190" t="s">
        <v>1765</v>
      </c>
      <c r="F190" t="s">
        <v>2644</v>
      </c>
      <c r="G190" t="s">
        <v>3252</v>
      </c>
      <c r="H190" t="s">
        <v>1614</v>
      </c>
      <c r="I190" t="s">
        <v>1614</v>
      </c>
      <c r="J190" t="s">
        <v>2878</v>
      </c>
      <c r="K190" t="str">
        <f t="shared" si="8"/>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0" t="str">
        <f t="shared" si="6"/>
        <v xml:space="preserve">    ref_intext_nakashima_et_al_2018: "Nakashima et al., 2018"</v>
      </c>
      <c r="N190" t="str">
        <f t="shared" si="7"/>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1" spans="1:14">
      <c r="A191" t="s">
        <v>3056</v>
      </c>
      <c r="B191" t="b">
        <v>0</v>
      </c>
      <c r="C191" t="b">
        <v>1</v>
      </c>
      <c r="D191" t="b">
        <v>0</v>
      </c>
      <c r="E191" t="s">
        <v>1766</v>
      </c>
      <c r="F191" t="s">
        <v>2645</v>
      </c>
      <c r="G191" t="s">
        <v>3253</v>
      </c>
      <c r="H191" t="s">
        <v>160</v>
      </c>
      <c r="I191" t="s">
        <v>160</v>
      </c>
      <c r="J191" t="s">
        <v>2024</v>
      </c>
      <c r="K191" t="str">
        <f t="shared" si="8"/>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1" t="str">
        <f t="shared" si="6"/>
        <v xml:space="preserve">    ref_intext_natural_regions_committee._2006: "Natural Regions Committee., 2006"</v>
      </c>
      <c r="N191" t="str">
        <f t="shared" si="7"/>
        <v xml:space="preserve">    ref_bib_natural_regions_committee._2006: "Natural Regions Committee. (2006). Natural regions and subregions of Alberta (T/852; p. 264). Government of Alberta. &lt;https://open.alberta.ca/publications/0778545725&gt;"</v>
      </c>
    </row>
    <row r="192" spans="1:14">
      <c r="A192" t="s">
        <v>3056</v>
      </c>
      <c r="B192" t="b">
        <v>1</v>
      </c>
      <c r="C192" t="b">
        <v>0</v>
      </c>
      <c r="D192" t="b">
        <v>0</v>
      </c>
      <c r="E192" t="s">
        <v>1767</v>
      </c>
      <c r="F192" t="s">
        <v>2646</v>
      </c>
      <c r="G192" t="s">
        <v>3254</v>
      </c>
      <c r="H192" t="s">
        <v>159</v>
      </c>
      <c r="I192" t="s">
        <v>159</v>
      </c>
      <c r="J192" t="s">
        <v>2995</v>
      </c>
      <c r="K192" t="str">
        <f t="shared" si="8"/>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192" t="str">
        <f t="shared" si="6"/>
        <v xml:space="preserve">    ref_intext_neilson_et_al_2018: "Neilson et al., 2018"</v>
      </c>
      <c r="N192" t="str">
        <f t="shared" si="7"/>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193" spans="1:14">
      <c r="A193" t="s">
        <v>3056</v>
      </c>
      <c r="B193" t="b">
        <v>1</v>
      </c>
      <c r="C193" t="b">
        <v>0</v>
      </c>
      <c r="D193" t="b">
        <v>0</v>
      </c>
      <c r="E193" t="s">
        <v>1768</v>
      </c>
      <c r="F193" t="s">
        <v>2647</v>
      </c>
      <c r="G193" t="s">
        <v>3255</v>
      </c>
      <c r="H193" t="s">
        <v>158</v>
      </c>
      <c r="I193" t="s">
        <v>158</v>
      </c>
      <c r="J193" t="s">
        <v>2025</v>
      </c>
      <c r="K193" t="str">
        <f t="shared" si="8"/>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193" t="str">
        <f t="shared" si="6"/>
        <v xml:space="preserve">    ref_intext_newbold_king_2009: "Newbold &amp; King, 2009"</v>
      </c>
      <c r="N193" t="str">
        <f t="shared" si="7"/>
        <v xml:space="preserve">    ref_bib_newbold_king_2009: "Newbold, H. G., &amp; King, C. M. (2009). Can a predator see invisible light? Infrared vision in ferrets (*Mustelo furo*). *Wildlife Research, 36*(4), 309–318. &lt;https://doi.org/10.1071/WR08083&gt;"</v>
      </c>
    </row>
    <row r="194" spans="1:14">
      <c r="A194" t="s">
        <v>3056</v>
      </c>
      <c r="B194" t="b">
        <v>1</v>
      </c>
      <c r="C194" t="b">
        <v>0</v>
      </c>
      <c r="D194" t="b">
        <v>0</v>
      </c>
      <c r="E194" t="s">
        <v>1769</v>
      </c>
      <c r="F194" t="s">
        <v>2648</v>
      </c>
      <c r="G194" t="s">
        <v>3256</v>
      </c>
      <c r="H194" t="s">
        <v>157</v>
      </c>
      <c r="I194" t="s">
        <v>157</v>
      </c>
      <c r="J194" t="s">
        <v>2026</v>
      </c>
      <c r="K194" t="str">
        <f t="shared" si="8"/>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194" t="str">
        <f t="shared" ref="M194:M257" si="9">"    ref_intext_"&amp;E194&amp;": "&amp;""""&amp;H194&amp;""""</f>
        <v xml:space="preserve">    ref_intext_norouzzadeh_et_al_2020: "Norouzzadeh et al., 2020"</v>
      </c>
      <c r="N194" t="str">
        <f t="shared" ref="N194:N257" si="10">"    ref_bib_"&amp;E194&amp;": "&amp;""""&amp;J194&amp;""""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195" spans="1:14">
      <c r="A195" t="s">
        <v>3056</v>
      </c>
      <c r="B195" t="b">
        <v>1</v>
      </c>
      <c r="C195" t="b">
        <v>0</v>
      </c>
      <c r="D195" t="b">
        <v>0</v>
      </c>
      <c r="E195" t="s">
        <v>1770</v>
      </c>
      <c r="F195" t="s">
        <v>2649</v>
      </c>
      <c r="G195" t="s">
        <v>3257</v>
      </c>
      <c r="H195" t="s">
        <v>155</v>
      </c>
      <c r="I195" t="s">
        <v>155</v>
      </c>
      <c r="J195" t="s">
        <v>2027</v>
      </c>
      <c r="K195" t="str">
        <f t="shared" ref="K195:K258" si="11">LEFT(J195,141)&amp;" &lt;br&gt; &amp;nbsp;&amp;nbsp;&amp;nbsp;&amp;nbsp;&amp;nbsp;&amp;nbsp;&amp;nbsp;&amp;nbsp;"&amp;MID(J195,2,100)&amp;MID(J195,142,500)</f>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195" t="str">
        <f t="shared" si="9"/>
        <v xml:space="preserve">    ref_intext_noss_et_al_2003: "Noss et al., 2003"</v>
      </c>
      <c r="N195" t="str">
        <f t="shared" si="10"/>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196" spans="1:14">
      <c r="A196" t="s">
        <v>3056</v>
      </c>
      <c r="B196" t="b">
        <v>1</v>
      </c>
      <c r="C196" t="b">
        <v>0</v>
      </c>
      <c r="D196" t="b">
        <v>0</v>
      </c>
      <c r="E196" t="s">
        <v>1771</v>
      </c>
      <c r="F196" t="s">
        <v>2650</v>
      </c>
      <c r="G196" t="s">
        <v>3258</v>
      </c>
      <c r="H196" t="s">
        <v>156</v>
      </c>
      <c r="I196" t="s">
        <v>156</v>
      </c>
      <c r="J196" t="s">
        <v>2879</v>
      </c>
      <c r="K196" t="str">
        <f t="shared" si="11"/>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196" t="str">
        <f t="shared" si="9"/>
        <v xml:space="preserve">    ref_intext_noss_et_al_2012: "Noss et al., 2012"</v>
      </c>
      <c r="N196" t="str">
        <f t="shared" si="10"/>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197" spans="1:14">
      <c r="A197" t="s">
        <v>3057</v>
      </c>
      <c r="B197" t="b">
        <v>1</v>
      </c>
      <c r="C197" t="b">
        <v>0</v>
      </c>
      <c r="D197" t="b">
        <v>0</v>
      </c>
      <c r="E197" t="s">
        <v>1772</v>
      </c>
      <c r="F197" t="s">
        <v>2651</v>
      </c>
      <c r="G197" t="s">
        <v>3259</v>
      </c>
      <c r="H197" t="s">
        <v>152</v>
      </c>
      <c r="I197" t="s">
        <v>892</v>
      </c>
      <c r="J197" t="s">
        <v>2880</v>
      </c>
      <c r="K197" t="str">
        <f t="shared" si="11"/>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197" t="str">
        <f t="shared" si="9"/>
        <v xml:space="preserve">    ref_intext_obbard_et_al_2010: "Obbard et al., 2010"</v>
      </c>
      <c r="N197" t="str">
        <f t="shared" si="10"/>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198" spans="1:14">
      <c r="A198" t="s">
        <v>3057</v>
      </c>
      <c r="B198" t="b">
        <v>1</v>
      </c>
      <c r="C198" t="b">
        <v>0</v>
      </c>
      <c r="D198" t="b">
        <v>0</v>
      </c>
      <c r="E198" t="s">
        <v>14</v>
      </c>
      <c r="F198" t="s">
        <v>2655</v>
      </c>
      <c r="G198" t="s">
        <v>3263</v>
      </c>
      <c r="H198" t="s">
        <v>153</v>
      </c>
      <c r="I198" t="s">
        <v>893</v>
      </c>
      <c r="J198" t="s">
        <v>2881</v>
      </c>
      <c r="K198" t="str">
        <f t="shared" si="11"/>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198" t="str">
        <f t="shared" si="9"/>
        <v xml:space="preserve">    ref_intext_obrien_2010: "O'Brien, 2010"</v>
      </c>
      <c r="N198" t="str">
        <f t="shared" si="10"/>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199" spans="1:14">
      <c r="A199" t="s">
        <v>3057</v>
      </c>
      <c r="B199" t="b">
        <v>1</v>
      </c>
      <c r="C199" t="b">
        <v>0</v>
      </c>
      <c r="D199" t="b">
        <v>0</v>
      </c>
      <c r="E199" t="s">
        <v>13</v>
      </c>
      <c r="F199" t="s">
        <v>2656</v>
      </c>
      <c r="G199" t="s">
        <v>3264</v>
      </c>
      <c r="H199" t="s">
        <v>150</v>
      </c>
      <c r="I199" t="s">
        <v>890</v>
      </c>
      <c r="J199" t="s">
        <v>2028</v>
      </c>
      <c r="K199" t="str">
        <f t="shared" si="11"/>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199" t="str">
        <f t="shared" si="9"/>
        <v xml:space="preserve">    ref_intext_obrien_2011: "O'Brien, 2011"</v>
      </c>
      <c r="N199" t="str">
        <f t="shared" si="10"/>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0" spans="1:14">
      <c r="A200" t="s">
        <v>3057</v>
      </c>
      <c r="B200" t="b">
        <v>1</v>
      </c>
      <c r="C200" t="b">
        <v>1</v>
      </c>
      <c r="D200" t="b">
        <v>0</v>
      </c>
      <c r="E200" t="s">
        <v>1773</v>
      </c>
      <c r="F200" t="s">
        <v>2653</v>
      </c>
      <c r="G200" t="s">
        <v>3261</v>
      </c>
      <c r="H200" t="s">
        <v>151</v>
      </c>
      <c r="I200" t="s">
        <v>891</v>
      </c>
      <c r="J200" t="s">
        <v>2029</v>
      </c>
      <c r="K200" t="str">
        <f t="shared" si="11"/>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0" t="str">
        <f t="shared" si="9"/>
        <v xml:space="preserve">    ref_intext_obrien_et_al_2011: "O'Brien et al., 2011"</v>
      </c>
      <c r="N200" t="str">
        <f t="shared" si="10"/>
        <v xml:space="preserve">    ref_bib_obrien_et_al_2011: "O’Brien, T. G., Kinnaird, M. F., &amp; Wibisono, H. T. (2003). Crouching tigers, hidden prey: Sumatran tiger and prey populations in a tropical forest landscape. *Animal Conservation, 6*(2), 131-139. &lt;https://doi.org/10.1017/s1367943003003172&gt;"</v>
      </c>
    </row>
    <row r="201" spans="1:14">
      <c r="A201" t="s">
        <v>3057</v>
      </c>
      <c r="B201" t="b">
        <v>1</v>
      </c>
      <c r="C201" t="b">
        <v>0</v>
      </c>
      <c r="D201" t="b">
        <v>0</v>
      </c>
      <c r="E201" t="s">
        <v>1774</v>
      </c>
      <c r="F201" t="s">
        <v>2654</v>
      </c>
      <c r="G201" t="s">
        <v>3262</v>
      </c>
      <c r="H201" t="s">
        <v>149</v>
      </c>
      <c r="I201" t="s">
        <v>889</v>
      </c>
      <c r="J201" t="s">
        <v>2030</v>
      </c>
      <c r="K201" t="str">
        <f t="shared" si="11"/>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01" t="str">
        <f t="shared" si="9"/>
        <v xml:space="preserve">    ref_intext_obrien_et_al_2013: "O'Brien et al., 2013"</v>
      </c>
      <c r="N201" t="str">
        <f t="shared" si="10"/>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2" spans="1:14">
      <c r="A202" t="s">
        <v>3057</v>
      </c>
      <c r="B202" t="b">
        <v>1</v>
      </c>
      <c r="C202" t="b">
        <v>0</v>
      </c>
      <c r="D202" t="b">
        <v>1</v>
      </c>
      <c r="E202" t="s">
        <v>1775</v>
      </c>
      <c r="F202" t="s">
        <v>2652</v>
      </c>
      <c r="G202" t="s">
        <v>3260</v>
      </c>
      <c r="H202" t="s">
        <v>154</v>
      </c>
      <c r="I202" t="s">
        <v>894</v>
      </c>
      <c r="J202" t="s">
        <v>2113</v>
      </c>
      <c r="K202" t="str">
        <f t="shared" si="11"/>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2" t="str">
        <f t="shared" si="9"/>
        <v xml:space="preserve">    ref_intext_obrien_kinnaird_2011: "O'Brien &amp; Kinnaird, 2011"</v>
      </c>
      <c r="N202" t="str">
        <f t="shared" si="10"/>
        <v xml:space="preserve">    ref_bib_obrien_kinnaird_2011: "O’Brien, K. M. (2010). Wildlife Picture Index: Implementation Manual Version 1. 0. WCS Working Paper No. 39. \ &lt;https://library.wcs.org/doi/ctl/view/mid/33065/pubid/DMX534800000.aspx&gt;"</v>
      </c>
    </row>
    <row r="203" spans="1:14">
      <c r="A203" t="s">
        <v>3057</v>
      </c>
      <c r="B203" t="b">
        <v>0</v>
      </c>
      <c r="C203" t="b">
        <v>1</v>
      </c>
      <c r="D203" t="b">
        <v>0</v>
      </c>
      <c r="E203" t="s">
        <v>1776</v>
      </c>
      <c r="F203" t="s">
        <v>2657</v>
      </c>
      <c r="G203" t="s">
        <v>3265</v>
      </c>
      <c r="H203" t="s">
        <v>147</v>
      </c>
      <c r="I203" t="s">
        <v>887</v>
      </c>
      <c r="J203" t="s">
        <v>2031</v>
      </c>
      <c r="K203" t="str">
        <f t="shared" si="11"/>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03" t="str">
        <f t="shared" si="9"/>
        <v xml:space="preserve">    ref_intext_oconnell_bailey_2011a: "O'Connell &amp; Bailey, 2011a"</v>
      </c>
      <c r="N203" t="str">
        <f t="shared" si="10"/>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04" spans="1:14">
      <c r="A204" t="s">
        <v>3057</v>
      </c>
      <c r="B204" t="b">
        <v>0</v>
      </c>
      <c r="C204" t="b">
        <v>1</v>
      </c>
      <c r="D204" t="b">
        <v>1</v>
      </c>
      <c r="E204" t="s">
        <v>1777</v>
      </c>
      <c r="F204" t="s">
        <v>2658</v>
      </c>
      <c r="G204" t="s">
        <v>3266</v>
      </c>
      <c r="H204" t="s">
        <v>148</v>
      </c>
      <c r="I204" t="s">
        <v>888</v>
      </c>
      <c r="J204" t="s">
        <v>2032</v>
      </c>
      <c r="K204" t="str">
        <f t="shared" si="11"/>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04" t="str">
        <f t="shared" si="9"/>
        <v xml:space="preserve">    ref_intext_oconnell_et_al_2006: "O'Connell et al., 2006"</v>
      </c>
      <c r="N204" t="str">
        <f t="shared" si="10"/>
        <v xml:space="preserve">    ref_bib_oconnell_et_al_2006: "O’Connell, A. F., Nichols, J. D., &amp; Karanth, K. U. (Eds. ). (2010). Camera traps in Animal Ecology: Methods and Analyses. Springer. &lt;https://doi.org/10.1007/978-4-431-99495-4&gt;"</v>
      </c>
    </row>
    <row r="205" spans="1:14">
      <c r="A205" t="s">
        <v>3057</v>
      </c>
      <c r="B205" t="b">
        <v>1</v>
      </c>
      <c r="C205" t="b">
        <v>0</v>
      </c>
      <c r="D205" t="b">
        <v>1</v>
      </c>
      <c r="E205" t="s">
        <v>1778</v>
      </c>
      <c r="F205" t="s">
        <v>2659</v>
      </c>
      <c r="G205" t="s">
        <v>3267</v>
      </c>
      <c r="H205" t="s">
        <v>146</v>
      </c>
      <c r="I205" t="s">
        <v>886</v>
      </c>
      <c r="J205" t="s">
        <v>2033</v>
      </c>
      <c r="K205" t="str">
        <f t="shared" si="11"/>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05" t="str">
        <f t="shared" si="9"/>
        <v xml:space="preserve">    ref_intext_oconnell_et_al_2011: "O'Connell et al., 2011"</v>
      </c>
      <c r="N205" t="str">
        <f t="shared" si="10"/>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06" spans="1:14">
      <c r="A206" t="s">
        <v>3057</v>
      </c>
      <c r="B206" t="b">
        <v>1</v>
      </c>
      <c r="C206" t="b">
        <v>0</v>
      </c>
      <c r="D206" t="b">
        <v>0</v>
      </c>
      <c r="E206" t="s">
        <v>1779</v>
      </c>
      <c r="F206" t="s">
        <v>2660</v>
      </c>
      <c r="G206" t="s">
        <v>3268</v>
      </c>
      <c r="H206" t="s">
        <v>145</v>
      </c>
      <c r="I206" t="s">
        <v>885</v>
      </c>
      <c r="J206" t="s">
        <v>2882</v>
      </c>
      <c r="K206" t="str">
        <f t="shared" si="11"/>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06" t="str">
        <f t="shared" si="9"/>
        <v xml:space="preserve">    ref_intext_oconnor_et_al_2017: "O'Connor et al., 2017"</v>
      </c>
      <c r="N206" t="str">
        <f t="shared" si="10"/>
        <v xml:space="preserve">    ref_bib_oconnor_et_al_2017: "Obbard, M. E., Howe, E. J., &amp; Kyle, C. J. (2010). Empirical Comparison of [density](/09_glossary.md#density) Estimators for Large Carnivores. *Journal of Applied Ecology*, 47(1), 76–84. &lt;https://doi.org/10.1111/j.1365-2664.2009.01758.x&gt;"</v>
      </c>
    </row>
    <row r="207" spans="1:14">
      <c r="A207" t="s">
        <v>3057</v>
      </c>
      <c r="B207" t="b">
        <v>0</v>
      </c>
      <c r="C207" t="b">
        <v>0</v>
      </c>
      <c r="E207" t="s">
        <v>2112</v>
      </c>
      <c r="F207" t="s">
        <v>2661</v>
      </c>
      <c r="G207" t="s">
        <v>3269</v>
      </c>
      <c r="H207" t="s">
        <v>1878</v>
      </c>
      <c r="I207" t="s">
        <v>1878</v>
      </c>
      <c r="J207" t="s">
        <v>1879</v>
      </c>
      <c r="K207" t="str">
        <f t="shared" si="11"/>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07" t="str">
        <f t="shared" si="9"/>
        <v xml:space="preserve">    ref_intext_oksanen_et_al_2024: "Oksanen et al., 2024"</v>
      </c>
      <c r="N207" t="str">
        <f t="shared" si="10"/>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08" spans="1:14">
      <c r="A208" t="s">
        <v>3058</v>
      </c>
      <c r="B208" t="b">
        <v>1</v>
      </c>
      <c r="C208" t="b">
        <v>0</v>
      </c>
      <c r="D208" t="b">
        <v>0</v>
      </c>
      <c r="E208" t="s">
        <v>1780</v>
      </c>
      <c r="F208" t="s">
        <v>2662</v>
      </c>
      <c r="G208" t="s">
        <v>3270</v>
      </c>
      <c r="H208" t="s">
        <v>143</v>
      </c>
      <c r="I208" t="s">
        <v>143</v>
      </c>
      <c r="J208" t="s">
        <v>2034</v>
      </c>
      <c r="K208" t="str">
        <f t="shared" si="11"/>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08" t="str">
        <f t="shared" si="9"/>
        <v xml:space="preserve">    ref_intext_pacifici_et_al_2016: "Pacifici et al., 2016"</v>
      </c>
      <c r="N208" t="str">
        <f t="shared" si="10"/>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09" spans="1:14">
      <c r="A209" t="s">
        <v>3058</v>
      </c>
      <c r="B209" t="b">
        <v>1</v>
      </c>
      <c r="C209" t="b">
        <v>0</v>
      </c>
      <c r="D209" t="b">
        <v>1</v>
      </c>
      <c r="E209" t="s">
        <v>1781</v>
      </c>
      <c r="F209" t="s">
        <v>2663</v>
      </c>
      <c r="G209" t="s">
        <v>3271</v>
      </c>
      <c r="H209" t="s">
        <v>142</v>
      </c>
      <c r="I209" t="s">
        <v>142</v>
      </c>
      <c r="J209" t="s">
        <v>2883</v>
      </c>
      <c r="K209" t="str">
        <f t="shared" si="11"/>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09" t="str">
        <f t="shared" si="9"/>
        <v xml:space="preserve">    ref_intext_palencia_et_al_2021: "Palencia et al., 2021"</v>
      </c>
      <c r="N209" t="str">
        <f t="shared" si="10"/>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0" spans="1:14">
      <c r="A210" t="s">
        <v>3058</v>
      </c>
      <c r="B210" t="b">
        <v>1</v>
      </c>
      <c r="C210" t="b">
        <v>0</v>
      </c>
      <c r="D210" t="b">
        <v>0</v>
      </c>
      <c r="E210" t="s">
        <v>1782</v>
      </c>
      <c r="F210" t="s">
        <v>2664</v>
      </c>
      <c r="G210" t="s">
        <v>3272</v>
      </c>
      <c r="H210" t="s">
        <v>141</v>
      </c>
      <c r="I210" t="s">
        <v>141</v>
      </c>
      <c r="J210" t="s">
        <v>2035</v>
      </c>
      <c r="K210" t="str">
        <f t="shared" si="11"/>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0" t="str">
        <f t="shared" si="9"/>
        <v xml:space="preserve">    ref_intext_palencia_et_al_2022: "Palencia et al., 2022"</v>
      </c>
      <c r="N210" t="str">
        <f t="shared" si="10"/>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1" spans="1:14">
      <c r="A211" t="s">
        <v>3058</v>
      </c>
      <c r="B211" t="b">
        <v>1</v>
      </c>
      <c r="C211" t="b">
        <v>1</v>
      </c>
      <c r="D211" t="b">
        <v>0</v>
      </c>
      <c r="E211" t="s">
        <v>1783</v>
      </c>
      <c r="F211" t="s">
        <v>2665</v>
      </c>
      <c r="G211" t="s">
        <v>3273</v>
      </c>
      <c r="H211" t="s">
        <v>140</v>
      </c>
      <c r="I211" t="s">
        <v>140</v>
      </c>
      <c r="J211" t="s">
        <v>2996</v>
      </c>
      <c r="K211" t="str">
        <f t="shared" si="11"/>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1" t="str">
        <f t="shared" si="9"/>
        <v xml:space="preserve">    ref_intext_palmer_et_al_2018: "Palmer et al., 2018"</v>
      </c>
      <c r="N211" t="str">
        <f t="shared" si="10"/>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12" spans="1:14">
      <c r="A212" t="s">
        <v>3058</v>
      </c>
      <c r="B212" t="b">
        <v>1</v>
      </c>
      <c r="C212" t="b">
        <v>0</v>
      </c>
      <c r="D212" t="b">
        <v>0</v>
      </c>
      <c r="E212" t="s">
        <v>1784</v>
      </c>
      <c r="F212" t="s">
        <v>2666</v>
      </c>
      <c r="G212" t="s">
        <v>3274</v>
      </c>
      <c r="H212" t="s">
        <v>139</v>
      </c>
      <c r="I212" t="s">
        <v>139</v>
      </c>
      <c r="J212" t="s">
        <v>2884</v>
      </c>
      <c r="K212" t="str">
        <f t="shared" si="11"/>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12" t="str">
        <f t="shared" si="9"/>
        <v xml:space="preserve">    ref_intext_parmenter_et_al_2003: "Parmenter et al., 2003"</v>
      </c>
      <c r="N212" t="str">
        <f t="shared" si="10"/>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13" spans="1:14">
      <c r="A213" t="s">
        <v>3058</v>
      </c>
      <c r="B213" t="b">
        <v>0</v>
      </c>
      <c r="C213" t="b">
        <v>0</v>
      </c>
      <c r="D213" t="b">
        <v>1</v>
      </c>
      <c r="E213" t="s">
        <v>1785</v>
      </c>
      <c r="F213" t="s">
        <v>2667</v>
      </c>
      <c r="G213" t="s">
        <v>3275</v>
      </c>
      <c r="H213" t="s">
        <v>138</v>
      </c>
      <c r="I213" t="s">
        <v>138</v>
      </c>
      <c r="J213" t="s">
        <v>2036</v>
      </c>
      <c r="K213" t="str">
        <f t="shared" si="11"/>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13" t="str">
        <f t="shared" si="9"/>
        <v xml:space="preserve">    ref_intext_parsons_et_al_2018: "Parsons et al., 2018"</v>
      </c>
      <c r="N213" t="str">
        <f t="shared" si="10"/>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14" spans="1:14">
      <c r="A214" t="s">
        <v>3058</v>
      </c>
      <c r="B214" t="b">
        <v>1</v>
      </c>
      <c r="C214" t="b">
        <v>0</v>
      </c>
      <c r="D214" t="b">
        <v>0</v>
      </c>
      <c r="E214" t="s">
        <v>1786</v>
      </c>
      <c r="F214" t="s">
        <v>2668</v>
      </c>
      <c r="G214" t="s">
        <v>3276</v>
      </c>
      <c r="H214" t="s">
        <v>137</v>
      </c>
      <c r="I214" t="s">
        <v>884</v>
      </c>
      <c r="J214" t="s">
        <v>2997</v>
      </c>
      <c r="K214" t="str">
        <f t="shared" si="11"/>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14" t="str">
        <f t="shared" si="9"/>
        <v xml:space="preserve">    ref_intext_pease_et_al_2016: "Pease et al., 2016"</v>
      </c>
      <c r="N214" t="str">
        <f t="shared" si="10"/>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15" spans="1:14">
      <c r="A215" t="s">
        <v>3058</v>
      </c>
      <c r="B215" t="b">
        <v>0</v>
      </c>
      <c r="C215" t="b">
        <v>0</v>
      </c>
      <c r="D215" t="b">
        <v>1</v>
      </c>
      <c r="E215" t="s">
        <v>1787</v>
      </c>
      <c r="F215" t="s">
        <v>2669</v>
      </c>
      <c r="G215" t="s">
        <v>3277</v>
      </c>
      <c r="H215" t="s">
        <v>144</v>
      </c>
      <c r="I215" t="s">
        <v>144</v>
      </c>
      <c r="J215" t="s">
        <v>1009</v>
      </c>
      <c r="K215" t="str">
        <f t="shared" si="11"/>
        <v xml:space="preserve"> &lt;&gt; &lt;br&gt; &amp;nbsp;&amp;nbsp;&amp;nbsp;&amp;nbsp;&amp;nbsp;&amp;nbsp;&amp;nbsp;&amp;nbsp;&lt;&gt;</v>
      </c>
      <c r="M215" t="str">
        <f t="shared" si="9"/>
        <v xml:space="preserve">    ref_intext_pettorelli_et_al_2010: "Pettorelli et al., 2010"</v>
      </c>
      <c r="N215" t="str">
        <f t="shared" si="10"/>
        <v xml:space="preserve">    ref_bib_pettorelli_et_al_2010: " &lt;&gt;"</v>
      </c>
    </row>
    <row r="216" spans="1:14">
      <c r="A216" t="s">
        <v>3058</v>
      </c>
      <c r="B216" t="b">
        <v>1</v>
      </c>
      <c r="C216" t="b">
        <v>0</v>
      </c>
      <c r="D216" t="b">
        <v>0</v>
      </c>
      <c r="E216" t="s">
        <v>1788</v>
      </c>
      <c r="F216" t="s">
        <v>2670</v>
      </c>
      <c r="G216" t="s">
        <v>3278</v>
      </c>
      <c r="H216" t="s">
        <v>136</v>
      </c>
      <c r="I216" t="s">
        <v>136</v>
      </c>
      <c r="J216" t="s">
        <v>2037</v>
      </c>
      <c r="K216" t="str">
        <f t="shared" si="11"/>
        <v>Powell, R. A., &amp; Mitchell, M. S. (2012). What is a home range? *Journal of Mammalogy, 93*(4), 948-958. &lt;https://doi.org/10.1644/11-mamm-s-177 &lt;br&gt; &amp;nbsp;&amp;nbsp;&amp;nbsp;&amp;nbsp;&amp;nbsp;&amp;nbsp;&amp;nbsp;&amp;nbsp;owell, R. A., &amp; Mitchell, M. S. (2012). What is a home range? *Journal of Mammalogy, 93*(4), 948-958.1&gt;</v>
      </c>
      <c r="M216" t="str">
        <f t="shared" si="9"/>
        <v xml:space="preserve">    ref_intext_powell_mitchell_2012: "Powell &amp; Mitchell, 2012"</v>
      </c>
      <c r="N216" t="str">
        <f t="shared" si="10"/>
        <v xml:space="preserve">    ref_bib_powell_mitchell_2012: "Powell, R. A., &amp; Mitchell, M. S. (2012). What is a home range? *Journal of Mammalogy, 93*(4), 948-958. &lt;https://doi.org/10.1644/11-mamm-s-177.1&gt;"</v>
      </c>
    </row>
    <row r="217" spans="1:14">
      <c r="A217" t="s">
        <v>3058</v>
      </c>
      <c r="B217" t="b">
        <v>0</v>
      </c>
      <c r="C217" t="b">
        <v>0</v>
      </c>
      <c r="E217" t="s">
        <v>2116</v>
      </c>
      <c r="F217" t="s">
        <v>2671</v>
      </c>
      <c r="G217" t="s">
        <v>3279</v>
      </c>
      <c r="H217" t="s">
        <v>2117</v>
      </c>
      <c r="I217" t="s">
        <v>2117</v>
      </c>
      <c r="J217" t="s">
        <v>2115</v>
      </c>
      <c r="K217" t="str">
        <f t="shared" si="11"/>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17" t="str">
        <f t="shared" si="9"/>
        <v xml:space="preserve">    ref_intext_project_dragonfly_2019: "Project Dragonfly, 2019"</v>
      </c>
      <c r="N217" t="str">
        <f t="shared" si="10"/>
        <v xml:space="preserve">    ref_bib_project_dragonfly_2019: "Project Dragonfly. (2019, Jan 24). *Abundance, species richness, and diversity* [Video]. YouTube. &lt;https://www.youtube.com/watch?v=ghhZClDRK_g&amp;source_ve_path=OTY3MTQbqI&gt;"</v>
      </c>
    </row>
    <row r="218" spans="1:14">
      <c r="A218" t="s">
        <v>3058</v>
      </c>
      <c r="B218" t="b">
        <v>0</v>
      </c>
      <c r="C218" t="b">
        <v>0</v>
      </c>
      <c r="E218" t="s">
        <v>2194</v>
      </c>
      <c r="F218" t="s">
        <v>2672</v>
      </c>
      <c r="G218" t="s">
        <v>3280</v>
      </c>
      <c r="H218" t="s">
        <v>2195</v>
      </c>
      <c r="I218" t="s">
        <v>2195</v>
      </c>
      <c r="J218" t="s">
        <v>2198</v>
      </c>
      <c r="K218" t="str">
        <f t="shared" si="11"/>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18" t="str">
        <f t="shared" si="9"/>
        <v xml:space="preserve">    ref_intext_proteus_2019a: "Proteus, 2019a"</v>
      </c>
      <c r="N218" t="str">
        <f t="shared" si="10"/>
        <v xml:space="preserve">    ref_bib_proteus_2019a: "Proteus. (2019a, May 30). *Occupancy modelling - the difference between probability and proportion of units occupied* [Video]. YouTube. &lt;https://www.youtube.com/watch?v=zKQFY8W4ceU&gt;"</v>
      </c>
    </row>
    <row r="219" spans="1:14">
      <c r="A219" t="s">
        <v>3058</v>
      </c>
      <c r="B219" t="b">
        <v>0</v>
      </c>
      <c r="C219" t="b">
        <v>0</v>
      </c>
      <c r="E219" t="s">
        <v>2197</v>
      </c>
      <c r="F219" t="s">
        <v>2673</v>
      </c>
      <c r="G219" t="s">
        <v>3281</v>
      </c>
      <c r="H219" t="s">
        <v>2196</v>
      </c>
      <c r="I219" t="s">
        <v>2196</v>
      </c>
      <c r="J219" t="s">
        <v>2199</v>
      </c>
      <c r="K219" t="str">
        <f t="shared" si="11"/>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19" t="str">
        <f t="shared" si="9"/>
        <v xml:space="preserve">    ref_intext_proteus_2019b: "Proteus, 2019b"</v>
      </c>
      <c r="N219" t="str">
        <f t="shared" si="10"/>
        <v xml:space="preserve">    ref_bib_proteus_2019b: "Proteus. (2019b, Aug 22). *Occupancy models - how many covariates can I include?* [Video]. YouTube. &lt;https://www.youtube.com/watch?v=tCh7rTu6fvQ&gt;"</v>
      </c>
    </row>
    <row r="220" spans="1:14">
      <c r="A220" t="s">
        <v>3058</v>
      </c>
      <c r="B220" t="b">
        <v>0</v>
      </c>
      <c r="C220" t="b">
        <v>0</v>
      </c>
      <c r="D220" t="b">
        <v>1</v>
      </c>
      <c r="E220" t="s">
        <v>12</v>
      </c>
      <c r="F220" t="s">
        <v>2674</v>
      </c>
      <c r="G220" t="s">
        <v>3282</v>
      </c>
      <c r="H220" t="s">
        <v>135</v>
      </c>
      <c r="I220" t="s">
        <v>135</v>
      </c>
      <c r="J220" t="s">
        <v>2038</v>
      </c>
      <c r="K220" t="str">
        <f t="shared" si="11"/>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0" t="str">
        <f t="shared" si="9"/>
        <v xml:space="preserve">    ref_intext_pyron_2010: "Pyron, 2010"</v>
      </c>
      <c r="N220" t="str">
        <f t="shared" si="10"/>
        <v xml:space="preserve">    ref_bib_pyron_2010: "Pyron, M. (2010) Characterizing Communities. *Nature Education Knowledge, 3*(10):39. &lt;https://www.nature.com/scitable/knowledge/library/characterizing-communities-13241173/&gt;"</v>
      </c>
    </row>
    <row r="221" spans="1:14">
      <c r="A221" t="s">
        <v>3043</v>
      </c>
      <c r="B221" t="b">
        <v>1</v>
      </c>
      <c r="C221" t="b">
        <v>0</v>
      </c>
      <c r="D221" t="b">
        <v>1</v>
      </c>
      <c r="E221" t="s">
        <v>1789</v>
      </c>
      <c r="F221" t="s">
        <v>2675</v>
      </c>
      <c r="G221" t="s">
        <v>3283</v>
      </c>
      <c r="H221" t="s">
        <v>132</v>
      </c>
      <c r="I221" t="s">
        <v>132</v>
      </c>
      <c r="J221" t="s">
        <v>2039</v>
      </c>
      <c r="K221" t="str">
        <f t="shared" si="11"/>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1" t="str">
        <f t="shared" si="9"/>
        <v xml:space="preserve">    ref_intext_ramage_et_al_2013: "Ramage et al., 2013"</v>
      </c>
      <c r="N221" t="str">
        <f t="shared" si="10"/>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2" spans="1:14">
      <c r="A222" t="s">
        <v>3043</v>
      </c>
      <c r="B222" t="b">
        <v>1</v>
      </c>
      <c r="C222" t="b">
        <v>0</v>
      </c>
      <c r="D222" t="b">
        <v>0</v>
      </c>
      <c r="E222" t="s">
        <v>1790</v>
      </c>
      <c r="F222" t="s">
        <v>2676</v>
      </c>
      <c r="G222" t="s">
        <v>3284</v>
      </c>
      <c r="H222" t="s">
        <v>131</v>
      </c>
      <c r="I222" t="s">
        <v>131</v>
      </c>
      <c r="J222" t="s">
        <v>2040</v>
      </c>
      <c r="K222" t="str">
        <f t="shared" si="11"/>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2" t="str">
        <f t="shared" si="9"/>
        <v xml:space="preserve">    ref_intext_randler_kalb_2018: "Randler &amp; Kalb, 2018"</v>
      </c>
      <c r="N222" t="str">
        <f t="shared" si="10"/>
        <v xml:space="preserve">    ref_bib_randler_kalb_2018: "Randler, C., &amp; Kalb, N. (2018). Distance and size matters: A comparison of six wildlife camera traps and their usefulness for wild birds. *Ecology and Evolution*, 1-13. &lt;https://onlinelibrary.wiley.com/doi/pdf/10.1002/ece3.4240&gt;"</v>
      </c>
    </row>
    <row r="223" spans="1:14">
      <c r="A223" t="s">
        <v>3043</v>
      </c>
      <c r="B223" t="b">
        <v>1</v>
      </c>
      <c r="C223" t="b">
        <v>0</v>
      </c>
      <c r="D223" t="b">
        <v>1</v>
      </c>
      <c r="E223" t="s">
        <v>11</v>
      </c>
      <c r="F223" t="s">
        <v>2462</v>
      </c>
      <c r="G223" t="s">
        <v>3070</v>
      </c>
      <c r="H223" t="s">
        <v>133</v>
      </c>
      <c r="I223" t="s">
        <v>133</v>
      </c>
      <c r="J223" t="s">
        <v>2978</v>
      </c>
      <c r="K223" t="str">
        <f t="shared" si="11"/>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223" t="str">
        <f t="shared" si="9"/>
        <v xml:space="preserve">    ref_intext_rcsc_2024: "Alberta Remote Camera Steering Committee [RCSC], 2024"</v>
      </c>
      <c r="N223" t="str">
        <f t="shared" si="10"/>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224" spans="1:14">
      <c r="A224" t="s">
        <v>3043</v>
      </c>
      <c r="B224" t="b">
        <v>0</v>
      </c>
      <c r="C224" t="b">
        <v>1</v>
      </c>
      <c r="D224" t="b">
        <v>1</v>
      </c>
      <c r="E224" t="s">
        <v>1791</v>
      </c>
      <c r="F224" t="s">
        <v>2461</v>
      </c>
      <c r="G224" t="s">
        <v>3069</v>
      </c>
      <c r="H224" t="s">
        <v>134</v>
      </c>
      <c r="I224" t="s">
        <v>134</v>
      </c>
      <c r="J224" t="s">
        <v>2977</v>
      </c>
      <c r="K224" t="str">
        <f t="shared" si="11"/>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224" t="str">
        <f t="shared" si="9"/>
        <v xml:space="preserve">    ref_intext_rcsc_et_al_2024: "Alberta Remote Camera Steering Committee [RCSC] et al., 2024"</v>
      </c>
      <c r="N224" t="str">
        <f t="shared" si="10"/>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225" spans="1:14">
      <c r="A225" t="s">
        <v>3043</v>
      </c>
      <c r="B225" t="b">
        <v>1</v>
      </c>
      <c r="C225" t="b">
        <v>0</v>
      </c>
      <c r="D225" t="b">
        <v>0</v>
      </c>
      <c r="E225" t="s">
        <v>1792</v>
      </c>
      <c r="F225" t="s">
        <v>2677</v>
      </c>
      <c r="G225" t="s">
        <v>3285</v>
      </c>
      <c r="H225" t="s">
        <v>130</v>
      </c>
      <c r="I225" t="s">
        <v>130</v>
      </c>
      <c r="J225" t="s">
        <v>2041</v>
      </c>
      <c r="K225" t="str">
        <f t="shared" si="11"/>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25" t="str">
        <f t="shared" si="9"/>
        <v xml:space="preserve">    ref_intext_reconyx_inc._2018: "Reconyx Inc., 2018"</v>
      </c>
      <c r="N225" t="str">
        <f t="shared" si="10"/>
        <v xml:space="preserve">    ref_bib_reconyx_inc._2018: "Reconyx Inc. (2018). Hyperfire Professional/Outdoor Instruction Manual. Holmen, WI, USA. &lt;https://www.reconyx.com/img/file/HyperFire_2_User_Guide_2018_07_05_v5.pdf&gt;"</v>
      </c>
    </row>
    <row r="226" spans="1:14">
      <c r="A226" t="s">
        <v>3043</v>
      </c>
      <c r="B226" t="b">
        <v>0</v>
      </c>
      <c r="C226" t="b">
        <v>0</v>
      </c>
      <c r="D226" t="b">
        <v>1</v>
      </c>
      <c r="E226" t="s">
        <v>1793</v>
      </c>
      <c r="F226" t="s">
        <v>2678</v>
      </c>
      <c r="G226" t="s">
        <v>3286</v>
      </c>
      <c r="H226" t="s">
        <v>129</v>
      </c>
      <c r="I226" t="s">
        <v>129</v>
      </c>
      <c r="J226" t="s">
        <v>2042</v>
      </c>
      <c r="K226" t="str">
        <f t="shared" si="11"/>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26" t="str">
        <f t="shared" si="9"/>
        <v xml:space="preserve">    ref_intext_rendall_et_al_2021: "Rendall et al., 2021"</v>
      </c>
      <c r="N226" t="str">
        <f t="shared" si="10"/>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27" spans="1:14">
      <c r="A227" t="s">
        <v>3043</v>
      </c>
      <c r="B227" t="b">
        <v>1</v>
      </c>
      <c r="C227" t="b">
        <v>0</v>
      </c>
      <c r="D227" t="b">
        <v>0</v>
      </c>
      <c r="E227" t="s">
        <v>1794</v>
      </c>
      <c r="F227" t="s">
        <v>2680</v>
      </c>
      <c r="G227" t="s">
        <v>3288</v>
      </c>
      <c r="H227" t="s">
        <v>127</v>
      </c>
      <c r="I227" t="s">
        <v>127</v>
      </c>
      <c r="J227" t="s">
        <v>2044</v>
      </c>
      <c r="K227" t="str">
        <f t="shared" si="11"/>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27" t="str">
        <f t="shared" si="9"/>
        <v xml:space="preserve">    ref_intext_rich_et_al_2014: "Rich et al., 2014"</v>
      </c>
      <c r="N227" t="str">
        <f t="shared" si="10"/>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28" spans="1:14">
      <c r="A228" t="s">
        <v>3043</v>
      </c>
      <c r="B228" t="b">
        <v>1</v>
      </c>
      <c r="C228" t="b">
        <v>0</v>
      </c>
      <c r="D228" t="b">
        <v>0</v>
      </c>
      <c r="E228" t="s">
        <v>1795</v>
      </c>
      <c r="F228" t="s">
        <v>2681</v>
      </c>
      <c r="G228" t="s">
        <v>3289</v>
      </c>
      <c r="H228" t="s">
        <v>126</v>
      </c>
      <c r="I228" t="s">
        <v>126</v>
      </c>
      <c r="J228" t="s">
        <v>2045</v>
      </c>
      <c r="K228" t="str">
        <f t="shared" si="11"/>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28" t="str">
        <f t="shared" si="9"/>
        <v xml:space="preserve">    ref_intext_ridout_linkie_2009: "Ridout &amp; Linkie, 2009"</v>
      </c>
      <c r="N228" t="str">
        <f t="shared" si="10"/>
        <v xml:space="preserve">    ref_bib_ridout_linkie_2009: "Ridout, M. S., &amp; Linkie, M. (2009). Estimating overlap of daily activity patterns from camera trap data. *Journal of Agricultural, Biological, and Environmental Statistics, 14*(3), 322–337. &lt;https://doi.org/10.1198/jabes.2009.08038&gt;"</v>
      </c>
    </row>
    <row r="229" spans="1:14">
      <c r="A229" t="s">
        <v>3043</v>
      </c>
      <c r="B229" t="b">
        <v>0</v>
      </c>
      <c r="C229" t="b">
        <v>0</v>
      </c>
      <c r="E229" t="s">
        <v>2427</v>
      </c>
      <c r="F229" t="s">
        <v>2682</v>
      </c>
      <c r="G229" t="s">
        <v>3290</v>
      </c>
      <c r="H229" t="s">
        <v>2426</v>
      </c>
      <c r="I229" t="s">
        <v>2124</v>
      </c>
      <c r="J229" t="s">
        <v>2428</v>
      </c>
      <c r="K229" t="str">
        <f t="shared" si="11"/>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29" t="str">
        <f t="shared" si="9"/>
        <v xml:space="preserve">    ref_intext_riffomonas_project_2022a: "Riffomonas Project, 2022a"</v>
      </c>
      <c r="N229" t="str">
        <f t="shared" si="10"/>
        <v xml:space="preserve">    ref_bib_riffomonas_project_2022a: "Riffomonas Project (2022a, Mar 17). *Using vegan to calculate alpha diversity metrics within the tidyverse in R (CC196)* [Video]. YouTube. &lt;https://www.youtube.com/watch?v=wq1SXGQYgCs&gt;"</v>
      </c>
    </row>
    <row r="230" spans="1:14">
      <c r="A230" t="s">
        <v>3043</v>
      </c>
      <c r="B230" t="b">
        <v>0</v>
      </c>
      <c r="C230" t="b">
        <v>0</v>
      </c>
      <c r="E230" t="s">
        <v>2427</v>
      </c>
      <c r="F230" t="s">
        <v>2682</v>
      </c>
      <c r="G230" t="s">
        <v>3290</v>
      </c>
      <c r="H230" t="s">
        <v>2429</v>
      </c>
      <c r="I230" t="s">
        <v>2124</v>
      </c>
      <c r="J230" t="s">
        <v>2430</v>
      </c>
      <c r="K230" t="str">
        <f t="shared" si="11"/>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0" t="str">
        <f t="shared" si="9"/>
        <v xml:space="preserve">    ref_intext_riffomonas_project_2022a: "Riffomonas Project, 2022b"</v>
      </c>
      <c r="N230" t="str">
        <f t="shared" si="10"/>
        <v xml:space="preserve">    ref_bib_riffomonas_project_2022a: "Riffomonas Project (2022b, Mar 24). *Generating a rarefaction curve from collector's curves in R within the tidyverse (CC198)* [Video]. YouTube. &lt;https://www.youtube.com/watch?v=ywHVb0Q-qsM&gt;"</v>
      </c>
    </row>
    <row r="231" spans="1:14">
      <c r="A231" t="s">
        <v>3043</v>
      </c>
      <c r="B231" t="b">
        <v>1</v>
      </c>
      <c r="C231" t="b">
        <v>1</v>
      </c>
      <c r="D231" t="b">
        <v>0</v>
      </c>
      <c r="E231" t="s">
        <v>10</v>
      </c>
      <c r="F231" t="s">
        <v>2679</v>
      </c>
      <c r="G231" t="s">
        <v>3287</v>
      </c>
      <c r="H231" t="s">
        <v>128</v>
      </c>
      <c r="I231" t="s">
        <v>128</v>
      </c>
      <c r="J231" t="s">
        <v>2043</v>
      </c>
      <c r="K231" t="str">
        <f t="shared" si="11"/>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31" t="str">
        <f t="shared" si="9"/>
        <v xml:space="preserve">    ref_intext_risc_2019: "Resources Information Standards Committee [RISC], 2019"</v>
      </c>
      <c r="N231" t="str">
        <f t="shared" si="10"/>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2" spans="1:14">
      <c r="A232" t="s">
        <v>3043</v>
      </c>
      <c r="B232" t="b">
        <v>0</v>
      </c>
      <c r="C232" t="b">
        <v>0</v>
      </c>
      <c r="E232" t="s">
        <v>2424</v>
      </c>
      <c r="F232" t="s">
        <v>2775</v>
      </c>
      <c r="G232" t="s">
        <v>3383</v>
      </c>
      <c r="H232" t="s">
        <v>2431</v>
      </c>
      <c r="I232" t="s">
        <v>2431</v>
      </c>
      <c r="J232" t="s">
        <v>2425</v>
      </c>
      <c r="K232" t="str">
        <f t="shared" si="11"/>
        <v>Rob K Statistics (2018, Oct 16). *Species Accumulation Curves* [Video]. YouTube. &lt;https://www.youtube.com/watch?v=Jj7LYrU_6RA&amp;t=3s&gt; &lt;br&gt; &amp;nbsp;&amp;nbsp;&amp;nbsp;&amp;nbsp;&amp;nbsp;&amp;nbsp;&amp;nbsp;&amp;nbsp;ob K Statistics (2018, Oct 16). *Species Accumulation Curves* [Video]. YouTube. &lt;https://www.youtube</v>
      </c>
      <c r="M232" t="str">
        <f t="shared" si="9"/>
        <v xml:space="preserve">    ref_intext_rk_stats_2018: "Rob K Statistics, 2018"</v>
      </c>
      <c r="N232" t="str">
        <f t="shared" si="10"/>
        <v xml:space="preserve">    ref_bib_rk_stats_2018: "Rob K Statistics (2018, Oct 16). *Species Accumulation Curves* [Video]. YouTube. &lt;https://www.youtube.com/watch?v=Jj7LYrU_6RA&amp;t=3s&gt;"</v>
      </c>
    </row>
    <row r="233" spans="1:14">
      <c r="A233" t="s">
        <v>3043</v>
      </c>
      <c r="B233" t="b">
        <v>1</v>
      </c>
      <c r="C233" t="b">
        <v>0</v>
      </c>
      <c r="D233" t="b">
        <v>0</v>
      </c>
      <c r="E233" t="s">
        <v>1796</v>
      </c>
      <c r="F233" t="s">
        <v>2683</v>
      </c>
      <c r="G233" t="s">
        <v>3291</v>
      </c>
      <c r="H233" t="s">
        <v>125</v>
      </c>
      <c r="I233" t="s">
        <v>125</v>
      </c>
      <c r="J233" t="s">
        <v>2046</v>
      </c>
      <c r="K233" t="str">
        <f t="shared" si="11"/>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3" t="str">
        <f t="shared" si="9"/>
        <v xml:space="preserve">    ref_intext_robinson_et_al_2020: "Robinson et al., 2020"</v>
      </c>
      <c r="N233" t="str">
        <f t="shared" si="10"/>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4" spans="1:14">
      <c r="A234" t="s">
        <v>3043</v>
      </c>
      <c r="B234" t="b">
        <v>0</v>
      </c>
      <c r="C234" t="b">
        <v>0</v>
      </c>
      <c r="E234" t="s">
        <v>2212</v>
      </c>
      <c r="F234" t="s">
        <v>2684</v>
      </c>
      <c r="G234" t="s">
        <v>3292</v>
      </c>
      <c r="H234" t="s">
        <v>2211</v>
      </c>
      <c r="I234" t="s">
        <v>2211</v>
      </c>
      <c r="J234" t="s">
        <v>2210</v>
      </c>
      <c r="K234" t="str">
        <f t="shared" si="11"/>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4" t="str">
        <f t="shared" si="9"/>
        <v xml:space="preserve">    ref_intext_roeland_2020: "Roeland, 2020"</v>
      </c>
      <c r="N234" t="str">
        <f t="shared" si="10"/>
        <v xml:space="preserve">    ref_bib_roeland_2020: "Roeland Kindt, R. (2020). *Species Accumulation Curves with vegan, BiodiversityR and ggplot2.* &lt;https://rpubs.com/Roeland-KINDT/694021&gt;"</v>
      </c>
    </row>
    <row r="235" spans="1:14">
      <c r="A235" t="s">
        <v>3043</v>
      </c>
      <c r="B235" t="b">
        <v>0</v>
      </c>
      <c r="C235" t="b">
        <v>0</v>
      </c>
      <c r="D235" t="b">
        <v>1</v>
      </c>
      <c r="E235" t="s">
        <v>1797</v>
      </c>
      <c r="F235" t="s">
        <v>2685</v>
      </c>
      <c r="G235" t="s">
        <v>3293</v>
      </c>
      <c r="H235" t="s">
        <v>124</v>
      </c>
      <c r="I235" t="s">
        <v>124</v>
      </c>
      <c r="J235" t="s">
        <v>2047</v>
      </c>
      <c r="K235" t="str">
        <f t="shared" si="11"/>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35" t="str">
        <f t="shared" si="9"/>
        <v xml:space="preserve">    ref_intext_roemer_et_al_2009: "Roemer et al., 2009"</v>
      </c>
      <c r="N235" t="str">
        <f t="shared" si="10"/>
        <v xml:space="preserve">    ref_bib_roemer_et_al_2009: "Roemer, G. W., Gompper, M. E., &amp; Van Valkenburgh, B. (2009). The Ecological Role of the Mammalian Mesocarnivore. *BioScience*, *59*(2), 165–173. &lt;https://doi.org/10.1525/bio.2009.59.2.9&gt;"</v>
      </c>
    </row>
    <row r="236" spans="1:14">
      <c r="A236" t="s">
        <v>3043</v>
      </c>
      <c r="B236" t="b">
        <v>0</v>
      </c>
      <c r="C236" t="b">
        <v>0</v>
      </c>
      <c r="D236" t="b">
        <v>1</v>
      </c>
      <c r="E236" t="s">
        <v>1798</v>
      </c>
      <c r="F236" t="s">
        <v>2688</v>
      </c>
      <c r="G236" t="s">
        <v>3296</v>
      </c>
      <c r="H236" t="s">
        <v>121</v>
      </c>
      <c r="I236" t="s">
        <v>883</v>
      </c>
      <c r="J236" t="s">
        <v>2049</v>
      </c>
      <c r="K236" t="str">
        <f t="shared" si="11"/>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36" t="str">
        <f t="shared" si="9"/>
        <v xml:space="preserve">    ref_intext_rovero_et_al_2010: "Rovero et al., 2010"</v>
      </c>
      <c r="N236" t="str">
        <f t="shared" si="10"/>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37" spans="1:14">
      <c r="A237" t="s">
        <v>3043</v>
      </c>
      <c r="B237" t="b">
        <v>1</v>
      </c>
      <c r="C237" t="b">
        <v>1</v>
      </c>
      <c r="D237" t="b">
        <v>0</v>
      </c>
      <c r="E237" t="s">
        <v>1799</v>
      </c>
      <c r="F237" t="s">
        <v>2689</v>
      </c>
      <c r="G237" t="s">
        <v>3297</v>
      </c>
      <c r="H237" t="s">
        <v>120</v>
      </c>
      <c r="I237" t="s">
        <v>120</v>
      </c>
      <c r="J237" t="s">
        <v>2048</v>
      </c>
      <c r="K237" t="str">
        <f t="shared" si="11"/>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37" t="str">
        <f t="shared" si="9"/>
        <v xml:space="preserve">    ref_intext_rovero_et_al_2013: "Rovero et al., 2013"</v>
      </c>
      <c r="N237" t="str">
        <f t="shared" si="10"/>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38" spans="1:14">
      <c r="A238" t="s">
        <v>3043</v>
      </c>
      <c r="B238" t="b">
        <v>1</v>
      </c>
      <c r="C238" t="b">
        <v>1</v>
      </c>
      <c r="D238" t="b">
        <v>0</v>
      </c>
      <c r="E238" t="s">
        <v>1800</v>
      </c>
      <c r="F238" t="s">
        <v>2686</v>
      </c>
      <c r="G238" t="s">
        <v>3294</v>
      </c>
      <c r="H238" t="s">
        <v>123</v>
      </c>
      <c r="I238" t="s">
        <v>123</v>
      </c>
      <c r="J238" t="s">
        <v>2885</v>
      </c>
      <c r="K238" t="str">
        <f t="shared" si="11"/>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38" t="str">
        <f t="shared" si="9"/>
        <v xml:space="preserve">    ref_intext_rovero_marshall_2009: "Rovero &amp; Marshall, 2009"</v>
      </c>
      <c r="N238" t="str">
        <f t="shared" si="10"/>
        <v xml:space="preserve">    ref_bib_rovero_marshall_2009: "Rovero, F., &amp; Marshall, A. R. (2009). Camera Trapping Photographic Rate as an Index of [density](/09_glossary.md#density) in Forest Ungulates. *Journal of Applied Ecology*, *46*(5), 1011–1017. &lt;https://www.jstor.org/stable/25623081&gt;"</v>
      </c>
    </row>
    <row r="239" spans="1:14">
      <c r="A239" t="s">
        <v>3043</v>
      </c>
      <c r="B239" t="b">
        <v>1</v>
      </c>
      <c r="C239" t="b">
        <v>1</v>
      </c>
      <c r="D239" t="b">
        <v>0</v>
      </c>
      <c r="E239" t="s">
        <v>1801</v>
      </c>
      <c r="F239" t="s">
        <v>2687</v>
      </c>
      <c r="G239" t="s">
        <v>3295</v>
      </c>
      <c r="H239" t="s">
        <v>122</v>
      </c>
      <c r="I239" t="s">
        <v>122</v>
      </c>
      <c r="J239" t="s">
        <v>1005</v>
      </c>
      <c r="K239" t="str">
        <f t="shared" si="11"/>
        <v>Rovero, F., &amp; Zimmermann, F. (2016). *Camera Trapping for Wildlife Research*. Exeter: Pelagic Publishing, UK. &lt;&gt; &lt;br&gt; &amp;nbsp;&amp;nbsp;&amp;nbsp;&amp;nbsp;&amp;nbsp;&amp;nbsp;&amp;nbsp;&amp;nbsp;overo, F., &amp; Zimmermann, F. (2016). *Camera Trapping for Wildlife Research*. Exeter: Pelagic Publish</v>
      </c>
      <c r="M239" t="str">
        <f t="shared" si="9"/>
        <v xml:space="preserve">    ref_intext_rovero_zimmermann_2016: "Rovero &amp; Zimmermann, 2016"</v>
      </c>
      <c r="N239" t="str">
        <f t="shared" si="10"/>
        <v xml:space="preserve">    ref_bib_rovero_zimmermann_2016: "Rovero, F., &amp; Zimmermann, F. (2016). *Camera Trapping for Wildlife Research*. Exeter: Pelagic Publishing, UK. &lt;&gt;"</v>
      </c>
    </row>
    <row r="240" spans="1:14">
      <c r="A240" t="s">
        <v>3043</v>
      </c>
      <c r="B240" t="b">
        <v>1</v>
      </c>
      <c r="C240" t="b">
        <v>0</v>
      </c>
      <c r="D240" t="b">
        <v>0</v>
      </c>
      <c r="E240" t="s">
        <v>1802</v>
      </c>
      <c r="F240" t="s">
        <v>2690</v>
      </c>
      <c r="G240" t="s">
        <v>3298</v>
      </c>
      <c r="H240" t="s">
        <v>119</v>
      </c>
      <c r="I240" t="s">
        <v>119</v>
      </c>
      <c r="J240" t="s">
        <v>2998</v>
      </c>
      <c r="K240" t="str">
        <f t="shared" si="11"/>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0" t="str">
        <f t="shared" si="9"/>
        <v xml:space="preserve">    ref_intext_rowcliffe_carbone_2008: "Rowcliffe &amp; Carbone, 2008"</v>
      </c>
      <c r="N240" t="str">
        <f t="shared" si="10"/>
        <v xml:space="preserve">    ref_bib_rowcliffe_carbone_2008: "Rowcliffe, J. M., &amp; Carbone, C. (2008). [survey](/09_glossary.md#survey)s Using Camera Traps: Are We Looking to a Brighter Future? *Animal Conservation, 11*(3), 185–86. &lt;https://doi.org/10.1111/j.1469-1795.2008.00180.x&gt;"</v>
      </c>
    </row>
    <row r="241" spans="1:14">
      <c r="A241" t="s">
        <v>3043</v>
      </c>
      <c r="B241" t="b">
        <v>1</v>
      </c>
      <c r="C241" t="b">
        <v>0</v>
      </c>
      <c r="D241" t="b">
        <v>1</v>
      </c>
      <c r="E241" t="s">
        <v>1803</v>
      </c>
      <c r="F241" t="s">
        <v>2691</v>
      </c>
      <c r="G241" t="s">
        <v>3299</v>
      </c>
      <c r="H241" t="s">
        <v>118</v>
      </c>
      <c r="I241" t="s">
        <v>118</v>
      </c>
      <c r="J241" t="s">
        <v>2886</v>
      </c>
      <c r="K241" t="str">
        <f t="shared" si="11"/>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1" t="str">
        <f t="shared" si="9"/>
        <v xml:space="preserve">    ref_intext_rowcliffe_et_al_2008: "Rowcliffe et al., 2008"</v>
      </c>
      <c r="N241" t="str">
        <f t="shared" si="10"/>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2" spans="1:14">
      <c r="A242" t="s">
        <v>3043</v>
      </c>
      <c r="B242" t="b">
        <v>1</v>
      </c>
      <c r="C242" t="b">
        <v>0</v>
      </c>
      <c r="D242" t="b">
        <v>0</v>
      </c>
      <c r="E242" t="s">
        <v>1804</v>
      </c>
      <c r="F242" t="s">
        <v>2692</v>
      </c>
      <c r="G242" t="s">
        <v>3300</v>
      </c>
      <c r="H242" t="s">
        <v>114</v>
      </c>
      <c r="I242" t="s">
        <v>114</v>
      </c>
      <c r="J242" t="s">
        <v>2050</v>
      </c>
      <c r="K242" t="str">
        <f t="shared" si="11"/>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42" t="str">
        <f t="shared" si="9"/>
        <v xml:space="preserve">    ref_intext_rowcliffe_et_al_2011: "Rowcliffe et al., 2011"</v>
      </c>
      <c r="N242" t="str">
        <f t="shared" si="10"/>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43" spans="1:14">
      <c r="A243" t="s">
        <v>3043</v>
      </c>
      <c r="B243" t="b">
        <v>1</v>
      </c>
      <c r="C243" t="b">
        <v>0</v>
      </c>
      <c r="D243" t="b">
        <v>0</v>
      </c>
      <c r="E243" t="s">
        <v>1805</v>
      </c>
      <c r="F243" t="s">
        <v>2693</v>
      </c>
      <c r="G243" t="s">
        <v>3301</v>
      </c>
      <c r="H243" t="s">
        <v>116</v>
      </c>
      <c r="I243" t="s">
        <v>116</v>
      </c>
      <c r="J243" t="s">
        <v>2887</v>
      </c>
      <c r="K243" t="str">
        <f t="shared" si="11"/>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3" t="str">
        <f t="shared" si="9"/>
        <v xml:space="preserve">    ref_intext_rowcliffe_et_al_2013: "Rowcliffe et al., 2013"</v>
      </c>
      <c r="N243" t="str">
        <f t="shared" si="10"/>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4" spans="1:14">
      <c r="A244" t="s">
        <v>3043</v>
      </c>
      <c r="B244" t="b">
        <v>1</v>
      </c>
      <c r="C244" t="b">
        <v>0</v>
      </c>
      <c r="D244" t="b">
        <v>0</v>
      </c>
      <c r="E244" t="s">
        <v>1806</v>
      </c>
      <c r="F244" t="s">
        <v>2694</v>
      </c>
      <c r="G244" t="s">
        <v>3302</v>
      </c>
      <c r="H244" t="s">
        <v>115</v>
      </c>
      <c r="I244" t="s">
        <v>115</v>
      </c>
      <c r="J244" t="s">
        <v>2051</v>
      </c>
      <c r="K244" t="str">
        <f t="shared" si="11"/>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4" t="str">
        <f t="shared" si="9"/>
        <v xml:space="preserve">    ref_intext_rowcliffe_et_al_2014: "Rowcliffe et al., 2014"</v>
      </c>
      <c r="N244" t="str">
        <f t="shared" si="10"/>
        <v xml:space="preserve">    ref_bib_rowcliffe_et_al_2014: "Rowcliffe, J. M., Kays, R., Kranstauber, B., Carbone, C., Jansen, P. A., &amp; Fisher, D. (2014). Quantifying levels of animal activity using camera trap data. *Methods in Ecology and Evolution*, *5*(11), 1170–1179. &lt;https://doi.org/10.1111/2041-210x.12278&gt;"</v>
      </c>
    </row>
    <row r="245" spans="1:14">
      <c r="A245" t="s">
        <v>3043</v>
      </c>
      <c r="B245" t="b">
        <v>1</v>
      </c>
      <c r="C245" t="b">
        <v>0</v>
      </c>
      <c r="D245" t="b">
        <v>0</v>
      </c>
      <c r="E245" t="s">
        <v>1807</v>
      </c>
      <c r="F245" t="s">
        <v>2695</v>
      </c>
      <c r="G245" t="s">
        <v>3303</v>
      </c>
      <c r="H245" t="s">
        <v>117</v>
      </c>
      <c r="I245" t="s">
        <v>117</v>
      </c>
      <c r="J245" t="s">
        <v>2052</v>
      </c>
      <c r="K245" t="str">
        <f t="shared" si="11"/>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5" t="str">
        <f t="shared" si="9"/>
        <v xml:space="preserve">    ref_intext_rowcliffe_et_al_2016: "Rowcliffe et al., 2016"</v>
      </c>
      <c r="N245" t="str">
        <f t="shared" si="10"/>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6" spans="1:14">
      <c r="A246" t="s">
        <v>3043</v>
      </c>
      <c r="B246" t="b">
        <v>1</v>
      </c>
      <c r="C246" t="b">
        <v>0</v>
      </c>
      <c r="D246" t="b">
        <v>0</v>
      </c>
      <c r="E246" t="s">
        <v>9</v>
      </c>
      <c r="F246" t="s">
        <v>2700</v>
      </c>
      <c r="G246" t="s">
        <v>3308</v>
      </c>
      <c r="H246" t="s">
        <v>113</v>
      </c>
      <c r="I246" t="s">
        <v>113</v>
      </c>
      <c r="J246" t="s">
        <v>2055</v>
      </c>
      <c r="K246" t="str">
        <f t="shared" si="11"/>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46" t="str">
        <f t="shared" si="9"/>
        <v xml:space="preserve">    ref_intext_royle_2004: "Royle, 2004"</v>
      </c>
      <c r="N246" t="str">
        <f t="shared" si="10"/>
        <v xml:space="preserve">    ref_bib_royle_2004: "Royle, J. A. (2004). N-mixture Models for estimating population size from spatially Repeated Counts. *International Biometric Society, 60*(1), 108–115. &lt;https://www.jstor.org/stable/3695558&gt;"</v>
      </c>
    </row>
    <row r="247" spans="1:14">
      <c r="A247" t="s">
        <v>3043</v>
      </c>
      <c r="B247" t="b">
        <v>1</v>
      </c>
      <c r="C247" t="b">
        <v>0</v>
      </c>
      <c r="D247" t="b">
        <v>0</v>
      </c>
      <c r="E247" t="s">
        <v>1808</v>
      </c>
      <c r="F247" t="s">
        <v>2698</v>
      </c>
      <c r="G247" t="s">
        <v>3306</v>
      </c>
      <c r="H247" t="s">
        <v>109</v>
      </c>
      <c r="I247" t="s">
        <v>109</v>
      </c>
      <c r="J247" t="s">
        <v>2888</v>
      </c>
      <c r="K247" t="str">
        <f t="shared" si="11"/>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47" t="str">
        <f t="shared" si="9"/>
        <v xml:space="preserve">    ref_intext_royle_et_al_2009: "Royle et al., 2009"</v>
      </c>
      <c r="N247" t="str">
        <f t="shared" si="10"/>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48" spans="1:14">
      <c r="A248" t="s">
        <v>3043</v>
      </c>
      <c r="B248" t="b">
        <v>1</v>
      </c>
      <c r="C248" t="b">
        <v>0</v>
      </c>
      <c r="D248" t="b">
        <v>0</v>
      </c>
      <c r="E248" t="s">
        <v>1809</v>
      </c>
      <c r="F248" t="s">
        <v>2699</v>
      </c>
      <c r="G248" t="s">
        <v>3307</v>
      </c>
      <c r="H248" t="s">
        <v>110</v>
      </c>
      <c r="I248" t="s">
        <v>882</v>
      </c>
      <c r="J248" t="s">
        <v>2889</v>
      </c>
      <c r="K248" t="str">
        <f t="shared" si="11"/>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48" t="str">
        <f t="shared" si="9"/>
        <v xml:space="preserve">    ref_intext_royle_et_al_2014: "Royle et al., 2014"</v>
      </c>
      <c r="N248" t="str">
        <f t="shared" si="10"/>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49" spans="1:14">
      <c r="A249" t="s">
        <v>3043</v>
      </c>
      <c r="B249" t="b">
        <v>1</v>
      </c>
      <c r="C249" t="b">
        <v>0</v>
      </c>
      <c r="D249" t="b">
        <v>0</v>
      </c>
      <c r="E249" t="s">
        <v>1810</v>
      </c>
      <c r="F249" t="s">
        <v>2696</v>
      </c>
      <c r="G249" t="s">
        <v>3304</v>
      </c>
      <c r="H249" t="s">
        <v>112</v>
      </c>
      <c r="I249" t="s">
        <v>112</v>
      </c>
      <c r="J249" t="s">
        <v>2053</v>
      </c>
      <c r="K249" t="str">
        <f t="shared" si="11"/>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49" t="str">
        <f t="shared" si="9"/>
        <v xml:space="preserve">    ref_intext_royle_nichols_2003: "Royle &amp; Nichols, 2003"</v>
      </c>
      <c r="N249" t="str">
        <f t="shared" si="10"/>
        <v xml:space="preserve">    ref_bib_royle_nichols_2003: "Royle, J. A., &amp; Nichols, J. D. (2003). Estimating abundance from repeated presence–absence data or point counts. *Ecology, 84*, 777–790. &lt;https://doi.org/10.1890/0012-9658(2003)084[0777:EAFRPA]2.0.CO;2&gt;"</v>
      </c>
    </row>
    <row r="250" spans="1:14">
      <c r="A250" t="s">
        <v>3043</v>
      </c>
      <c r="B250" t="b">
        <v>1</v>
      </c>
      <c r="C250" t="b">
        <v>1</v>
      </c>
      <c r="D250" t="b">
        <v>0</v>
      </c>
      <c r="E250" t="s">
        <v>1811</v>
      </c>
      <c r="F250" t="s">
        <v>2697</v>
      </c>
      <c r="G250" t="s">
        <v>3305</v>
      </c>
      <c r="H250" t="s">
        <v>111</v>
      </c>
      <c r="I250" t="s">
        <v>111</v>
      </c>
      <c r="J250" t="s">
        <v>2054</v>
      </c>
      <c r="K250" t="str">
        <f t="shared" si="11"/>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0" t="str">
        <f t="shared" si="9"/>
        <v xml:space="preserve">    ref_intext_royle_young_2008: "Royle &amp; Young, 2008"</v>
      </c>
      <c r="N250" t="str">
        <f t="shared" si="10"/>
        <v xml:space="preserve">    ref_bib_royle_young_2008: "Royle, J. A., &amp; Young, K. V. (2008). A hierarchical model for spatial capture-recapture data. *Ecology, 89*(8), 2281–2289. &lt;https://doi.org/10.1890/07-0601.1&gt;"</v>
      </c>
    </row>
    <row r="251" spans="1:14">
      <c r="A251" t="s">
        <v>3059</v>
      </c>
      <c r="B251" t="b">
        <v>1</v>
      </c>
      <c r="C251" t="b">
        <v>1</v>
      </c>
      <c r="D251" t="b">
        <v>1</v>
      </c>
      <c r="E251" t="s">
        <v>1812</v>
      </c>
      <c r="F251" t="s">
        <v>2701</v>
      </c>
      <c r="G251" t="s">
        <v>3309</v>
      </c>
      <c r="H251" t="s">
        <v>107</v>
      </c>
      <c r="I251" t="s">
        <v>107</v>
      </c>
      <c r="J251" t="s">
        <v>2056</v>
      </c>
      <c r="K251" t="str">
        <f t="shared" si="11"/>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1" t="str">
        <f t="shared" si="9"/>
        <v xml:space="preserve">    ref_intext_samejima_et_al_2012: "Samejima et al., 2012"</v>
      </c>
      <c r="N251" t="str">
        <f t="shared" si="10"/>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2" spans="1:14">
      <c r="A252" t="s">
        <v>3059</v>
      </c>
      <c r="B252" t="b">
        <v>0</v>
      </c>
      <c r="C252" t="b">
        <v>0</v>
      </c>
      <c r="D252" t="s">
        <v>875</v>
      </c>
      <c r="E252" t="s">
        <v>1813</v>
      </c>
      <c r="F252" t="s">
        <v>2702</v>
      </c>
      <c r="G252" t="s">
        <v>3310</v>
      </c>
      <c r="H252" t="s">
        <v>106</v>
      </c>
      <c r="I252" t="s">
        <v>106</v>
      </c>
      <c r="J252" t="s">
        <v>2057</v>
      </c>
      <c r="K252" t="str">
        <f t="shared" si="11"/>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2" t="str">
        <f t="shared" si="9"/>
        <v xml:space="preserve">    ref_intext_santini_et_al_2020: "Santini et al., 2020"</v>
      </c>
      <c r="N252" t="str">
        <f t="shared" si="10"/>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3" spans="1:14">
      <c r="A253" t="s">
        <v>3059</v>
      </c>
      <c r="B253" t="b">
        <v>1</v>
      </c>
      <c r="C253" t="b">
        <v>0</v>
      </c>
      <c r="D253" t="b">
        <v>0</v>
      </c>
      <c r="E253" t="s">
        <v>1814</v>
      </c>
      <c r="F253" t="s">
        <v>2703</v>
      </c>
      <c r="G253" t="s">
        <v>3311</v>
      </c>
      <c r="H253" t="s">
        <v>105</v>
      </c>
      <c r="I253" t="s">
        <v>105</v>
      </c>
      <c r="J253" t="s">
        <v>1006</v>
      </c>
      <c r="K253" t="str">
        <f t="shared" si="11"/>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3" t="str">
        <f t="shared" si="9"/>
        <v xml:space="preserve">    ref_intext_schenider_et_al_2018: "Schenider et al., 2018"</v>
      </c>
      <c r="N253" t="str">
        <f t="shared" si="10"/>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4" spans="1:14">
      <c r="A254" t="s">
        <v>3059</v>
      </c>
      <c r="B254" t="b">
        <v>1</v>
      </c>
      <c r="C254" t="b">
        <v>0</v>
      </c>
      <c r="D254" t="b">
        <v>0</v>
      </c>
      <c r="E254" t="s">
        <v>8</v>
      </c>
      <c r="F254" t="s">
        <v>2704</v>
      </c>
      <c r="G254" t="s">
        <v>3312</v>
      </c>
      <c r="H254" t="s">
        <v>104</v>
      </c>
      <c r="I254" t="s">
        <v>104</v>
      </c>
      <c r="J254" t="s">
        <v>2999</v>
      </c>
      <c r="K254" t="str">
        <f t="shared" si="11"/>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4" t="str">
        <f t="shared" si="9"/>
        <v xml:space="preserve">    ref_intext_schlexer_2008: "Schlexer, 2008"</v>
      </c>
      <c r="N254" t="str">
        <f t="shared" si="10"/>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55" spans="1:14">
      <c r="A255" t="s">
        <v>3059</v>
      </c>
      <c r="B255" t="b">
        <v>0</v>
      </c>
      <c r="C255" t="b">
        <v>0</v>
      </c>
      <c r="E255" t="s">
        <v>1875</v>
      </c>
      <c r="F255" t="s">
        <v>2705</v>
      </c>
      <c r="G255" t="s">
        <v>3313</v>
      </c>
      <c r="H255" t="s">
        <v>1874</v>
      </c>
      <c r="I255" t="s">
        <v>1874</v>
      </c>
      <c r="J255" t="s">
        <v>1872</v>
      </c>
      <c r="K255" t="str">
        <f t="shared" si="11"/>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55" t="str">
        <f t="shared" si="9"/>
        <v xml:space="preserve">    ref_intext_schmidt_et_al_2022: "Schmidt et al., 2022"</v>
      </c>
      <c r="N255" t="str">
        <f t="shared" si="10"/>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56" spans="1:14">
      <c r="A256" t="s">
        <v>3059</v>
      </c>
      <c r="B256" t="b">
        <v>0</v>
      </c>
      <c r="C256" t="b">
        <v>0</v>
      </c>
      <c r="D256" t="s">
        <v>875</v>
      </c>
      <c r="E256" t="s">
        <v>7</v>
      </c>
      <c r="F256" t="s">
        <v>2706</v>
      </c>
      <c r="G256" t="s">
        <v>3314</v>
      </c>
      <c r="H256" t="s">
        <v>103</v>
      </c>
      <c r="I256" t="s">
        <v>103</v>
      </c>
      <c r="J256" t="s">
        <v>2058</v>
      </c>
      <c r="K256" t="str">
        <f t="shared" si="11"/>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56" t="str">
        <f t="shared" si="9"/>
        <v xml:space="preserve">    ref_intext_schweiger_2020: "Schweiger, 2020"</v>
      </c>
      <c r="N256" t="str">
        <f t="shared" si="10"/>
        <v xml:space="preserve">    ref_bib_schweiger_2020: "Schweiger, A. K. (2020). Spectral Field Campaigns: Planning and Data Collection. In Cavender-Bares, J., Gamon, J. A., &amp; Townsend, P. A (Eds.), *Remote Sensing of Plant Biodiversity* (pp. 385–423). &lt;https://doi.org/10.1007/978-3-030-33157-3_15&gt;"</v>
      </c>
    </row>
    <row r="257" spans="1:14">
      <c r="A257" t="s">
        <v>3059</v>
      </c>
      <c r="B257" t="b">
        <v>1</v>
      </c>
      <c r="C257" t="b">
        <v>1</v>
      </c>
      <c r="D257" t="b">
        <v>0</v>
      </c>
      <c r="E257" t="s">
        <v>1815</v>
      </c>
      <c r="F257" t="s">
        <v>2707</v>
      </c>
      <c r="G257" t="s">
        <v>3315</v>
      </c>
      <c r="H257" t="s">
        <v>102</v>
      </c>
      <c r="I257" t="s">
        <v>102</v>
      </c>
      <c r="J257" t="s">
        <v>2059</v>
      </c>
      <c r="K257" t="str">
        <f t="shared" si="11"/>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57" t="str">
        <f t="shared" si="9"/>
        <v xml:space="preserve">    ref_intext_scotson_et_al_2017: "Scotson et al., 2017"</v>
      </c>
      <c r="N257" t="str">
        <f t="shared" si="10"/>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58" spans="1:14">
      <c r="A258" t="s">
        <v>3059</v>
      </c>
      <c r="B258" t="b">
        <v>1</v>
      </c>
      <c r="C258" t="b">
        <v>0</v>
      </c>
      <c r="D258" t="b">
        <v>0</v>
      </c>
      <c r="E258" t="s">
        <v>6</v>
      </c>
      <c r="F258" t="s">
        <v>2708</v>
      </c>
      <c r="G258" t="s">
        <v>3316</v>
      </c>
      <c r="H258" t="s">
        <v>101</v>
      </c>
      <c r="I258" t="s">
        <v>101</v>
      </c>
      <c r="J258" t="s">
        <v>2060</v>
      </c>
      <c r="K258" t="str">
        <f t="shared" si="11"/>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58" t="str">
        <f t="shared" ref="M258:M324" si="12">"    ref_intext_"&amp;E258&amp;": "&amp;""""&amp;H258&amp;""""</f>
        <v xml:space="preserve">    ref_intext_seccombe_2017: "Seccombe, 2017"</v>
      </c>
      <c r="N258" t="str">
        <f t="shared" ref="N258:N324" si="13">"    ref_bib_"&amp;E258&amp;": "&amp;""""&amp;J258&amp;""""</f>
        <v xml:space="preserve">    ref_bib_seccombe_2017: "Seccombe, S. (2017). *ZSL Trail Camera Comparison Testing.* Zoological Society of London: Conservation Technology Unit. &lt;https://www.wildlabs.net/sites/default/files/community/files/zsl_trail_camera_comparison_for_external_use.pdf&gt;"</v>
      </c>
    </row>
    <row r="259" spans="1:14">
      <c r="A259" t="s">
        <v>3059</v>
      </c>
      <c r="B259" t="b">
        <v>1</v>
      </c>
      <c r="C259" t="b">
        <v>0</v>
      </c>
      <c r="D259" t="b">
        <v>0</v>
      </c>
      <c r="E259" t="s">
        <v>2108</v>
      </c>
      <c r="F259" t="s">
        <v>2709</v>
      </c>
      <c r="G259" t="s">
        <v>3317</v>
      </c>
      <c r="H259" t="s">
        <v>100</v>
      </c>
      <c r="I259" t="s">
        <v>881</v>
      </c>
      <c r="J259" t="s">
        <v>2061</v>
      </c>
      <c r="K259" t="str">
        <f t="shared" ref="K259:K322" si="14">LEFT(J259,141)&amp;" &lt;br&gt; &amp;nbsp;&amp;nbsp;&amp;nbsp;&amp;nbsp;&amp;nbsp;&amp;nbsp;&amp;nbsp;&amp;nbsp;"&amp;MID(J259,2,100)&amp;MID(J259,142,500)</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59" t="str">
        <f t="shared" si="12"/>
        <v xml:space="preserve">    ref_intext_sequin_et_al_2003: "Séquin et al., 2003"</v>
      </c>
      <c r="N259" t="str">
        <f t="shared" si="13"/>
        <v xml:space="preserve">    ref_bib_sequin_et_al_2003: "Séquin, E. S., Jaeger M. M., Brussard P. F., &amp; Barrett, R. H. (2003). Wariness of Coyotes to Camera Traps Relative to Social Status and Territory Boundaries. Lincoln, NE, USA: University of Nebraska–Lincoln. &lt;https://doi.org/10.1139/z03-204&gt;"</v>
      </c>
    </row>
    <row r="260" spans="1:14">
      <c r="A260" t="s">
        <v>3059</v>
      </c>
      <c r="B260" t="b">
        <v>1</v>
      </c>
      <c r="C260" t="b">
        <v>0</v>
      </c>
      <c r="D260" t="b">
        <v>1</v>
      </c>
      <c r="E260" t="s">
        <v>1816</v>
      </c>
      <c r="F260" t="s">
        <v>2710</v>
      </c>
      <c r="G260" t="s">
        <v>3318</v>
      </c>
      <c r="H260" t="s">
        <v>99</v>
      </c>
      <c r="I260" t="s">
        <v>99</v>
      </c>
      <c r="J260" t="s">
        <v>3000</v>
      </c>
      <c r="K260" t="str">
        <f t="shared" si="14"/>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0" t="str">
        <f t="shared" si="12"/>
        <v xml:space="preserve">    ref_intext_shannon_et_al_2014: "Shannon et al., 2014"</v>
      </c>
      <c r="N260" t="str">
        <f t="shared" si="13"/>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1" spans="1:14">
      <c r="A261" t="s">
        <v>3059</v>
      </c>
      <c r="B261" t="b">
        <v>0</v>
      </c>
      <c r="C261" t="b">
        <v>0</v>
      </c>
      <c r="D261" t="b">
        <v>1</v>
      </c>
      <c r="E261" t="s">
        <v>1817</v>
      </c>
      <c r="F261" t="s">
        <v>2711</v>
      </c>
      <c r="G261" t="s">
        <v>3319</v>
      </c>
      <c r="H261" t="s">
        <v>108</v>
      </c>
      <c r="I261" t="s">
        <v>108</v>
      </c>
      <c r="J261" t="s">
        <v>2890</v>
      </c>
      <c r="K261" t="str">
        <f t="shared" si="14"/>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1" t="str">
        <f t="shared" si="12"/>
        <v xml:space="preserve">    ref_intext_sharma_et_al_2010: "Sharma et al., 2010"</v>
      </c>
      <c r="N261" t="str">
        <f t="shared" si="13"/>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2" spans="1:14">
      <c r="A262" t="s">
        <v>3059</v>
      </c>
      <c r="B262" t="b">
        <v>1</v>
      </c>
      <c r="C262" t="b">
        <v>0</v>
      </c>
      <c r="D262" t="b">
        <v>1</v>
      </c>
      <c r="E262" t="s">
        <v>1818</v>
      </c>
      <c r="F262" t="s">
        <v>2712</v>
      </c>
      <c r="G262" t="s">
        <v>3320</v>
      </c>
      <c r="H262" t="s">
        <v>98</v>
      </c>
      <c r="I262" t="s">
        <v>880</v>
      </c>
      <c r="J262" t="s">
        <v>2062</v>
      </c>
      <c r="K262" t="str">
        <f t="shared" si="14"/>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2" t="str">
        <f t="shared" si="12"/>
        <v xml:space="preserve">    ref_intext_si_et_al_2014: "Si et al., 2014"</v>
      </c>
      <c r="N262" t="str">
        <f t="shared" si="13"/>
        <v xml:space="preserve">    ref_bib_si_et_al_2014: "Si, X., Kays, R., &amp; Ding, P. (2014). How long is enough to detect terrestrial animals? Estimating the minimum trapping effort on camera traps. *PeerJ, 2*, e374. &lt;https://doi.org/10.7717/peerj.374&gt;"</v>
      </c>
    </row>
    <row r="263" spans="1:14">
      <c r="A263" t="s">
        <v>3059</v>
      </c>
      <c r="B263" t="b">
        <v>1</v>
      </c>
      <c r="C263" t="b">
        <v>0</v>
      </c>
      <c r="D263" t="b">
        <v>0</v>
      </c>
      <c r="E263" t="s">
        <v>1819</v>
      </c>
      <c r="F263" t="s">
        <v>2713</v>
      </c>
      <c r="G263" t="s">
        <v>3321</v>
      </c>
      <c r="H263" t="s">
        <v>97</v>
      </c>
      <c r="I263" t="s">
        <v>97</v>
      </c>
      <c r="J263" t="s">
        <v>2063</v>
      </c>
      <c r="K263" t="str">
        <f t="shared" si="14"/>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3" t="str">
        <f t="shared" si="12"/>
        <v xml:space="preserve">    ref_intext_siren_et_al_2018: "Sirén et al., 2018"</v>
      </c>
      <c r="N263" t="str">
        <f t="shared" si="13"/>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4" spans="1:14">
      <c r="A264" t="s">
        <v>3059</v>
      </c>
      <c r="B264" t="b">
        <v>1</v>
      </c>
      <c r="C264" t="b">
        <v>0</v>
      </c>
      <c r="D264" t="b">
        <v>0</v>
      </c>
      <c r="E264" t="s">
        <v>1820</v>
      </c>
      <c r="F264" t="s">
        <v>2714</v>
      </c>
      <c r="G264" t="s">
        <v>3322</v>
      </c>
      <c r="H264" t="s">
        <v>95</v>
      </c>
      <c r="I264" t="s">
        <v>95</v>
      </c>
      <c r="J264" t="s">
        <v>2891</v>
      </c>
      <c r="K264" t="str">
        <f t="shared" si="14"/>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64" t="str">
        <f t="shared" si="12"/>
        <v xml:space="preserve">    ref_intext_sollmann_et_al_2011: "Sollmann et al., 2011"</v>
      </c>
      <c r="N264" t="str">
        <f t="shared" si="13"/>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65" spans="1:14">
      <c r="A265" t="s">
        <v>3059</v>
      </c>
      <c r="B265" t="b">
        <v>1</v>
      </c>
      <c r="C265" t="b">
        <v>0</v>
      </c>
      <c r="D265" t="b">
        <v>0</v>
      </c>
      <c r="E265" t="s">
        <v>1821</v>
      </c>
      <c r="F265" t="s">
        <v>2715</v>
      </c>
      <c r="G265" t="s">
        <v>3323</v>
      </c>
      <c r="H265" t="s">
        <v>94</v>
      </c>
      <c r="I265" t="s">
        <v>94</v>
      </c>
      <c r="J265" t="s">
        <v>2892</v>
      </c>
      <c r="K265" t="str">
        <f t="shared" si="14"/>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65" t="str">
        <f t="shared" si="12"/>
        <v xml:space="preserve">    ref_intext_sollmann_et_al_2012: "Sollmann et al., 2012"</v>
      </c>
      <c r="N265" t="str">
        <f t="shared" si="13"/>
        <v xml:space="preserve">    ref_bib_sollmann_et_al_2012: "Sollmann, R., Gardner, B., &amp; Belant, J. L. (2012). How does Spatial Study Design Influence [density](/09_glossary.md#density) Estimates from Spatial capture-recapture models? *PLoS One, 7*, e34575. &lt;https://doi.org/10.1371/journal.pone.0034575&gt;"</v>
      </c>
    </row>
    <row r="266" spans="1:14">
      <c r="A266" t="s">
        <v>3059</v>
      </c>
      <c r="B266" t="b">
        <v>1</v>
      </c>
      <c r="C266" t="b">
        <v>0</v>
      </c>
      <c r="D266" t="b">
        <v>0</v>
      </c>
      <c r="E266" t="s">
        <v>1822</v>
      </c>
      <c r="F266" t="s">
        <v>2716</v>
      </c>
      <c r="G266" t="s">
        <v>3324</v>
      </c>
      <c r="H266" t="s">
        <v>93</v>
      </c>
      <c r="I266" t="s">
        <v>93</v>
      </c>
      <c r="J266" t="s">
        <v>2893</v>
      </c>
      <c r="K266" t="str">
        <f t="shared" si="14"/>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66" t="str">
        <f t="shared" si="12"/>
        <v xml:space="preserve">    ref_intext_sollmann_et_al_2013a: "Sollmann et al., 2013a"</v>
      </c>
      <c r="N266" t="str">
        <f t="shared" si="13"/>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67" spans="1:14">
      <c r="A267" t="s">
        <v>3059</v>
      </c>
      <c r="B267" t="b">
        <v>1</v>
      </c>
      <c r="C267" t="b">
        <v>0</v>
      </c>
      <c r="D267" t="b">
        <v>0</v>
      </c>
      <c r="E267" t="s">
        <v>1823</v>
      </c>
      <c r="F267" t="s">
        <v>2717</v>
      </c>
      <c r="G267" t="s">
        <v>3325</v>
      </c>
      <c r="H267" t="s">
        <v>92</v>
      </c>
      <c r="I267" t="s">
        <v>92</v>
      </c>
      <c r="J267" t="s">
        <v>2064</v>
      </c>
      <c r="K267" t="str">
        <f t="shared" si="14"/>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67" t="str">
        <f t="shared" si="12"/>
        <v xml:space="preserve">    ref_intext_sollmann_et_al_2013b: "Sollmann et al., 2013b"</v>
      </c>
      <c r="N267" t="str">
        <f t="shared" si="13"/>
        <v xml:space="preserve">    ref_bib_sollmann_et_al_2013b: "Sollmann, R., Gardner, B., Parsons, A. W., Stocking, J. J., McClintock, B. T., Simons, T. R., Pollock, K. H., &amp; O'Connell, A. F. (2013b). A Spatial Mark-Resight Model Augmented with Telemetry Data. *Ecology, 94*(3), 553–559. &lt;https://doi.org/10.1890/12-1256.1&gt;"</v>
      </c>
    </row>
    <row r="268" spans="1:14">
      <c r="A268" t="s">
        <v>3059</v>
      </c>
      <c r="B268" t="b">
        <v>1</v>
      </c>
      <c r="C268" t="b">
        <v>0</v>
      </c>
      <c r="D268" t="b">
        <v>0</v>
      </c>
      <c r="E268" t="s">
        <v>1824</v>
      </c>
      <c r="F268" t="s">
        <v>2718</v>
      </c>
      <c r="G268" t="s">
        <v>3326</v>
      </c>
      <c r="H268" t="s">
        <v>91</v>
      </c>
      <c r="I268" t="s">
        <v>91</v>
      </c>
      <c r="J268" t="s">
        <v>2065</v>
      </c>
      <c r="K268" t="str">
        <f t="shared" si="14"/>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68" t="str">
        <f t="shared" si="12"/>
        <v xml:space="preserve">    ref_intext_sollmann_et_al_2013c: "Sollmann et al., 2013c"</v>
      </c>
      <c r="N268" t="str">
        <f t="shared" si="13"/>
        <v xml:space="preserve">    ref_bib_sollmann_et_al_2013c: "Sollmann, R., Mohamed, A., Samejima, H., &amp; Wilting, A. (2013c). Risky Business or Simple Solution – Relative Abundance Indices from Camera-Trapping. *Biological Conservation, 159*, 405–412. &lt;https://doi.org/10.1016/j.biocon.2012.12.025&gt;"</v>
      </c>
    </row>
    <row r="269" spans="1:14">
      <c r="A269" t="s">
        <v>3059</v>
      </c>
      <c r="B269" t="b">
        <v>1</v>
      </c>
      <c r="C269" t="b">
        <v>0</v>
      </c>
      <c r="D269" t="b">
        <v>0</v>
      </c>
      <c r="E269" t="s">
        <v>1825</v>
      </c>
      <c r="F269" t="s">
        <v>2719</v>
      </c>
      <c r="G269" t="s">
        <v>3327</v>
      </c>
      <c r="H269" t="s">
        <v>96</v>
      </c>
      <c r="I269" t="s">
        <v>96</v>
      </c>
      <c r="J269" t="s">
        <v>2066</v>
      </c>
      <c r="K269" t="str">
        <f t="shared" si="14"/>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9" t="str">
        <f t="shared" si="12"/>
        <v xml:space="preserve">    ref_intext_sollmann_et_al_2018: "Sollmann et al., 2018"</v>
      </c>
      <c r="N269" t="str">
        <f t="shared" si="13"/>
        <v xml:space="preserve">    ref_bib_sollmann_et_al_2018: "Sollmann, R. (2018). A gentle introduction to camera‐trap data analysis. *African Journal of Ecology,* 56, 740–749. &lt;https://doi.org/10.1111/aje.12557&gt;"</v>
      </c>
    </row>
    <row r="270" spans="1:14">
      <c r="A270" t="s">
        <v>3059</v>
      </c>
      <c r="B270" t="b">
        <v>1</v>
      </c>
      <c r="C270" t="b">
        <v>0</v>
      </c>
      <c r="D270" t="b">
        <v>0</v>
      </c>
      <c r="E270" t="s">
        <v>1826</v>
      </c>
      <c r="F270" t="s">
        <v>2720</v>
      </c>
      <c r="G270" t="s">
        <v>3328</v>
      </c>
      <c r="H270" t="s">
        <v>90</v>
      </c>
      <c r="I270" t="s">
        <v>90</v>
      </c>
      <c r="J270" t="s">
        <v>2894</v>
      </c>
      <c r="K270" t="str">
        <f t="shared" si="14"/>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0" t="str">
        <f t="shared" si="12"/>
        <v xml:space="preserve">    ref_intext_soria_diaz_et_al_2010: "Soria-Díaz et al., 2010"</v>
      </c>
      <c r="N270" t="str">
        <f t="shared" si="13"/>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1" spans="1:14">
      <c r="A271" t="s">
        <v>3059</v>
      </c>
      <c r="B271" t="b">
        <v>0</v>
      </c>
      <c r="C271" t="b">
        <v>0</v>
      </c>
      <c r="D271" t="s">
        <v>875</v>
      </c>
      <c r="E271" t="s">
        <v>1827</v>
      </c>
      <c r="F271" t="s">
        <v>2721</v>
      </c>
      <c r="G271" t="s">
        <v>3329</v>
      </c>
      <c r="H271" t="s">
        <v>89</v>
      </c>
      <c r="I271" t="s">
        <v>89</v>
      </c>
      <c r="J271" t="s">
        <v>2067</v>
      </c>
      <c r="K271" t="str">
        <f t="shared" si="14"/>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1" t="str">
        <f t="shared" si="12"/>
        <v xml:space="preserve">    ref_intext_southwell_et_al_2019: "Southwell et al., 2019"</v>
      </c>
      <c r="N271" t="str">
        <f t="shared" si="13"/>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2" spans="1:14">
      <c r="A272" t="s">
        <v>3059</v>
      </c>
      <c r="B272" t="b">
        <v>1</v>
      </c>
      <c r="C272" t="b">
        <v>1</v>
      </c>
      <c r="D272" t="b">
        <v>0</v>
      </c>
      <c r="E272" t="s">
        <v>1828</v>
      </c>
      <c r="F272" t="s">
        <v>2722</v>
      </c>
      <c r="G272" t="s">
        <v>3330</v>
      </c>
      <c r="H272" t="s">
        <v>85</v>
      </c>
      <c r="I272" t="s">
        <v>879</v>
      </c>
      <c r="J272" t="s">
        <v>2071</v>
      </c>
      <c r="K272" t="str">
        <f t="shared" si="14"/>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72" t="str">
        <f t="shared" si="12"/>
        <v xml:space="preserve">    ref_intext_steenweg_et_al_2015: "Steenweg et al., 2015"</v>
      </c>
      <c r="N272" t="str">
        <f t="shared" si="13"/>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73" spans="1:14">
      <c r="A273" t="s">
        <v>3059</v>
      </c>
      <c r="B273" t="b">
        <v>1</v>
      </c>
      <c r="C273" t="b">
        <v>1</v>
      </c>
      <c r="D273" t="b">
        <v>0</v>
      </c>
      <c r="E273" t="s">
        <v>1829</v>
      </c>
      <c r="F273" t="s">
        <v>2723</v>
      </c>
      <c r="G273" t="s">
        <v>3331</v>
      </c>
      <c r="H273" t="s">
        <v>88</v>
      </c>
      <c r="I273" t="s">
        <v>88</v>
      </c>
      <c r="J273" t="s">
        <v>2068</v>
      </c>
      <c r="K273" t="str">
        <f t="shared" si="14"/>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3" t="str">
        <f t="shared" si="12"/>
        <v xml:space="preserve">    ref_intext_steenweg_et_al_2017: "Steenweg et al., 2017"</v>
      </c>
      <c r="N273" t="str">
        <f t="shared" si="13"/>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4" spans="1:14">
      <c r="A274" t="s">
        <v>3059</v>
      </c>
      <c r="B274" t="b">
        <v>1</v>
      </c>
      <c r="C274" t="b">
        <v>0</v>
      </c>
      <c r="D274" t="b">
        <v>0</v>
      </c>
      <c r="E274" t="s">
        <v>1830</v>
      </c>
      <c r="F274" t="s">
        <v>2724</v>
      </c>
      <c r="G274" t="s">
        <v>3332</v>
      </c>
      <c r="H274" t="s">
        <v>86</v>
      </c>
      <c r="I274" t="s">
        <v>86</v>
      </c>
      <c r="J274" t="s">
        <v>2069</v>
      </c>
      <c r="K274" t="str">
        <f t="shared" si="14"/>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4" t="str">
        <f t="shared" si="12"/>
        <v xml:space="preserve">    ref_intext_steenweg_et_al_2018: "Steenweg et al., 2018"</v>
      </c>
      <c r="N274" t="str">
        <f t="shared" si="13"/>
        <v xml:space="preserve">    ref_bib_steenweg_et_al_2018: "Steenweg, R., Hebblewhite, M., Whittington, J., Lukacs, P., &amp; McKelvey, K. (2018). Sampling scales define occupancy and underlying occupancy–abundance relationships in animals. *Ecology*, *99*(1), 172–183. &lt;https://doi.org/10.1002/ecy.2054&gt;"</v>
      </c>
    </row>
    <row r="275" spans="1:14">
      <c r="A275" t="s">
        <v>3059</v>
      </c>
      <c r="B275" t="b">
        <v>1</v>
      </c>
      <c r="C275" t="b">
        <v>0</v>
      </c>
      <c r="D275" t="b">
        <v>0</v>
      </c>
      <c r="E275" t="s">
        <v>1831</v>
      </c>
      <c r="F275" t="s">
        <v>2725</v>
      </c>
      <c r="G275" t="s">
        <v>3333</v>
      </c>
      <c r="H275" t="s">
        <v>87</v>
      </c>
      <c r="I275" t="s">
        <v>87</v>
      </c>
      <c r="J275" t="s">
        <v>2070</v>
      </c>
      <c r="K275" t="str">
        <f t="shared" si="14"/>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5" t="str">
        <f t="shared" si="12"/>
        <v xml:space="preserve">    ref_intext_steenweg_et_al_2019: "Steenweg et al., 2019"</v>
      </c>
      <c r="N275" t="str">
        <f t="shared" si="13"/>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6" spans="1:14">
      <c r="A276" t="s">
        <v>3059</v>
      </c>
      <c r="B276" t="b">
        <v>1</v>
      </c>
      <c r="C276" t="b">
        <v>0</v>
      </c>
      <c r="D276" t="b">
        <v>0</v>
      </c>
      <c r="E276" t="s">
        <v>1832</v>
      </c>
      <c r="F276" t="s">
        <v>2726</v>
      </c>
      <c r="G276" t="s">
        <v>3334</v>
      </c>
      <c r="H276" t="s">
        <v>84</v>
      </c>
      <c r="I276" t="s">
        <v>84</v>
      </c>
      <c r="J276" t="s">
        <v>2072</v>
      </c>
      <c r="K276" t="str">
        <f t="shared" si="14"/>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76" t="str">
        <f t="shared" si="12"/>
        <v xml:space="preserve">    ref_intext_steinbeiser_et_al_2019: "Steinbeiser et al., 2019"</v>
      </c>
      <c r="N276" t="str">
        <f t="shared" si="13"/>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77" spans="1:14">
      <c r="A277" t="s">
        <v>3059</v>
      </c>
      <c r="B277" t="b">
        <v>1</v>
      </c>
      <c r="C277" t="b">
        <v>0</v>
      </c>
      <c r="D277" t="b">
        <v>0</v>
      </c>
      <c r="E277" t="s">
        <v>1833</v>
      </c>
      <c r="F277" t="s">
        <v>2727</v>
      </c>
      <c r="G277" t="s">
        <v>3335</v>
      </c>
      <c r="H277" t="s">
        <v>83</v>
      </c>
      <c r="I277" t="s">
        <v>83</v>
      </c>
      <c r="J277" t="s">
        <v>2073</v>
      </c>
      <c r="K277" t="str">
        <f t="shared" si="14"/>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77" t="str">
        <f t="shared" si="12"/>
        <v xml:space="preserve">    ref_intext_stokeld_et_al_2016: "Stokeld et al., 2016"</v>
      </c>
      <c r="N277" t="str">
        <f t="shared" si="13"/>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78" spans="1:14">
      <c r="A278" t="s">
        <v>3059</v>
      </c>
      <c r="B278" t="b">
        <v>0</v>
      </c>
      <c r="C278" t="b">
        <v>0</v>
      </c>
      <c r="E278" t="s">
        <v>2420</v>
      </c>
      <c r="F278" t="s">
        <v>2728</v>
      </c>
      <c r="G278" t="s">
        <v>3336</v>
      </c>
      <c r="H278" t="s">
        <v>2419</v>
      </c>
      <c r="I278" t="s">
        <v>2419</v>
      </c>
      <c r="J278" t="s">
        <v>2421</v>
      </c>
      <c r="K278" t="str">
        <f t="shared" si="14"/>
        <v>Styring, A. (2020a, May 4). *Field Ecology - Diversity Metrics in R” [Video]. YouTube. &lt;https://www.youtube.com/watch?v=KBByV3kR3IA&gt; &lt;br&gt; &amp;nbsp;&amp;nbsp;&amp;nbsp;&amp;nbsp;&amp;nbsp;&amp;nbsp;&amp;nbsp;&amp;nbsp;tyring, A. (2020a, May 4). *Field Ecology - Diversity Metrics in R” [Video]. YouTube. &lt;https://www.y</v>
      </c>
      <c r="L278" t="s">
        <v>2206</v>
      </c>
      <c r="M278" t="str">
        <f t="shared" si="12"/>
        <v xml:space="preserve">    ref_intext_styring_2020a: "Styring, 2020a"</v>
      </c>
      <c r="N278" t="str">
        <f t="shared" si="13"/>
        <v xml:space="preserve">    ref_bib_styring_2020a: "Styring, A. (2020a, May 4). *Field Ecology - Diversity Metrics in R” [Video]. YouTube. &lt;https://www.youtube.com/watch?v=KBByV3kR3IA&gt;"</v>
      </c>
    </row>
    <row r="279" spans="1:14">
      <c r="A279" t="s">
        <v>3059</v>
      </c>
      <c r="B279" t="b">
        <v>0</v>
      </c>
      <c r="C279" t="b">
        <v>0</v>
      </c>
      <c r="E279" t="s">
        <v>2418</v>
      </c>
      <c r="F279" t="s">
        <v>2729</v>
      </c>
      <c r="G279" t="s">
        <v>3337</v>
      </c>
      <c r="H279" t="s">
        <v>2417</v>
      </c>
      <c r="I279" t="s">
        <v>2417</v>
      </c>
      <c r="J279" t="s">
        <v>2422</v>
      </c>
      <c r="K279" t="str">
        <f t="shared" si="14"/>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279" t="s">
        <v>2423</v>
      </c>
      <c r="M279" t="str">
        <f t="shared" si="12"/>
        <v xml:space="preserve">    ref_intext_styring_2020b: "Styring, 2020b"</v>
      </c>
      <c r="N279" t="str">
        <f t="shared" si="13"/>
        <v xml:space="preserve">    ref_bib_styring_2020b: "Styring, A. (2020b, Jun 22). *Generating a species accumulation plot in excel for BBS data.*  [Video]. YouTube. &lt;https://www.youtube.com/watch?reload=9&amp;app=desktop&amp;v=OEWdPm3zg9I&gt;"</v>
      </c>
    </row>
    <row r="280" spans="1:14">
      <c r="A280" t="s">
        <v>3059</v>
      </c>
      <c r="B280" t="b">
        <v>0</v>
      </c>
      <c r="C280" t="b">
        <v>0</v>
      </c>
      <c r="D280" t="b">
        <v>1</v>
      </c>
      <c r="E280" t="s">
        <v>1834</v>
      </c>
      <c r="F280" t="s">
        <v>2730</v>
      </c>
      <c r="G280" t="s">
        <v>3338</v>
      </c>
      <c r="H280" t="s">
        <v>82</v>
      </c>
      <c r="I280" t="s">
        <v>82</v>
      </c>
      <c r="J280" t="s">
        <v>1007</v>
      </c>
      <c r="K280" t="str">
        <f t="shared" si="14"/>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0" t="str">
        <f t="shared" si="12"/>
        <v xml:space="preserve">    ref_intext_suarez_tangil_et_al_2017: "Suárez-Tangil et al., 2017"</v>
      </c>
      <c r="N280" t="str">
        <f t="shared" si="13"/>
        <v xml:space="preserve">    ref_bib_suarez_tangil_et_al_2017: "Suárez-Tangil, B. D., &amp; Rodríguez, A. (2017). Detection of Iberian terrestrial mammals employing olfactory, visual and auditory attractants. *European Journal of Wildlife Research, 63*(6). https://doi.org/10.1007/s10344-017-1150-1 &lt;&gt;"</v>
      </c>
    </row>
    <row r="281" spans="1:14">
      <c r="A281" t="s">
        <v>3059</v>
      </c>
      <c r="B281" t="b">
        <v>1</v>
      </c>
      <c r="C281" t="b">
        <v>0</v>
      </c>
      <c r="D281" t="b">
        <v>0</v>
      </c>
      <c r="E281" t="s">
        <v>1835</v>
      </c>
      <c r="F281" t="s">
        <v>2731</v>
      </c>
      <c r="G281" t="s">
        <v>3339</v>
      </c>
      <c r="H281" t="s">
        <v>81</v>
      </c>
      <c r="I281" t="s">
        <v>878</v>
      </c>
      <c r="J281" t="s">
        <v>2076</v>
      </c>
      <c r="K281" t="str">
        <f t="shared" si="14"/>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1" t="str">
        <f t="shared" si="12"/>
        <v xml:space="preserve">    ref_intext_sun_et_al_2014: "Sun et al., 2014"</v>
      </c>
      <c r="N281" t="str">
        <f t="shared" si="13"/>
        <v xml:space="preserve">    ref_bib_sun_et_al_2014: "Sun, C. C., Fuller, A. K., &amp; Royle., J. A. (2014). Trap Configuration and Spacing Influences Parameter Estimates in Spatial Capture-Recapture Models. *PLoS One, 9*(2): e88025. &lt;https://doi.org/10.1371/journal.pone.0088025&gt;"</v>
      </c>
    </row>
    <row r="282" spans="1:14">
      <c r="A282" t="s">
        <v>3059</v>
      </c>
      <c r="B282" t="b">
        <v>1</v>
      </c>
      <c r="C282" t="b">
        <v>1</v>
      </c>
      <c r="D282" t="b">
        <v>0</v>
      </c>
      <c r="E282" t="s">
        <v>1836</v>
      </c>
      <c r="F282" t="s">
        <v>2732</v>
      </c>
      <c r="G282" t="s">
        <v>3340</v>
      </c>
      <c r="H282" t="s">
        <v>80</v>
      </c>
      <c r="I282" t="s">
        <v>80</v>
      </c>
      <c r="J282" t="s">
        <v>2074</v>
      </c>
      <c r="K282" t="str">
        <f t="shared" si="14"/>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2" t="str">
        <f t="shared" si="12"/>
        <v xml:space="preserve">    ref_intext_sun_et_al_2021: "Sun et al., 2021"</v>
      </c>
      <c r="N282" t="str">
        <f t="shared" si="13"/>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3" spans="1:14">
      <c r="A283" t="s">
        <v>3059</v>
      </c>
      <c r="B283" t="b">
        <v>1</v>
      </c>
      <c r="C283" t="b">
        <v>0</v>
      </c>
      <c r="D283" t="b">
        <v>0</v>
      </c>
      <c r="E283" t="s">
        <v>1837</v>
      </c>
      <c r="F283" t="s">
        <v>2733</v>
      </c>
      <c r="G283" t="s">
        <v>3341</v>
      </c>
      <c r="H283" t="s">
        <v>79</v>
      </c>
      <c r="I283" t="s">
        <v>79</v>
      </c>
      <c r="J283" t="s">
        <v>2075</v>
      </c>
      <c r="K283" t="str">
        <f t="shared" si="14"/>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3" t="str">
        <f t="shared" si="12"/>
        <v xml:space="preserve">    ref_intext_sun_et_al_2022: "Sun et al., 2022"</v>
      </c>
      <c r="N283" t="str">
        <f t="shared" si="13"/>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4" spans="1:14">
      <c r="A284" t="s">
        <v>3059</v>
      </c>
      <c r="B284" t="b">
        <v>1</v>
      </c>
      <c r="C284" t="b">
        <v>1</v>
      </c>
      <c r="D284" t="b">
        <v>0</v>
      </c>
      <c r="E284" t="s">
        <v>1838</v>
      </c>
      <c r="F284" t="s">
        <v>2734</v>
      </c>
      <c r="G284" t="s">
        <v>3342</v>
      </c>
      <c r="H284" t="s">
        <v>78</v>
      </c>
      <c r="I284" t="s">
        <v>78</v>
      </c>
      <c r="J284" t="s">
        <v>2895</v>
      </c>
      <c r="K284" t="str">
        <f t="shared" si="14"/>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4" t="str">
        <f t="shared" si="12"/>
        <v xml:space="preserve">    ref_intext_suwanrat_et_al_2015: "Suwanrat et al., 2015"</v>
      </c>
      <c r="N284" t="str">
        <f t="shared" si="13"/>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5" spans="1:14">
      <c r="A285" t="s">
        <v>3060</v>
      </c>
      <c r="B285" t="b">
        <v>1</v>
      </c>
      <c r="C285" t="b">
        <v>0</v>
      </c>
      <c r="D285" t="b">
        <v>0</v>
      </c>
      <c r="E285" t="s">
        <v>1839</v>
      </c>
      <c r="F285" t="s">
        <v>2735</v>
      </c>
      <c r="G285" t="s">
        <v>3343</v>
      </c>
      <c r="H285" t="s">
        <v>77</v>
      </c>
      <c r="I285" t="s">
        <v>77</v>
      </c>
      <c r="J285" t="s">
        <v>2077</v>
      </c>
      <c r="K285" t="str">
        <f t="shared" si="14"/>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5" t="str">
        <f t="shared" si="12"/>
        <v xml:space="preserve">    ref_intext_tabak_et_al_2018: "Tabak et al., 2018"</v>
      </c>
      <c r="N285" t="str">
        <f t="shared" si="13"/>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6" spans="1:14">
      <c r="A286" t="s">
        <v>3060</v>
      </c>
      <c r="D286" t="s">
        <v>875</v>
      </c>
      <c r="E286" t="s">
        <v>1840</v>
      </c>
      <c r="F286" t="s">
        <v>2736</v>
      </c>
      <c r="G286" t="s">
        <v>3344</v>
      </c>
      <c r="H286" t="s">
        <v>76</v>
      </c>
      <c r="I286" t="s">
        <v>877</v>
      </c>
      <c r="J286" t="s">
        <v>2078</v>
      </c>
      <c r="K286" t="str">
        <f t="shared" si="14"/>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6" t="str">
        <f t="shared" si="12"/>
        <v xml:space="preserve">    ref_intext_tanwar_et_al_2021: "Tanwar et al., 2021"</v>
      </c>
      <c r="N286" t="str">
        <f t="shared" si="13"/>
        <v xml:space="preserve">    ref_bib_tanwar_et_al_2021: "Tanwar, K. S., Sadhu, A., &amp; Jhala, Y. V. (2021). Camera trap placement for evaluating species richness, abundance, and activity. *Scientific Reports, 11*(1), 23050. &lt;https://doi.org/10.1038/s41598-021-02459-w&gt;"</v>
      </c>
    </row>
    <row r="287" spans="1:14">
      <c r="A287" t="s">
        <v>3060</v>
      </c>
      <c r="B287" t="b">
        <v>1</v>
      </c>
      <c r="C287" t="b">
        <v>0</v>
      </c>
      <c r="D287" t="b">
        <v>0</v>
      </c>
      <c r="E287" t="s">
        <v>1841</v>
      </c>
      <c r="F287" t="s">
        <v>2738</v>
      </c>
      <c r="G287" t="s">
        <v>3346</v>
      </c>
      <c r="H287" t="s">
        <v>75</v>
      </c>
      <c r="I287" t="s">
        <v>75</v>
      </c>
      <c r="J287" t="s">
        <v>1008</v>
      </c>
      <c r="K287" t="str">
        <f t="shared" si="14"/>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87" t="str">
        <f t="shared" si="12"/>
        <v xml:space="preserve">    ref_intext_thorn_et_al_2009: "Thorn et al., 2009"</v>
      </c>
      <c r="N287" t="str">
        <f t="shared" si="13"/>
        <v xml:space="preserve">    ref_bib_thorn_et_al_2009: "Thorn, M., Scott, D. M., Green, M., Bateman, P. W., &amp; Cameron, E. Z. (2009). Estimating Brown Hyaena Occupancy using Baited Camera Traps. *South African Journal of Wildlife Research, 39*(1), 1–10. &lt;https://doi.org/10.3957/056.039.0101&gt;"</v>
      </c>
    </row>
    <row r="288" spans="1:14">
      <c r="A288" t="s">
        <v>3060</v>
      </c>
      <c r="B288" t="b">
        <v>0</v>
      </c>
      <c r="C288" t="b">
        <v>1</v>
      </c>
      <c r="D288" t="b">
        <v>0</v>
      </c>
      <c r="E288" t="s">
        <v>1842</v>
      </c>
      <c r="F288" t="s">
        <v>2739</v>
      </c>
      <c r="G288" t="s">
        <v>3347</v>
      </c>
      <c r="H288" t="s">
        <v>74</v>
      </c>
      <c r="I288" t="s">
        <v>876</v>
      </c>
      <c r="J288" t="s">
        <v>2080</v>
      </c>
      <c r="K288" t="str">
        <f t="shared" si="14"/>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88" t="str">
        <f t="shared" si="12"/>
        <v xml:space="preserve">    ref_intext_tigner_et_al_2014: "Tigner et al., 2014"</v>
      </c>
      <c r="N288" t="str">
        <f t="shared" si="13"/>
        <v xml:space="preserve">    ref_bib_tigner_et_al_2014: "Tigner, J., Bayne, E. M., &amp; Boutin, S. (2014). Black bear use of seismic lines in Northern Canada. *Journal of Wildlife Management, 78* (2), 282–292. &lt;https://doi.org/10.1002/jwmg.664&gt;"</v>
      </c>
    </row>
    <row r="289" spans="1:14">
      <c r="A289" t="s">
        <v>3060</v>
      </c>
      <c r="B289" t="b">
        <v>1</v>
      </c>
      <c r="C289" t="b">
        <v>1</v>
      </c>
      <c r="D289" t="b">
        <v>1</v>
      </c>
      <c r="E289" t="s">
        <v>1843</v>
      </c>
      <c r="F289" t="s">
        <v>2741</v>
      </c>
      <c r="G289" t="s">
        <v>3349</v>
      </c>
      <c r="H289" t="s">
        <v>72</v>
      </c>
      <c r="I289" t="s">
        <v>72</v>
      </c>
      <c r="J289" t="s">
        <v>2082</v>
      </c>
      <c r="K289" t="str">
        <f t="shared" si="14"/>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89" t="str">
        <f t="shared" si="12"/>
        <v xml:space="preserve">    ref_intext_tobler_et_al_2008: "Tobler et al., 2008"</v>
      </c>
      <c r="N289" t="str">
        <f t="shared" si="13"/>
        <v xml:space="preserve">    ref_bib_tobler_et_al_2008: "Tobler, M. W., Pitman, R. L., Mares, R. &amp; Powell, G. (2008). An Evaluation of Camera Traps for Inventorying Large- and Medium-Sized Terrestrial Rainforest Mammals. *Animal Conservation, 11*, 169–178. &lt;https://doi.org/10.1111/j.1469-1795.2008.00169.x&gt;"</v>
      </c>
    </row>
    <row r="290" spans="1:14">
      <c r="A290" t="s">
        <v>3060</v>
      </c>
      <c r="B290" t="b">
        <v>1</v>
      </c>
      <c r="C290" t="b">
        <v>0</v>
      </c>
      <c r="D290" t="b">
        <v>1</v>
      </c>
      <c r="E290" t="s">
        <v>1844</v>
      </c>
      <c r="F290" t="s">
        <v>2740</v>
      </c>
      <c r="G290" t="s">
        <v>3348</v>
      </c>
      <c r="H290" t="s">
        <v>73</v>
      </c>
      <c r="I290" t="s">
        <v>73</v>
      </c>
      <c r="J290" t="s">
        <v>2081</v>
      </c>
      <c r="K290" t="str">
        <f t="shared" si="14"/>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0" t="str">
        <f t="shared" si="12"/>
        <v xml:space="preserve">    ref_intext_tobler_powell_2013: "Tobler &amp; Powell, 2013"</v>
      </c>
      <c r="N290" t="str">
        <f t="shared" si="13"/>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1" spans="1:14">
      <c r="A291" t="s">
        <v>3060</v>
      </c>
      <c r="B291" t="b">
        <v>0</v>
      </c>
      <c r="C291" t="b">
        <v>0</v>
      </c>
      <c r="D291" t="s">
        <v>875</v>
      </c>
      <c r="E291" t="s">
        <v>5</v>
      </c>
      <c r="F291" t="s">
        <v>2743</v>
      </c>
      <c r="G291" t="s">
        <v>3351</v>
      </c>
      <c r="H291" t="s">
        <v>71</v>
      </c>
      <c r="I291" t="s">
        <v>71</v>
      </c>
      <c r="J291" t="s">
        <v>2083</v>
      </c>
      <c r="K291" t="str">
        <f t="shared" si="14"/>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1" t="str">
        <f t="shared" si="12"/>
        <v xml:space="preserve">    ref_intext_tourani_2022: "Tourani, 2022"</v>
      </c>
      <c r="N291" t="str">
        <f t="shared" si="13"/>
        <v xml:space="preserve">    ref_bib_tourani_2022: "Tourani, M. (2022). A review of spatial capture-recapture: Ecological insights, limitations, and prospects. *Ecology and Evolution, 12*, e8468. &lt;https://doi.org/10.1002/ece3.8468&gt;"</v>
      </c>
    </row>
    <row r="292" spans="1:14">
      <c r="A292" t="s">
        <v>3060</v>
      </c>
      <c r="B292" t="b">
        <v>0</v>
      </c>
      <c r="C292" t="b">
        <v>0</v>
      </c>
      <c r="E292" t="s">
        <v>2215</v>
      </c>
      <c r="F292" t="s">
        <v>2742</v>
      </c>
      <c r="G292" t="s">
        <v>3350</v>
      </c>
      <c r="H292" t="s">
        <v>2214</v>
      </c>
      <c r="I292" t="s">
        <v>2214</v>
      </c>
      <c r="J292" t="s">
        <v>2213</v>
      </c>
      <c r="K292" t="str">
        <f t="shared" si="14"/>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2" t="str">
        <f t="shared" si="12"/>
        <v xml:space="preserve">    ref_intext_tourani_et_al_2020: "Tourani et al., 2020"</v>
      </c>
      <c r="N292" t="str">
        <f t="shared" si="13"/>
        <v xml:space="preserve">    ref_bib_tourani_et_al_2020: "Tourani, M., Brøste, E. N., Bakken, S., Odden, J., Bischof, R., &amp; Hayward, M. (2020). Sooner, closer, or longer: Detectability of mesocarnivores at camera traps. *Journal of Zoology, 312*(4), 259–270. &lt;https://doi.org/10.1111/jzo.12828&gt;"</v>
      </c>
    </row>
    <row r="293" spans="1:14">
      <c r="A293" t="s">
        <v>3060</v>
      </c>
      <c r="B293" t="b">
        <v>0</v>
      </c>
      <c r="C293" t="b">
        <v>0</v>
      </c>
      <c r="D293" t="s">
        <v>875</v>
      </c>
      <c r="E293" t="s">
        <v>1845</v>
      </c>
      <c r="F293" t="s">
        <v>2744</v>
      </c>
      <c r="G293" t="s">
        <v>3352</v>
      </c>
      <c r="H293" t="s">
        <v>70</v>
      </c>
      <c r="I293" t="s">
        <v>70</v>
      </c>
      <c r="J293" t="s">
        <v>2084</v>
      </c>
      <c r="K293" t="str">
        <f t="shared" si="14"/>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3" t="str">
        <f t="shared" si="12"/>
        <v xml:space="preserve">    ref_intext_trolliet_et_al_2014: "Trolliet et al., 2014"</v>
      </c>
      <c r="N293" t="str">
        <f t="shared" si="13"/>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4" spans="1:14">
      <c r="A294" t="s">
        <v>3060</v>
      </c>
      <c r="B294" t="b">
        <v>0</v>
      </c>
      <c r="C294" t="b">
        <v>1</v>
      </c>
      <c r="D294" t="b">
        <v>0</v>
      </c>
      <c r="E294" t="s">
        <v>1846</v>
      </c>
      <c r="F294" t="s">
        <v>2745</v>
      </c>
      <c r="G294" t="s">
        <v>3353</v>
      </c>
      <c r="H294" t="s">
        <v>69</v>
      </c>
      <c r="I294" t="s">
        <v>69</v>
      </c>
      <c r="J294" t="s">
        <v>2085</v>
      </c>
      <c r="K294" t="str">
        <f t="shared" si="14"/>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4" t="str">
        <f t="shared" si="12"/>
        <v xml:space="preserve">    ref_intext_tschumi_et_al_2018: "Tschumi et al., 2018"</v>
      </c>
      <c r="N294" t="str">
        <f t="shared" si="13"/>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5" spans="1:14">
      <c r="A295" t="s">
        <v>3060</v>
      </c>
      <c r="B295" t="b">
        <v>1</v>
      </c>
      <c r="C295" t="b">
        <v>0</v>
      </c>
      <c r="D295" t="b">
        <v>0</v>
      </c>
      <c r="E295" t="s">
        <v>1847</v>
      </c>
      <c r="F295" t="s">
        <v>2746</v>
      </c>
      <c r="G295" t="s">
        <v>3354</v>
      </c>
      <c r="H295" t="s">
        <v>68</v>
      </c>
      <c r="I295" t="s">
        <v>68</v>
      </c>
      <c r="J295" t="s">
        <v>2896</v>
      </c>
      <c r="K295" t="str">
        <f t="shared" si="14"/>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5" t="str">
        <f t="shared" si="12"/>
        <v xml:space="preserve">    ref_intext_twining_et_al_2022: "Twining et al., 2022"</v>
      </c>
      <c r="N295" t="str">
        <f t="shared" si="13"/>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296" spans="1:14">
      <c r="A296" t="s">
        <v>3062</v>
      </c>
      <c r="B296" t="b">
        <v>0</v>
      </c>
      <c r="C296" t="b">
        <v>0</v>
      </c>
      <c r="D296" t="s">
        <v>875</v>
      </c>
      <c r="E296" t="s">
        <v>1848</v>
      </c>
      <c r="F296" t="s">
        <v>2747</v>
      </c>
      <c r="G296" t="s">
        <v>3355</v>
      </c>
      <c r="H296" t="s">
        <v>67</v>
      </c>
      <c r="I296" t="s">
        <v>67</v>
      </c>
      <c r="J296" t="s">
        <v>2086</v>
      </c>
      <c r="K296" t="str">
        <f t="shared" si="14"/>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296" t="str">
        <f t="shared" si="12"/>
        <v xml:space="preserve">    ref_intext_van_berkel_2014: "Van Berkel, 2014"</v>
      </c>
      <c r="N296" t="str">
        <f t="shared" si="13"/>
        <v xml:space="preserve">    ref_bib_van_berkel_2014: "Van Berkel, T. (2014). *Camera trapping for wildlife conservation: Expedition field techniques*. Geography Outdoors. &lt;https://www.researchgate.net/publication/339271024_Expedition_Field_Techniques_Camera_Trapping&gt;"</v>
      </c>
    </row>
    <row r="297" spans="1:14">
      <c r="A297" t="s">
        <v>3062</v>
      </c>
      <c r="B297" t="b">
        <v>1</v>
      </c>
      <c r="C297" t="b">
        <v>0</v>
      </c>
      <c r="D297" t="b">
        <v>0</v>
      </c>
      <c r="E297" t="s">
        <v>1849</v>
      </c>
      <c r="F297" t="s">
        <v>2749</v>
      </c>
      <c r="G297" t="s">
        <v>3357</v>
      </c>
      <c r="H297" t="s">
        <v>65</v>
      </c>
      <c r="I297" t="s">
        <v>65</v>
      </c>
      <c r="J297" t="s">
        <v>2088</v>
      </c>
      <c r="K297" t="str">
        <f t="shared" si="14"/>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297" t="str">
        <f t="shared" si="12"/>
        <v xml:space="preserve">    ref_intext_van_wilgenburg_et_al_2020: "Van Wilgenburg et al., 2020"</v>
      </c>
      <c r="N297" t="str">
        <f t="shared" si="13"/>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298" spans="1:14">
      <c r="A298" t="s">
        <v>3062</v>
      </c>
      <c r="B298" t="b">
        <v>0</v>
      </c>
      <c r="C298" t="b">
        <v>0</v>
      </c>
      <c r="D298" t="b">
        <v>1</v>
      </c>
      <c r="E298" t="s">
        <v>2216</v>
      </c>
      <c r="F298" t="s">
        <v>2748</v>
      </c>
      <c r="G298" t="s">
        <v>3356</v>
      </c>
      <c r="H298" t="s">
        <v>66</v>
      </c>
      <c r="I298" t="s">
        <v>66</v>
      </c>
      <c r="J298" t="s">
        <v>2087</v>
      </c>
      <c r="K298" t="str">
        <f t="shared" si="14"/>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298" t="str">
        <f t="shared" si="12"/>
        <v xml:space="preserve">    ref_intext_vandooren_2016: "Van Dooren, 2016"</v>
      </c>
      <c r="N298" t="str">
        <f t="shared" si="13"/>
        <v xml:space="preserve">    ref_bib_vandooren_2016: "Van Dooren, T. J. M. (2016). Pollinator species richness: Are the declines slowing down? *Nature Conservation*, *15*, 11–22. &lt;https://doi.org/10.3897/natureconservation.15.9616&gt;"</v>
      </c>
    </row>
    <row r="299" spans="1:14">
      <c r="A299" t="s">
        <v>3062</v>
      </c>
      <c r="B299" t="b">
        <v>1</v>
      </c>
      <c r="C299" t="b">
        <v>0</v>
      </c>
      <c r="D299" t="b">
        <v>0</v>
      </c>
      <c r="E299" t="s">
        <v>1850</v>
      </c>
      <c r="F299" t="s">
        <v>2750</v>
      </c>
      <c r="G299" t="s">
        <v>3358</v>
      </c>
      <c r="H299" t="s">
        <v>64</v>
      </c>
      <c r="I299" t="s">
        <v>64</v>
      </c>
      <c r="J299" t="s">
        <v>2089</v>
      </c>
      <c r="K299" t="str">
        <f t="shared" si="14"/>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299" t="str">
        <f t="shared" si="12"/>
        <v xml:space="preserve">    ref_intext_velez_et_al_2023: "Velez et al., 2023"</v>
      </c>
      <c r="N299" t="str">
        <f t="shared" si="13"/>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0" spans="1:14">
      <c r="A300" t="s">
        <v>3062</v>
      </c>
      <c r="B300" t="b">
        <v>1</v>
      </c>
      <c r="C300" t="b">
        <v>0</v>
      </c>
      <c r="D300" t="b">
        <v>0</v>
      </c>
      <c r="E300" t="s">
        <v>1851</v>
      </c>
      <c r="F300" t="s">
        <v>2751</v>
      </c>
      <c r="G300" t="s">
        <v>3359</v>
      </c>
      <c r="H300" t="s">
        <v>63</v>
      </c>
      <c r="I300" t="s">
        <v>63</v>
      </c>
      <c r="J300" t="s">
        <v>2090</v>
      </c>
      <c r="K300" t="str">
        <f t="shared" si="14"/>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0" t="str">
        <f t="shared" si="12"/>
        <v xml:space="preserve">    ref_intext_vidal_et_al_2021: "Vidal et al., 2021"</v>
      </c>
      <c r="N300" t="str">
        <f t="shared" si="13"/>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1" spans="1:14">
      <c r="A301" t="s">
        <v>3062</v>
      </c>
      <c r="B301" t="b">
        <v>0</v>
      </c>
      <c r="C301" t="b">
        <v>0</v>
      </c>
      <c r="E301" t="s">
        <v>2123</v>
      </c>
      <c r="F301" t="s">
        <v>2752</v>
      </c>
      <c r="G301" t="s">
        <v>3360</v>
      </c>
      <c r="H301" t="s">
        <v>2122</v>
      </c>
      <c r="I301" t="s">
        <v>2122</v>
      </c>
      <c r="J301" t="s">
        <v>2121</v>
      </c>
      <c r="K301" t="str">
        <f t="shared" si="14"/>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1" t="str">
        <f t="shared" si="12"/>
        <v xml:space="preserve">    ref_intext_vsn_international_2022: "VSN International, 2022"</v>
      </c>
      <c r="N301" t="str">
        <f t="shared" si="13"/>
        <v xml:space="preserve">    ref_bib_vsn_international_2022: "VSN International (2022, Jul 13). *Species abundance tools in Genstat* [Video]. YouTube. &lt;https://www.youtube.com/watch?v=wBx7f4PP8RE&gt;"</v>
      </c>
    </row>
    <row r="302" spans="1:14">
      <c r="A302" t="s">
        <v>3061</v>
      </c>
      <c r="B302" t="b">
        <v>1</v>
      </c>
      <c r="C302" t="b">
        <v>0</v>
      </c>
      <c r="D302" t="b">
        <v>0</v>
      </c>
      <c r="E302" t="s">
        <v>1852</v>
      </c>
      <c r="F302" t="s">
        <v>2753</v>
      </c>
      <c r="G302" t="s">
        <v>3361</v>
      </c>
      <c r="H302" t="s">
        <v>61</v>
      </c>
      <c r="I302" t="s">
        <v>61</v>
      </c>
      <c r="J302" t="s">
        <v>2897</v>
      </c>
      <c r="K302" t="str">
        <f t="shared" si="14"/>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2" t="str">
        <f t="shared" si="12"/>
        <v xml:space="preserve">    ref_intext_warbington_boyce_2020: "Warbington &amp; Boyce, 2020"</v>
      </c>
      <c r="N302" t="str">
        <f t="shared" si="13"/>
        <v xml:space="preserve">    ref_bib_warbington_boyce_2020: "Warbington, C. H., &amp; Boyce, M. S. (2020). Population [density](/09_glossary.md#density) of sitatunga in riverine wetland habitats. *Global Ecology and Conservation*, *24*. &lt;https://doi.org/10.1016/j.gecco.2020.e01212&gt;"</v>
      </c>
    </row>
    <row r="303" spans="1:14">
      <c r="A303" t="s">
        <v>3061</v>
      </c>
      <c r="B303" t="b">
        <v>1</v>
      </c>
      <c r="C303" t="b">
        <v>1</v>
      </c>
      <c r="D303" t="b">
        <v>0</v>
      </c>
      <c r="E303" t="s">
        <v>1853</v>
      </c>
      <c r="F303" t="s">
        <v>2756</v>
      </c>
      <c r="G303" t="s">
        <v>3364</v>
      </c>
      <c r="H303" t="s">
        <v>57</v>
      </c>
      <c r="I303" t="s">
        <v>57</v>
      </c>
      <c r="J303" t="s">
        <v>3001</v>
      </c>
      <c r="K303" t="str">
        <f t="shared" si="14"/>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03" t="str">
        <f t="shared" si="12"/>
        <v xml:space="preserve">    ref_intext_wearn_et_al_2013: "Wearn et al., 2013"</v>
      </c>
      <c r="N303" t="str">
        <f t="shared" si="13"/>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04" spans="1:14">
      <c r="A304" t="s">
        <v>3061</v>
      </c>
      <c r="B304" t="b">
        <v>1</v>
      </c>
      <c r="C304" t="b">
        <v>0</v>
      </c>
      <c r="D304" t="b">
        <v>1</v>
      </c>
      <c r="E304" t="s">
        <v>1854</v>
      </c>
      <c r="F304" t="s">
        <v>2757</v>
      </c>
      <c r="G304" t="s">
        <v>3365</v>
      </c>
      <c r="H304" t="s">
        <v>58</v>
      </c>
      <c r="I304" t="s">
        <v>58</v>
      </c>
      <c r="J304" t="s">
        <v>2093</v>
      </c>
      <c r="K304" t="str">
        <f t="shared" si="14"/>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4" t="str">
        <f t="shared" si="12"/>
        <v xml:space="preserve">    ref_intext_wearn_et_al_2016: "Wearn et al., 2016"</v>
      </c>
      <c r="N304" t="str">
        <f t="shared" si="13"/>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05" spans="1:14">
      <c r="A305" t="s">
        <v>3061</v>
      </c>
      <c r="B305" t="b">
        <v>1</v>
      </c>
      <c r="C305" t="b">
        <v>0</v>
      </c>
      <c r="D305" t="s">
        <v>875</v>
      </c>
      <c r="E305" t="s">
        <v>2114</v>
      </c>
      <c r="F305" t="s">
        <v>2754</v>
      </c>
      <c r="G305" t="s">
        <v>3362</v>
      </c>
      <c r="H305" t="s">
        <v>60</v>
      </c>
      <c r="I305" t="s">
        <v>60</v>
      </c>
      <c r="J305" t="s">
        <v>2091</v>
      </c>
      <c r="K305" t="str">
        <f t="shared" si="14"/>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5" t="str">
        <f t="shared" si="12"/>
        <v xml:space="preserve">    ref_intext_wearn_gloverkapfer_2017: "Wearn &amp; Glover-Kapfer, 2017"</v>
      </c>
      <c r="N305" t="str">
        <f t="shared" si="13"/>
        <v xml:space="preserve">    ref_bib_wearn_gloverkapfer_2017: "Wearn, O. R., &amp; Glover-Kapfer, P. (2017). Camera-Trapping for Conservation: A Guide to Best-ractices. *WWF conservation technology series*, *1*, 1–181. &lt;http://dx.doi.org/10.13140/RG.2.2.23409.17767&gt;"</v>
      </c>
    </row>
    <row r="306" spans="1:14">
      <c r="A306" t="s">
        <v>3061</v>
      </c>
      <c r="B306" t="b">
        <v>0</v>
      </c>
      <c r="C306" t="b">
        <v>0</v>
      </c>
      <c r="D306" t="s">
        <v>875</v>
      </c>
      <c r="E306" t="s">
        <v>1855</v>
      </c>
      <c r="F306" t="s">
        <v>2755</v>
      </c>
      <c r="G306" t="s">
        <v>3363</v>
      </c>
      <c r="H306" t="s">
        <v>59</v>
      </c>
      <c r="I306" t="s">
        <v>59</v>
      </c>
      <c r="J306" t="s">
        <v>2092</v>
      </c>
      <c r="K306" t="str">
        <f t="shared" si="14"/>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6" t="str">
        <f t="shared" si="12"/>
        <v xml:space="preserve">    ref_intext_wearn_gloverkapfer_2019: "Wearn &amp; Glover-Kapfer, 2019"</v>
      </c>
      <c r="N306" t="str">
        <f t="shared" si="13"/>
        <v xml:space="preserve">    ref_bib_wearn_gloverkapfer_2019: "Wearn, O. R., &amp; Glover-Kapfer, P. (2019). Snap happy: Camera traps are an effective sampling tool when compared with alternative methods. *Royal Society Open Science*, *6*(3), 181748. &lt;https://doi.org/10.1098/rsos.181748&gt;"</v>
      </c>
    </row>
    <row r="307" spans="1:14">
      <c r="A307" t="s">
        <v>3061</v>
      </c>
      <c r="B307" t="b">
        <v>0</v>
      </c>
      <c r="C307" t="b">
        <v>0</v>
      </c>
      <c r="D307" t="b">
        <v>1</v>
      </c>
      <c r="E307" t="s">
        <v>1856</v>
      </c>
      <c r="F307" t="s">
        <v>2758</v>
      </c>
      <c r="G307" t="s">
        <v>3366</v>
      </c>
      <c r="H307" t="s">
        <v>56</v>
      </c>
      <c r="I307" t="s">
        <v>56</v>
      </c>
      <c r="J307" t="s">
        <v>3002</v>
      </c>
      <c r="K307" t="str">
        <f t="shared" si="14"/>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07" t="str">
        <f t="shared" si="12"/>
        <v xml:space="preserve">    ref_intext_webster_et_al_2019: "Webster et al., 2019"</v>
      </c>
      <c r="N307" t="str">
        <f t="shared" si="13"/>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08" spans="1:14">
      <c r="A308" t="s">
        <v>3061</v>
      </c>
      <c r="B308" t="b">
        <v>1</v>
      </c>
      <c r="C308" t="b">
        <v>0</v>
      </c>
      <c r="D308" t="b">
        <v>1</v>
      </c>
      <c r="E308" t="s">
        <v>1857</v>
      </c>
      <c r="F308" t="s">
        <v>2759</v>
      </c>
      <c r="G308" t="s">
        <v>3367</v>
      </c>
      <c r="H308" t="s">
        <v>55</v>
      </c>
      <c r="I308" t="s">
        <v>55</v>
      </c>
      <c r="J308" t="s">
        <v>2094</v>
      </c>
      <c r="K308" t="str">
        <f t="shared" si="14"/>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08" t="str">
        <f t="shared" si="12"/>
        <v xml:space="preserve">    ref_intext_wegge_et_al_2004: "Wegge et al., 2004"</v>
      </c>
      <c r="N308" t="str">
        <f t="shared" si="13"/>
        <v xml:space="preserve">    ref_bib_wegge_et_al_2004: "Wegge, P., C. P. Pokheral, &amp; Jnawali, S. R. (2004). Effects of trapping effort and trap shyness on estimates of tiger abundance from camera trap studies. *Animal Conservation 7*, 251–256. &lt;https://doi.org/10.1017/S1367943004001441&gt;"</v>
      </c>
    </row>
    <row r="309" spans="1:14">
      <c r="A309" t="s">
        <v>3061</v>
      </c>
      <c r="B309" t="b">
        <v>1</v>
      </c>
      <c r="C309" t="b">
        <v>0</v>
      </c>
      <c r="D309" t="b">
        <v>0</v>
      </c>
      <c r="E309" t="s">
        <v>1858</v>
      </c>
      <c r="F309" t="s">
        <v>2760</v>
      </c>
      <c r="G309" t="s">
        <v>3368</v>
      </c>
      <c r="H309" t="s">
        <v>54</v>
      </c>
      <c r="I309" t="s">
        <v>54</v>
      </c>
      <c r="J309" t="s">
        <v>2095</v>
      </c>
      <c r="K309" t="str">
        <f t="shared" si="14"/>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09" t="str">
        <f t="shared" si="12"/>
        <v xml:space="preserve">    ref_intext_welbourne_et_al_2016: "Welbourne et al., 2016"</v>
      </c>
      <c r="N309" t="str">
        <f t="shared" si="13"/>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0" spans="1:14">
      <c r="A310" t="s">
        <v>3061</v>
      </c>
      <c r="B310" t="b">
        <v>1</v>
      </c>
      <c r="C310" t="b">
        <v>0</v>
      </c>
      <c r="D310" t="s">
        <v>875</v>
      </c>
      <c r="E310" t="s">
        <v>1859</v>
      </c>
      <c r="F310" t="s">
        <v>2761</v>
      </c>
      <c r="G310" t="s">
        <v>3369</v>
      </c>
      <c r="H310" t="s">
        <v>53</v>
      </c>
      <c r="I310" t="s">
        <v>53</v>
      </c>
      <c r="J310" t="s">
        <v>2096</v>
      </c>
      <c r="K310" t="str">
        <f t="shared" si="14"/>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0" t="str">
        <f t="shared" si="12"/>
        <v xml:space="preserve">    ref_intext_wellington_et_al_2014: "Wellington et al., 2014"</v>
      </c>
      <c r="N310" t="str">
        <f t="shared" si="13"/>
        <v xml:space="preserve">    ref_bib_wellington_et_al_2014: "Wellington, K., Bottom, C., Merrill, C., &amp; Litvaitis, J. A. (2014). Identifying performance differences among trail cameras used to monitor forest mammals. *Wildlife Society Bulletin, 38*(3), 634–638. &lt;https://doi.org/10.1002/wsb.425&gt;"</v>
      </c>
    </row>
    <row r="311" spans="1:14">
      <c r="A311" t="s">
        <v>3061</v>
      </c>
      <c r="B311" t="b">
        <v>0</v>
      </c>
      <c r="C311" t="b">
        <v>0</v>
      </c>
      <c r="D311" t="b">
        <v>1</v>
      </c>
      <c r="E311" t="s">
        <v>1860</v>
      </c>
      <c r="F311" t="s">
        <v>2762</v>
      </c>
      <c r="G311" t="s">
        <v>3370</v>
      </c>
      <c r="H311" t="s">
        <v>52</v>
      </c>
      <c r="I311" t="s">
        <v>52</v>
      </c>
      <c r="J311" t="s">
        <v>2097</v>
      </c>
      <c r="K311" t="str">
        <f t="shared" si="14"/>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1" t="str">
        <f t="shared" si="12"/>
        <v xml:space="preserve">    ref_intext_welsh_et_al_2000: "Welsh et al., 2000"</v>
      </c>
      <c r="N311" t="str">
        <f t="shared" si="13"/>
        <v xml:space="preserve">    ref_bib_welsh_et_al_2000: "Welsh, A. H., Cunningham, R. B., &amp; Chambers, R. L. (2000). Methodology for estimating the abundance of rare animals: Seabird nesting on North East Herald Cay. *Biometrics, 56*(1), 22–30. &lt;https://doi.org/10.1111/j.0006-341X.2000.00022.x&gt;"</v>
      </c>
    </row>
    <row r="312" spans="1:14">
      <c r="A312" t="s">
        <v>3061</v>
      </c>
      <c r="B312" t="b">
        <v>1</v>
      </c>
      <c r="C312" t="b">
        <v>0</v>
      </c>
      <c r="D312" t="b">
        <v>0</v>
      </c>
      <c r="E312" t="s">
        <v>1861</v>
      </c>
      <c r="F312" t="s">
        <v>2763</v>
      </c>
      <c r="G312" t="s">
        <v>3371</v>
      </c>
      <c r="H312" t="s">
        <v>51</v>
      </c>
      <c r="I312" t="s">
        <v>51</v>
      </c>
      <c r="J312" t="s">
        <v>2098</v>
      </c>
      <c r="K312" t="str">
        <f t="shared" si="14"/>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2" t="str">
        <f t="shared" si="12"/>
        <v xml:space="preserve">    ref_intext_whittington_et_al_2018: "Whittington et al., 2018"</v>
      </c>
      <c r="N312" t="str">
        <f t="shared" si="13"/>
        <v xml:space="preserve">    ref_bib_whittington_et_al_2018: "Whittington, J., Hebblewhite, M., Chandler, R. B., &amp; Lentini, P. (2018). Generalized spatial mark-resight models with an application to grizzly bears. *Journal of Applied Ecology, 55*(1), 157–168. &lt;https://doi.org/10.1111/1365-2664.12954&gt;"</v>
      </c>
    </row>
    <row r="313" spans="1:14">
      <c r="A313" t="s">
        <v>3061</v>
      </c>
      <c r="B313" t="b">
        <v>0</v>
      </c>
      <c r="C313" t="b">
        <v>1</v>
      </c>
      <c r="D313" t="b">
        <v>0</v>
      </c>
      <c r="E313" t="s">
        <v>1862</v>
      </c>
      <c r="F313" t="s">
        <v>2764</v>
      </c>
      <c r="G313" t="s">
        <v>3372</v>
      </c>
      <c r="H313" t="s">
        <v>50</v>
      </c>
      <c r="I313" t="s">
        <v>874</v>
      </c>
      <c r="J313" t="s">
        <v>2099</v>
      </c>
      <c r="K313" t="str">
        <f t="shared" si="14"/>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3" t="str">
        <f t="shared" si="12"/>
        <v xml:space="preserve">    ref_intext_whittington_et_al_2019: "Whittington et al., 2019"</v>
      </c>
      <c r="N313" t="str">
        <f t="shared" si="13"/>
        <v xml:space="preserve">    ref_bib_whittington_et_al_2019: "Whittington, J., Low, P., &amp; Hunt, B. (2019). Temporal road closures improve habitat quality for wildlife. *Scientific Reports, 9* (1), 3772. &lt;https://www.nature.com/articles/s41598-019-40581-y&gt;"</v>
      </c>
    </row>
    <row r="314" spans="1:14">
      <c r="A314" t="s">
        <v>3061</v>
      </c>
      <c r="B314" t="b">
        <v>1</v>
      </c>
      <c r="C314" t="b">
        <v>0</v>
      </c>
      <c r="D314" t="b">
        <v>0</v>
      </c>
      <c r="E314" t="s">
        <v>1863</v>
      </c>
      <c r="F314" t="s">
        <v>2765</v>
      </c>
      <c r="G314" t="s">
        <v>3373</v>
      </c>
      <c r="H314" t="s">
        <v>49</v>
      </c>
      <c r="I314" t="s">
        <v>49</v>
      </c>
      <c r="J314" t="s">
        <v>2100</v>
      </c>
      <c r="K314" t="str">
        <f t="shared" si="14"/>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4" t="str">
        <f t="shared" si="12"/>
        <v xml:space="preserve">    ref_intext_wildcam_network_2019: "WildCAM Network, 2019"</v>
      </c>
      <c r="N314" t="str">
        <f t="shared" si="13"/>
        <v xml:space="preserve">    ref_bib_wildcam_network_2019: "WildCAM Network (2019). *WildCAM Network Camera Trapping Best Practices Literature Synthesis.* &lt;https://wildcams.ca/site/assets/files/1390/wildcam_network_camera_trapping_best_practices_literature_synthesis.pdf&gt;"</v>
      </c>
    </row>
    <row r="315" spans="1:14">
      <c r="A315" t="s">
        <v>3061</v>
      </c>
      <c r="B315" t="b">
        <v>1</v>
      </c>
      <c r="C315" t="b">
        <v>0</v>
      </c>
      <c r="D315" t="b">
        <v>0</v>
      </c>
      <c r="E315" t="s">
        <v>3</v>
      </c>
      <c r="F315" t="s">
        <v>2766</v>
      </c>
      <c r="G315" t="s">
        <v>3374</v>
      </c>
      <c r="H315" t="s">
        <v>48</v>
      </c>
      <c r="I315" t="s">
        <v>48</v>
      </c>
      <c r="J315" t="s">
        <v>2101</v>
      </c>
      <c r="K315" t="str">
        <f t="shared" si="14"/>
        <v>WildCo Lab (2020). *WildCo_Image_Renamer.* &lt;https://github.com/WildCoLab/WildCo_Image_Renamer&gt; &lt;br&gt; &amp;nbsp;&amp;nbsp;&amp;nbsp;&amp;nbsp;&amp;nbsp;&amp;nbsp;&amp;nbsp;&amp;nbsp;ildCo Lab (2020). *WildCo_Image_Renamer.* &lt;https://github.com/WildCoLab/WildCo_Image_Renamer&gt;</v>
      </c>
      <c r="M315" t="str">
        <f t="shared" si="12"/>
        <v xml:space="preserve">    ref_intext_wildco_2020: "WildCo Lab, 2020"</v>
      </c>
      <c r="N315" t="str">
        <f t="shared" si="13"/>
        <v xml:space="preserve">    ref_bib_wildco_2020: "WildCo Lab (2020). *WildCo_Image_Renamer.* &lt;https://github.com/WildCoLab/WildCo_Image_Renamer&gt;"</v>
      </c>
    </row>
    <row r="316" spans="1:14">
      <c r="A316" t="s">
        <v>3061</v>
      </c>
      <c r="B316" t="b">
        <v>1</v>
      </c>
      <c r="C316" t="b">
        <v>0</v>
      </c>
      <c r="D316" t="b">
        <v>0</v>
      </c>
      <c r="E316" t="s">
        <v>1864</v>
      </c>
      <c r="F316" t="s">
        <v>2767</v>
      </c>
      <c r="G316" t="s">
        <v>3375</v>
      </c>
      <c r="H316" t="s">
        <v>47</v>
      </c>
      <c r="I316" t="s">
        <v>47</v>
      </c>
      <c r="J316" t="s">
        <v>2102</v>
      </c>
      <c r="K316" t="str">
        <f t="shared" si="14"/>
        <v>WildCo Lab (2021a). *WildCo-FaceBlur.* &lt;https://github.com/WildCoLab/WildCo_Face_Blur&gt; &lt;br&gt; &amp;nbsp;&amp;nbsp;&amp;nbsp;&amp;nbsp;&amp;nbsp;&amp;nbsp;&amp;nbsp;&amp;nbsp;ildCo Lab (2021a). *WildCo-FaceBlur.* &lt;https://github.com/WildCoLab/WildCo_Face_Blur&gt;</v>
      </c>
      <c r="M316" t="str">
        <f t="shared" si="12"/>
        <v xml:space="preserve">    ref_intext_wildco_lab_2021a: "WildCo Lab, 2021a"</v>
      </c>
      <c r="N316" t="str">
        <f t="shared" si="13"/>
        <v xml:space="preserve">    ref_bib_wildco_lab_2021a: "WildCo Lab (2021a). *WildCo-FaceBlur.* &lt;https://github.com/WildCoLab/WildCo_Face_Blur&gt;"</v>
      </c>
    </row>
    <row r="317" spans="1:14">
      <c r="A317" t="s">
        <v>3061</v>
      </c>
      <c r="B317" t="b">
        <v>1</v>
      </c>
      <c r="C317" t="b">
        <v>0</v>
      </c>
      <c r="D317" t="b">
        <v>0</v>
      </c>
      <c r="E317" t="s">
        <v>1865</v>
      </c>
      <c r="F317" t="s">
        <v>2768</v>
      </c>
      <c r="G317" t="s">
        <v>3376</v>
      </c>
      <c r="H317" t="s">
        <v>46</v>
      </c>
      <c r="I317" t="s">
        <v>46</v>
      </c>
      <c r="J317" t="s">
        <v>2103</v>
      </c>
      <c r="K317" t="str">
        <f t="shared" si="14"/>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17" t="str">
        <f t="shared" si="12"/>
        <v xml:space="preserve">    ref_intext_wildco_lab_2021b: "WildCo Lab, 2021b"</v>
      </c>
      <c r="N317" t="str">
        <f t="shared" si="13"/>
        <v xml:space="preserve">    ref_bib_wildco_lab_2021b: "WildCo Lab (2021b). *WildCo: Reproducible camera trap data exploration and analysis examples in R*. University of British Columbia. &lt;https://bookdown.org/c_w_beirne/wildCo-Data-Analysis/#what-this-guide-is&gt;"</v>
      </c>
    </row>
    <row r="318" spans="1:14">
      <c r="A318" t="s">
        <v>3061</v>
      </c>
      <c r="B318" t="b">
        <v>1</v>
      </c>
      <c r="C318" t="b">
        <v>0</v>
      </c>
      <c r="D318" t="b">
        <v>0</v>
      </c>
      <c r="E318" t="s">
        <v>4</v>
      </c>
      <c r="F318" t="s">
        <v>2737</v>
      </c>
      <c r="G318" t="s">
        <v>3345</v>
      </c>
      <c r="H318" t="s">
        <v>62</v>
      </c>
      <c r="I318" t="s">
        <v>62</v>
      </c>
      <c r="J318" t="s">
        <v>2079</v>
      </c>
      <c r="K318" t="str">
        <f t="shared" si="14"/>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318" t="str">
        <f t="shared" si="12"/>
        <v xml:space="preserve">    ref_intext_wildlabs_2021: "The WILDLABS Partnership, 2021"</v>
      </c>
      <c r="N318" t="str">
        <f t="shared" si="13"/>
        <v xml:space="preserve">    ref_bib_wildlabs_2021: "The WILDLABS Partnership (2021). *How do I get started with Megadetector?* Siyu Y. &lt;https://www.wildlabs.net/event/how-do-i-get-started-megadetector&gt;"</v>
      </c>
    </row>
    <row r="319" spans="1:14">
      <c r="A319" t="s">
        <v>3063</v>
      </c>
      <c r="B319" t="b">
        <v>1</v>
      </c>
      <c r="C319" t="b">
        <v>0</v>
      </c>
      <c r="D319" t="b">
        <v>0</v>
      </c>
      <c r="E319" t="s">
        <v>1866</v>
      </c>
      <c r="F319" t="s">
        <v>2769</v>
      </c>
      <c r="G319" t="s">
        <v>3377</v>
      </c>
      <c r="H319" t="s">
        <v>44</v>
      </c>
      <c r="I319" t="s">
        <v>873</v>
      </c>
      <c r="J319" t="s">
        <v>2104</v>
      </c>
      <c r="K319" t="str">
        <f t="shared" si="14"/>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19" t="str">
        <f t="shared" si="12"/>
        <v xml:space="preserve">    ref_intext_young_et_al_2018: "Young et al., 2018"</v>
      </c>
      <c r="N319" t="str">
        <f t="shared" si="13"/>
        <v xml:space="preserve">    ref_bib_young_et_al_2018: "Young, S., Rode-Margono, J., &amp; Amin, R. (2018). Software to facilitate and streamline camera trap data management: A review. *Ecology and Evolution*, *8*(19), 9947–9957. &lt;https://doi.org/10.1002/ece3.4464&gt;"</v>
      </c>
    </row>
    <row r="320" spans="1:14">
      <c r="A320" t="s">
        <v>3063</v>
      </c>
      <c r="B320" t="b">
        <v>0</v>
      </c>
      <c r="C320" t="b">
        <v>0</v>
      </c>
      <c r="D320" t="b">
        <v>1</v>
      </c>
      <c r="E320" t="s">
        <v>1867</v>
      </c>
      <c r="F320" t="s">
        <v>2770</v>
      </c>
      <c r="G320" t="s">
        <v>3378</v>
      </c>
      <c r="H320" t="s">
        <v>45</v>
      </c>
      <c r="I320" t="s">
        <v>45</v>
      </c>
      <c r="J320" t="s">
        <v>1884</v>
      </c>
      <c r="K320" t="str">
        <f t="shared" si="14"/>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0" t="str">
        <f t="shared" si="12"/>
        <v xml:space="preserve">    ref_intext_yue_et_al_2015: "Yue et al., 2015"</v>
      </c>
      <c r="N320" t="str">
        <f t="shared" si="13"/>
        <v xml:space="preserve">    ref_bib_yue_et_al_2015: "Yue, S., Brodie, J. F., Zipkin, E. F., &amp; Bernard, H. (2015). Oil palm plantations fail to support mammal diversity. *Ecological Applications, 25*(8), 2285–2292. &lt;https://doi.org/10.1890/14-1928.1&gt;"</v>
      </c>
    </row>
    <row r="321" spans="1:14">
      <c r="A321" t="s">
        <v>3064</v>
      </c>
      <c r="B321" t="b">
        <v>0</v>
      </c>
      <c r="C321" t="b">
        <v>0</v>
      </c>
      <c r="D321" t="b">
        <v>1</v>
      </c>
      <c r="E321" t="s">
        <v>1868</v>
      </c>
      <c r="F321" t="s">
        <v>2771</v>
      </c>
      <c r="G321" t="s">
        <v>3379</v>
      </c>
      <c r="H321" t="s">
        <v>43</v>
      </c>
      <c r="I321" t="s">
        <v>43</v>
      </c>
      <c r="J321" t="s">
        <v>2105</v>
      </c>
      <c r="K321" t="str">
        <f t="shared" si="14"/>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1" t="str">
        <f t="shared" si="12"/>
        <v xml:space="preserve">    ref_intext_zeileis_et_al_2008: "Zeileis et al., 2008"</v>
      </c>
      <c r="N321" t="str">
        <f t="shared" si="13"/>
        <v xml:space="preserve">    ref_bib_zeileis_et_al_2008: "Zeileis, A., Kleiber, C., &amp; Jackman, S. (2008). Regression Models for Count Data in R. *Journal of Statistical Software, 27*(8). &lt;https://doi.org/10.18637/jss.v027.i08&gt;"</v>
      </c>
    </row>
    <row r="322" spans="1:14">
      <c r="A322" t="s">
        <v>3064</v>
      </c>
      <c r="B322" t="b">
        <v>1</v>
      </c>
      <c r="C322" t="b">
        <v>0</v>
      </c>
      <c r="D322" t="b">
        <v>0</v>
      </c>
      <c r="E322" t="s">
        <v>2</v>
      </c>
      <c r="F322" t="s">
        <v>2772</v>
      </c>
      <c r="G322" t="s">
        <v>3380</v>
      </c>
      <c r="H322" t="s">
        <v>42</v>
      </c>
      <c r="I322" t="s">
        <v>42</v>
      </c>
      <c r="J322" t="s">
        <v>2106</v>
      </c>
      <c r="K322" t="str">
        <f t="shared" si="14"/>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2" t="str">
        <f t="shared" si="12"/>
        <v xml:space="preserve">    ref_intext_zorn_1998: "Zorn, 1998"</v>
      </c>
      <c r="N322" t="str">
        <f t="shared" si="13"/>
        <v xml:space="preserve">    ref_bib_zorn_1998: "Zorn, C. J. W. (1998). An Analytic and Empirical Examination of Zero-inflated and Hurdle Poisson Specifications. *Sociological Methods and Research 26*(3), 368-400. &lt;https://doi.org/10.1177/0049124198026003004&gt;"</v>
      </c>
    </row>
    <row r="323" spans="1:14">
      <c r="A323" t="s">
        <v>3064</v>
      </c>
      <c r="B323" t="b">
        <v>0</v>
      </c>
      <c r="C323" t="b">
        <v>0</v>
      </c>
      <c r="D323" t="b">
        <v>1</v>
      </c>
      <c r="E323" t="s">
        <v>1869</v>
      </c>
      <c r="F323" t="s">
        <v>2773</v>
      </c>
      <c r="G323" t="s">
        <v>3381</v>
      </c>
      <c r="H323" t="s">
        <v>41</v>
      </c>
      <c r="I323" t="s">
        <v>41</v>
      </c>
      <c r="J323" t="s">
        <v>2438</v>
      </c>
      <c r="K323" t="str">
        <f t="shared" ref="K323:K326" si="15">LEFT(J323,141)&amp;" &lt;br&gt; &amp;nbsp;&amp;nbsp;&amp;nbsp;&amp;nbsp;&amp;nbsp;&amp;nbsp;&amp;nbsp;&amp;nbsp;"&amp;MID(J323,2,100)&amp;MID(J323,142,500)</f>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3" t="str">
        <f t="shared" si="12"/>
        <v xml:space="preserve">    ref_intext_zuckerberg_et_al_2020: "Zuckerberg et al., 2020"</v>
      </c>
      <c r="N323" t="str">
        <f t="shared" si="13"/>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4" spans="1:14">
      <c r="A324" t="s">
        <v>3064</v>
      </c>
      <c r="B324" t="b">
        <v>1</v>
      </c>
      <c r="C324" t="b">
        <v>0</v>
      </c>
      <c r="D324" t="b">
        <v>0</v>
      </c>
      <c r="E324" t="s">
        <v>1870</v>
      </c>
      <c r="F324" t="s">
        <v>2774</v>
      </c>
      <c r="G324" t="s">
        <v>3382</v>
      </c>
      <c r="H324" t="s">
        <v>40</v>
      </c>
      <c r="I324" t="s">
        <v>872</v>
      </c>
      <c r="J324" t="s">
        <v>2107</v>
      </c>
      <c r="K324"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4" t="str">
        <f t="shared" si="12"/>
        <v xml:space="preserve">    ref_intext_zuur_et_al_2007: "Zuur et al., 2007"</v>
      </c>
      <c r="N324" t="str">
        <f t="shared" si="13"/>
        <v xml:space="preserve">    ref_bib_zuur_et_al_2007: "Zuur, A. K., Ieno, E. N., &amp; Smith, G. M. (2007). Generalised linear modelling. In, M. Gail, K. Krickeberg, J. Samet, A. Tsiatis, &amp; W. Wong (Eds.), *Analysing Ecological Data* (pp 79-96). Springer. &lt;https://doi.org/10.1111/j.1751-5823.2007.00030_17.x&gt;"</v>
      </c>
    </row>
    <row r="325" spans="1:14">
      <c r="E325" t="s">
        <v>3528</v>
      </c>
      <c r="H325" t="s">
        <v>3527</v>
      </c>
      <c r="I325" t="s">
        <v>3527</v>
      </c>
      <c r="J325" t="s">
        <v>3526</v>
      </c>
      <c r="K325" t="str">
        <f t="shared" si="15"/>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325" t="str">
        <f t="shared" ref="M325:M326" si="16">"    ref_intext_"&amp;E325&amp;": "&amp;""""&amp;H325&amp;""""</f>
        <v xml:space="preserve">    ref_intext_chao_et_al_2016: "Chao et al., 2016"</v>
      </c>
      <c r="N325" t="str">
        <f t="shared" ref="N325:N326" si="17">"    ref_bib_"&amp;E325&amp;": "&amp;""""&amp;J325&amp;""""</f>
        <v xml:space="preserve">    ref_bib_chao_et_al_2016: "Chao, A., Ma, K. H., &amp; Hsieh, T. C. (2016). *iNEXT Online: Software for Interpolation and Extrapolation of Species Diversity.* Program and User’s Guide published at &lt;http://chao.stat.nthu.edu.tw/wordpress/software_download/inextonline/&gt;"</v>
      </c>
    </row>
    <row r="326" spans="1:14">
      <c r="E326" t="s">
        <v>3529</v>
      </c>
      <c r="H326" t="s">
        <v>3530</v>
      </c>
      <c r="I326" t="s">
        <v>3530</v>
      </c>
      <c r="J326" t="s">
        <v>3531</v>
      </c>
      <c r="K326" t="str">
        <f t="shared" si="15"/>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326" t="str">
        <f t="shared" si="16"/>
        <v xml:space="preserve">    ref_intext_chao_et_al_2014: "Chao et al., 2014"</v>
      </c>
      <c r="N326" t="str">
        <f t="shared" si="17"/>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327" spans="1:14">
      <c r="E327" t="s">
        <v>3533</v>
      </c>
      <c r="H327" t="s">
        <v>3532</v>
      </c>
    </row>
  </sheetData>
  <autoFilter ref="A1:N324" xr:uid="{FE3E278D-A7CB-4D1C-B3BC-3C40BC867B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2"/>
  <sheetViews>
    <sheetView topLeftCell="A37" zoomScale="130" zoomScaleNormal="130" workbookViewId="0">
      <selection activeCell="E47" sqref="E47"/>
    </sheetView>
  </sheetViews>
  <sheetFormatPr defaultRowHeight="14.25"/>
  <cols>
    <col min="1" max="2" width="11.125" customWidth="1"/>
    <col min="3" max="4" width="20.375" customWidth="1"/>
    <col min="5" max="5" width="11.125" customWidth="1"/>
    <col min="6" max="6" width="85.625" customWidth="1"/>
    <col min="7" max="7" width="27.375" customWidth="1"/>
    <col min="8" max="8" width="28.375" customWidth="1"/>
    <col min="9" max="9" width="9" customWidth="1"/>
    <col min="13" max="13" width="35" customWidth="1"/>
    <col min="14" max="14" width="30.125" customWidth="1"/>
    <col min="15" max="15" width="14.875" customWidth="1"/>
  </cols>
  <sheetData>
    <row r="1" spans="1:15" ht="15">
      <c r="A1" s="3" t="s">
        <v>954</v>
      </c>
      <c r="B1" s="3" t="s">
        <v>1418</v>
      </c>
      <c r="C1" s="3" t="s">
        <v>806</v>
      </c>
      <c r="D1" s="3" t="s">
        <v>806</v>
      </c>
      <c r="E1" s="3" t="s">
        <v>954</v>
      </c>
      <c r="F1" s="3" t="s">
        <v>999</v>
      </c>
      <c r="G1" s="3" t="s">
        <v>1419</v>
      </c>
      <c r="H1" s="3" t="s">
        <v>809</v>
      </c>
      <c r="I1" s="3" t="s">
        <v>808</v>
      </c>
      <c r="J1" s="3" t="s">
        <v>807</v>
      </c>
      <c r="K1" s="3" t="s">
        <v>524</v>
      </c>
      <c r="L1" s="3" t="s">
        <v>2976</v>
      </c>
      <c r="M1" s="13" t="s">
        <v>1330</v>
      </c>
      <c r="N1" s="13" t="s">
        <v>1329</v>
      </c>
      <c r="O1" s="13" t="s">
        <v>1877</v>
      </c>
    </row>
    <row r="2" spans="1:15">
      <c r="A2" t="s">
        <v>997</v>
      </c>
      <c r="B2">
        <v>1</v>
      </c>
      <c r="C2" s="5" t="s">
        <v>803</v>
      </c>
      <c r="D2" s="5" t="s">
        <v>803</v>
      </c>
      <c r="E2" t="s">
        <v>997</v>
      </c>
      <c r="F2" s="4" t="s">
        <v>2148</v>
      </c>
      <c r="G2" s="10" t="str">
        <f t="shared" ref="G2:G33" si="0">"(#"&amp;C2&amp;")=@{{ "&amp;A2&amp;"_"&amp;C2&amp;" }}@@: {{ "&amp;A2&amp;"_def_"&amp;C2&amp;" }}@@"</f>
        <v>(#access_method)=@{{ field_access_method }}@@: {{ field_def_access_method }}@@</v>
      </c>
      <c r="H2" s="5" t="s">
        <v>815</v>
      </c>
      <c r="I2" s="5"/>
      <c r="J2" s="6" t="b">
        <v>0</v>
      </c>
      <c r="K2" s="7" t="b">
        <v>1</v>
      </c>
      <c r="L2" s="7" t="b">
        <v>1</v>
      </c>
      <c r="M2" t="str">
        <f t="shared" ref="M2:M33" si="1">"    "&amp;A2&amp;"_"&amp;C2&amp;": """&amp;F2&amp;""""</f>
        <v xml:space="preserve">    field_access_method: "**\*Access Method**"</v>
      </c>
      <c r="N2" t="str">
        <f>"    "&amp;A2&amp;"_def_"&amp;C2&amp;": """&amp;H2&amp;""""</f>
        <v xml:space="preserve">    field_def_access_method: "The method used to reach the camera location (e.g., on 'Foot,' 'ATV,' 'Helicopter,' etc.)."</v>
      </c>
      <c r="O2" t="str">
        <f>"    "&amp;A2&amp;"_"&amp;C2&amp;"_bold: """&amp;"**"&amp;F2&amp;"**"&amp;""""</f>
        <v xml:space="preserve">    field_access_method_bold: "****\*Access Method****"</v>
      </c>
    </row>
    <row r="3" spans="1:15">
      <c r="A3" t="s">
        <v>998</v>
      </c>
      <c r="B3">
        <v>2</v>
      </c>
      <c r="C3" s="5" t="s">
        <v>748</v>
      </c>
      <c r="D3" s="5" t="s">
        <v>748</v>
      </c>
      <c r="E3" t="s">
        <v>998</v>
      </c>
      <c r="F3" s="8" t="s">
        <v>750</v>
      </c>
      <c r="G3" s="10" t="str">
        <f t="shared" si="0"/>
        <v>(#age_class_adult)=@{{ field_option_age_class_adult }}@@: {{ field_option_def_age_class_adult }}@@</v>
      </c>
      <c r="H3" s="5" t="s">
        <v>749</v>
      </c>
      <c r="I3" s="5"/>
      <c r="J3" s="6" t="s">
        <v>391</v>
      </c>
      <c r="K3" s="7" t="b">
        <v>1</v>
      </c>
      <c r="L3" s="9" t="b">
        <v>0</v>
      </c>
      <c r="M3" t="str">
        <f t="shared" si="1"/>
        <v xml:space="preserve">    field_option_age_class_adult: "**Adult**"</v>
      </c>
      <c r="N3" t="str">
        <f t="shared" ref="N3:N66" si="2">"    "&amp;A3&amp;"_def_"&amp;C3&amp;": """&amp;H3&amp;""""</f>
        <v xml:space="preserve">    field_option_def_age_class_adult: "Animals that are old enough to breed; reproductively mature."</v>
      </c>
    </row>
    <row r="4" spans="1:15">
      <c r="A4" t="s">
        <v>997</v>
      </c>
      <c r="B4">
        <v>3</v>
      </c>
      <c r="C4" s="5" t="s">
        <v>746</v>
      </c>
      <c r="D4" s="5" t="s">
        <v>746</v>
      </c>
      <c r="E4" t="s">
        <v>997</v>
      </c>
      <c r="F4" s="8" t="s">
        <v>747</v>
      </c>
      <c r="G4" s="10" t="str">
        <f t="shared" si="0"/>
        <v>(#age_class)=@{{ field_age_class }}@@: {{ field_def_age_class }}@@</v>
      </c>
      <c r="H4" s="5" t="s">
        <v>816</v>
      </c>
      <c r="I4" s="5"/>
      <c r="J4" s="6" t="b">
        <v>1</v>
      </c>
      <c r="K4" s="7" t="b">
        <v>1</v>
      </c>
      <c r="L4" s="7" t="b">
        <v>1</v>
      </c>
      <c r="M4" t="str">
        <f t="shared" si="1"/>
        <v xml:space="preserve">    field_age_class: "**Age Class**"</v>
      </c>
      <c r="N4" t="str">
        <f t="shared" si="2"/>
        <v xml:space="preserve">    field_def_age_class: "The age classification of individual(s) being categorized (e.g., 'Adult,' 'Juvenile,' 'Subadult,' 'Subadult - Young of Year,' 'Subadult - Yearling,' or 'Unknown'). "</v>
      </c>
    </row>
    <row r="5" spans="1:15">
      <c r="A5" t="s">
        <v>997</v>
      </c>
      <c r="B5">
        <v>4</v>
      </c>
      <c r="C5" s="5" t="s">
        <v>743</v>
      </c>
      <c r="D5" s="5" t="s">
        <v>743</v>
      </c>
      <c r="E5" t="s">
        <v>997</v>
      </c>
      <c r="F5" s="8" t="s">
        <v>745</v>
      </c>
      <c r="G5" s="10" t="str">
        <f t="shared" si="0"/>
        <v>(#analyst)=@{{ field_analyst }}@@: {{ field_def_analyst }}@@</v>
      </c>
      <c r="H5" s="5" t="s">
        <v>744</v>
      </c>
      <c r="I5" s="5"/>
      <c r="J5" s="6" t="b">
        <v>1</v>
      </c>
      <c r="K5" s="7" t="b">
        <v>1</v>
      </c>
      <c r="L5" s="7" t="b">
        <v>1</v>
      </c>
      <c r="M5" t="str">
        <f t="shared" si="1"/>
        <v xml:space="preserve">    field_analyst: "**Analyst**"</v>
      </c>
      <c r="N5" t="str">
        <f t="shared" si="2"/>
        <v xml:space="preserve">    field_def_analyst: "The first and last names of the individual who provided the observation data point (species identification and associated information). If there are multiple analysts for an observation, enter the primary analyst."</v>
      </c>
    </row>
    <row r="6" spans="1:15">
      <c r="A6" t="s">
        <v>997</v>
      </c>
      <c r="B6">
        <v>5</v>
      </c>
      <c r="C6" s="5" t="s">
        <v>801</v>
      </c>
      <c r="D6" s="5" t="s">
        <v>801</v>
      </c>
      <c r="E6" t="s">
        <v>997</v>
      </c>
      <c r="F6" s="8" t="s">
        <v>2149</v>
      </c>
      <c r="G6" s="10" t="str">
        <f t="shared" si="0"/>
        <v>(#animal_id)=@{{ field_animal_id }}@@: {{ field_def_animal_id }}@@</v>
      </c>
      <c r="H6" s="5" t="s">
        <v>802</v>
      </c>
      <c r="I6" s="5" t="b">
        <v>1</v>
      </c>
      <c r="J6" s="6" t="b">
        <v>0</v>
      </c>
      <c r="K6" s="7" t="b">
        <v>1</v>
      </c>
      <c r="L6" s="9" t="b">
        <v>0</v>
      </c>
      <c r="M6" t="str">
        <f t="shared" si="1"/>
        <v xml:space="preserve">    field_animal_id: "**\*Animal ID**"</v>
      </c>
      <c r="N6" t="str">
        <f t="shared" si="2"/>
        <v xml:space="preserve">    field_def_animal_id: "A unique ID for an animal that can be uniquely identified (e.g., marked in some way). If multiple unique individuals are identified, enter an Animal ID for each as a unique row. Leave blank if not applicable."</v>
      </c>
    </row>
    <row r="7" spans="1:15">
      <c r="A7" t="s">
        <v>0</v>
      </c>
      <c r="B7">
        <v>6</v>
      </c>
      <c r="C7" s="5" t="s">
        <v>630</v>
      </c>
      <c r="D7" s="5" t="s">
        <v>630</v>
      </c>
      <c r="E7" t="s">
        <v>0</v>
      </c>
      <c r="F7" s="10" t="s">
        <v>632</v>
      </c>
      <c r="G7" s="10" t="str">
        <f t="shared" si="0"/>
        <v>(#baitlure_audible_lure)=@{{ term_baitlure_audible_lure }}@@: {{ term_def_baitlure_audible_lure }}@@</v>
      </c>
      <c r="H7" s="5" t="s">
        <v>631</v>
      </c>
      <c r="I7" s="5"/>
      <c r="J7" s="6" t="s">
        <v>391</v>
      </c>
      <c r="K7" s="9" t="b">
        <v>0</v>
      </c>
      <c r="L7" s="7" t="b">
        <v>1</v>
      </c>
      <c r="M7" t="str">
        <f t="shared" si="1"/>
        <v xml:space="preserve">    term_baitlure_audible_lure: "Audible lure"</v>
      </c>
      <c r="N7" t="str">
        <f t="shared" si="2"/>
        <v xml:space="preserve">    term_def_baitlure_audible_lure: "Sounds imitating noises of prey or conspecifics that draw animals closer by eliciting curiosity (Schlexer, 2008)."</v>
      </c>
    </row>
    <row r="8" spans="1:15">
      <c r="A8" t="s">
        <v>0</v>
      </c>
      <c r="B8">
        <v>7</v>
      </c>
      <c r="C8" s="5" t="s">
        <v>627</v>
      </c>
      <c r="D8" s="5" t="s">
        <v>627</v>
      </c>
      <c r="E8" t="s">
        <v>0</v>
      </c>
      <c r="F8" s="5" t="s">
        <v>629</v>
      </c>
      <c r="G8" s="10" t="str">
        <f t="shared" si="0"/>
        <v>(#baitlure_bait)=@{{ term_baitlure_bait }}@@: {{ term_def_baitlure_bait }}@@</v>
      </c>
      <c r="H8" s="5" t="s">
        <v>628</v>
      </c>
      <c r="I8" s="5"/>
      <c r="J8" s="6" t="s">
        <v>391</v>
      </c>
      <c r="K8" s="7" t="b">
        <v>1</v>
      </c>
      <c r="L8" s="7" t="b">
        <v>1</v>
      </c>
      <c r="M8" t="str">
        <f t="shared" si="1"/>
        <v xml:space="preserve">    term_baitlure_bait: "Bait"</v>
      </c>
      <c r="N8" t="str">
        <f t="shared" si="2"/>
        <v xml:space="preserve">    term_def_baitlure_bait: "A food item (or other substance) that is placed to attract animals via the sense of taste and olfactory cues (Schlexer, 2008)."</v>
      </c>
    </row>
    <row r="9" spans="1:15">
      <c r="A9" t="s">
        <v>997</v>
      </c>
      <c r="B9">
        <v>8</v>
      </c>
      <c r="C9" s="5" t="s">
        <v>741</v>
      </c>
      <c r="D9" s="5" t="s">
        <v>741</v>
      </c>
      <c r="E9" t="s">
        <v>997</v>
      </c>
      <c r="F9" s="4" t="s">
        <v>742</v>
      </c>
      <c r="G9" s="10" t="str">
        <f t="shared" si="0"/>
        <v>(#baitlure_bait_lure_type)=@{{ field_baitlure_bait_lure_type }}@@: {{ field_def_baitlure_bait_lure_type }}@@</v>
      </c>
      <c r="H9" s="5" t="s">
        <v>929</v>
      </c>
      <c r="I9" s="5" t="b">
        <v>1</v>
      </c>
      <c r="J9" s="6" t="b">
        <v>1</v>
      </c>
      <c r="K9" s="7" t="b">
        <v>1</v>
      </c>
      <c r="L9" s="7" t="b">
        <v>1</v>
      </c>
      <c r="M9" t="str">
        <f t="shared" si="1"/>
        <v xml:space="preserve">    field_baitlure_bait_lure_type: "**Bait*/Lure Type**"</v>
      </c>
      <c r="N9" t="str">
        <f t="shared" si="2"/>
        <v xml:space="preserve">    field_def_baitlure_bait_lure_type: "The type of bait or lure used at a camera location. Record 'None' if a Bait*/Lure Type was not used and 'Unknown' if not known. If 'Other,' describe in the Deployment Comments."</v>
      </c>
    </row>
    <row r="10" spans="1:15">
      <c r="A10" t="s">
        <v>997</v>
      </c>
      <c r="B10">
        <v>9</v>
      </c>
      <c r="C10" s="5" t="s">
        <v>799</v>
      </c>
      <c r="D10" s="5" t="s">
        <v>799</v>
      </c>
      <c r="E10" t="s">
        <v>997</v>
      </c>
      <c r="F10" s="8" t="s">
        <v>2150</v>
      </c>
      <c r="G10" s="10" t="str">
        <f t="shared" si="0"/>
        <v>(#batteries_replaced)=@{{ field_batteries_replaced }}@@: {{ field_def_batteries_replaced }}@@</v>
      </c>
      <c r="H10" s="5" t="s">
        <v>800</v>
      </c>
      <c r="I10" s="5"/>
      <c r="J10" s="6" t="b">
        <v>0</v>
      </c>
      <c r="K10" s="7" t="b">
        <v>1</v>
      </c>
      <c r="L10" s="7" t="b">
        <v>1</v>
      </c>
      <c r="M10" t="str">
        <f t="shared" si="1"/>
        <v xml:space="preserve">    field_batteries_replaced: "**\*Batteries Replaced**"</v>
      </c>
      <c r="N10" t="str">
        <f t="shared" si="2"/>
        <v xml:space="preserve">    field_def_batteries_replaced: "Whether the camera's batteries were replaced."</v>
      </c>
    </row>
    <row r="11" spans="1:15">
      <c r="A11" t="s">
        <v>997</v>
      </c>
      <c r="B11">
        <v>10</v>
      </c>
      <c r="C11" s="5" t="s">
        <v>798</v>
      </c>
      <c r="D11" s="5" t="s">
        <v>798</v>
      </c>
      <c r="E11" t="s">
        <v>997</v>
      </c>
      <c r="F11" s="4" t="s">
        <v>2151</v>
      </c>
      <c r="G11" s="10" t="str">
        <f t="shared" si="0"/>
        <v>(#behaviour)=@{{ field_behaviour }}@@: {{ field_def_behaviour }}@@</v>
      </c>
      <c r="H11" s="5" t="s">
        <v>820</v>
      </c>
      <c r="I11" s="5"/>
      <c r="J11" s="6" t="b">
        <v>0</v>
      </c>
      <c r="K11" s="7" t="b">
        <v>1</v>
      </c>
      <c r="L11" s="7" t="b">
        <v>1</v>
      </c>
      <c r="M11" t="str">
        <f t="shared" si="1"/>
        <v xml:space="preserve">    field_behaviour: "**\*Behaviour**"</v>
      </c>
      <c r="N11" t="str">
        <f t="shared" si="2"/>
        <v xml:space="preserve">    field_def_behaviour: "The behaviour of the individual(s) being categorized (e.g., 'Standing,' 'Drinking,' 'Vigilant,' etc.)."</v>
      </c>
    </row>
    <row r="12" spans="1:15">
      <c r="A12" t="s">
        <v>997</v>
      </c>
      <c r="B12">
        <v>11</v>
      </c>
      <c r="C12" s="5" t="s">
        <v>796</v>
      </c>
      <c r="D12" s="5" t="s">
        <v>796</v>
      </c>
      <c r="E12" t="s">
        <v>997</v>
      </c>
      <c r="F12" s="8" t="s">
        <v>2152</v>
      </c>
      <c r="G12" s="10" t="str">
        <f t="shared" si="0"/>
        <v>(#camera_active_on_arrival)=@{{ field_camera_active_on_arrival }}@@: {{ field_def_camera_active_on_arrival }}@@</v>
      </c>
      <c r="H12" s="5" t="s">
        <v>797</v>
      </c>
      <c r="I12" s="5"/>
      <c r="J12" s="6" t="b">
        <v>0</v>
      </c>
      <c r="K12" s="7" t="b">
        <v>1</v>
      </c>
      <c r="L12" s="7" t="b">
        <v>1</v>
      </c>
      <c r="M12" t="str">
        <f t="shared" si="1"/>
        <v xml:space="preserve">    field_camera_active_on_arrival: "**\*Camera Active On Arrival**"</v>
      </c>
      <c r="N12" t="str">
        <f t="shared" si="2"/>
        <v xml:space="preserve">    field_def_camera_active_on_arrival: "Whether a camera was functional upon arrival."</v>
      </c>
    </row>
    <row r="13" spans="1:15">
      <c r="A13" t="s">
        <v>997</v>
      </c>
      <c r="B13">
        <v>12</v>
      </c>
      <c r="C13" s="5" t="s">
        <v>794</v>
      </c>
      <c r="D13" s="5" t="s">
        <v>794</v>
      </c>
      <c r="E13" t="s">
        <v>997</v>
      </c>
      <c r="F13" s="8" t="s">
        <v>2153</v>
      </c>
      <c r="G13" s="10" t="str">
        <f t="shared" si="0"/>
        <v>(#camera_active_on_departure)=@{{ field_camera_active_on_departure }}@@: {{ field_def_camera_active_on_departure }}@@</v>
      </c>
      <c r="H13" s="5" t="s">
        <v>795</v>
      </c>
      <c r="I13" s="5"/>
      <c r="J13" s="6" t="b">
        <v>0</v>
      </c>
      <c r="K13" s="7" t="b">
        <v>1</v>
      </c>
      <c r="L13" s="7" t="b">
        <v>1</v>
      </c>
      <c r="M13" t="str">
        <f t="shared" si="1"/>
        <v xml:space="preserve">    field_camera_active_on_departure: "**\*Camera Active On Departure**"</v>
      </c>
      <c r="N13" t="str">
        <f t="shared" si="2"/>
        <v xml:space="preserve">    field_def_camera_active_on_departure: "Whether a camera was functional upon departure."</v>
      </c>
    </row>
    <row r="14" spans="1:15">
      <c r="A14" t="s">
        <v>0</v>
      </c>
      <c r="B14">
        <v>13</v>
      </c>
      <c r="C14" s="5" t="s">
        <v>624</v>
      </c>
      <c r="D14" s="5" t="s">
        <v>624</v>
      </c>
      <c r="E14" t="s">
        <v>0</v>
      </c>
      <c r="F14" s="10" t="s">
        <v>626</v>
      </c>
      <c r="G14" s="10" t="str">
        <f t="shared" si="0"/>
        <v>(#camera_angle)=@{{ term_camera_angle }}@@: {{ term_def_camera_angle }}@@</v>
      </c>
      <c r="H14" s="5" t="s">
        <v>625</v>
      </c>
      <c r="I14" s="5"/>
      <c r="J14" s="6" t="s">
        <v>391</v>
      </c>
      <c r="K14" s="9" t="b">
        <v>0</v>
      </c>
      <c r="L14" s="7" t="b">
        <v>1</v>
      </c>
      <c r="M14" t="str">
        <f t="shared" si="1"/>
        <v xml:space="preserve">    term_camera_angle: "Camera angle"</v>
      </c>
      <c r="N14" t="str">
        <f t="shared" si="2"/>
        <v xml:space="preserve">    term_def_camera_angle: "The degree at which the camera is pointed toward the FOV Target Feature relative to the horizontal ground surface (with respect to slope, if applicable)."</v>
      </c>
    </row>
    <row r="15" spans="1:15">
      <c r="A15" t="s">
        <v>997</v>
      </c>
      <c r="B15">
        <v>14</v>
      </c>
      <c r="C15" s="5" t="s">
        <v>793</v>
      </c>
      <c r="D15" s="5" t="s">
        <v>793</v>
      </c>
      <c r="E15" t="s">
        <v>997</v>
      </c>
      <c r="F15" s="8" t="s">
        <v>2154</v>
      </c>
      <c r="G15" s="10" t="str">
        <f t="shared" si="0"/>
        <v>(#camera_attachment)=@{{ field_camera_attachment }}@@: {{ field_def_camera_attachment }}@@</v>
      </c>
      <c r="H15" s="5" t="s">
        <v>930</v>
      </c>
      <c r="I15" s="5" t="b">
        <v>1</v>
      </c>
      <c r="J15" s="6" t="b">
        <v>0</v>
      </c>
      <c r="K15" s="7" t="b">
        <v>1</v>
      </c>
      <c r="L15" s="7" t="b">
        <v>1</v>
      </c>
      <c r="M15" t="str">
        <f t="shared" si="1"/>
        <v xml:space="preserve">    field_camera_attachment: "**\*Camera Attachment**"</v>
      </c>
      <c r="N15" t="str">
        <f t="shared" si="2"/>
        <v xml:space="preserve">    field_def_camera_attachment: "The method*/tools used to attach the camera (e.g., attached to a tree with a bungee cord; reported as codes such as 'Tree + Bungee*/Strap'). If 'Other,' describe in the Camera Location Comments."</v>
      </c>
    </row>
    <row r="16" spans="1:15">
      <c r="A16" t="s">
        <v>997</v>
      </c>
      <c r="B16">
        <v>15</v>
      </c>
      <c r="C16" s="5" t="s">
        <v>791</v>
      </c>
      <c r="D16" s="5" t="s">
        <v>791</v>
      </c>
      <c r="E16" t="s">
        <v>997</v>
      </c>
      <c r="F16" s="8" t="s">
        <v>2155</v>
      </c>
      <c r="G16" s="10" t="str">
        <f t="shared" si="0"/>
        <v>(#camera_damaged)=@{{ field_camera_damaged }}@@: {{ field_def_camera_damaged }}@@</v>
      </c>
      <c r="H16" s="5" t="s">
        <v>792</v>
      </c>
      <c r="I16" s="5"/>
      <c r="J16" s="6" t="b">
        <v>0</v>
      </c>
      <c r="K16" s="7" t="b">
        <v>1</v>
      </c>
      <c r="L16" s="7" t="b">
        <v>1</v>
      </c>
      <c r="M16" t="str">
        <f t="shared" si="1"/>
        <v xml:space="preserve">    field_camera_damaged: "**\*Camera Damaged**"</v>
      </c>
      <c r="N16" t="str">
        <f t="shared" si="2"/>
        <v xml:space="preserve">    field_def_camera_damaged: "Whether the camera was damaged or malfunctioning; if there is any damage to the device (physical or mechanical), the crew should describe the damage in the Service*/Retrieval Comments."</v>
      </c>
    </row>
    <row r="17" spans="1:14">
      <c r="A17" t="s">
        <v>0</v>
      </c>
      <c r="B17">
        <v>16</v>
      </c>
      <c r="C17" s="5" t="s">
        <v>621</v>
      </c>
      <c r="D17" s="5" t="s">
        <v>621</v>
      </c>
      <c r="E17" t="s">
        <v>0</v>
      </c>
      <c r="F17" s="10" t="s">
        <v>623</v>
      </c>
      <c r="G17" s="10" t="str">
        <f t="shared" si="0"/>
        <v>(#camera_days_per_camera_location)=@{{ term_camera_days_per_camera_location }}@@: {{ term_def_camera_days_per_camera_location }}@@</v>
      </c>
      <c r="H17" s="5" t="s">
        <v>622</v>
      </c>
      <c r="I17" s="5"/>
      <c r="J17" s="6" t="s">
        <v>391</v>
      </c>
      <c r="K17" s="9" t="b">
        <v>0</v>
      </c>
      <c r="L17" s="7" t="b">
        <v>1</v>
      </c>
      <c r="M17" t="str">
        <f t="shared" si="1"/>
        <v xml:space="preserve">    term_camera_days_per_camera_location: "Camera days per camera location"</v>
      </c>
      <c r="N17" t="str">
        <f t="shared" si="2"/>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8" spans="1:14">
      <c r="A18" t="s">
        <v>997</v>
      </c>
      <c r="B18">
        <v>17</v>
      </c>
      <c r="C18" s="5" t="s">
        <v>790</v>
      </c>
      <c r="D18" s="5" t="s">
        <v>790</v>
      </c>
      <c r="E18" t="s">
        <v>997</v>
      </c>
      <c r="F18" s="4" t="s">
        <v>2156</v>
      </c>
      <c r="G18" s="10" t="str">
        <f t="shared" si="0"/>
        <v>(#camera_direction)=@{{ field_camera_direction }}@@: {{ field_def_camera_direction }}@@</v>
      </c>
      <c r="H18" s="5" t="s">
        <v>821</v>
      </c>
      <c r="I18" s="5"/>
      <c r="J18" s="6" t="b">
        <v>0</v>
      </c>
      <c r="K18" s="7" t="b">
        <v>1</v>
      </c>
      <c r="L18" s="7" t="b">
        <v>1</v>
      </c>
      <c r="M18" t="str">
        <f t="shared" si="1"/>
        <v xml:space="preserve">    field_camera_direction: "**\*Camera Direction (degrees)**"</v>
      </c>
      <c r="N18"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9" spans="1:14">
      <c r="A19" t="s">
        <v>997</v>
      </c>
      <c r="B19">
        <v>18</v>
      </c>
      <c r="C19" s="5" t="s">
        <v>738</v>
      </c>
      <c r="D19" s="5" t="s">
        <v>738</v>
      </c>
      <c r="E19" t="s">
        <v>997</v>
      </c>
      <c r="F19" s="8" t="s">
        <v>740</v>
      </c>
      <c r="G19" s="10" t="str">
        <f t="shared" si="0"/>
        <v>(#camera_height)=@{{ field_camera_height }}@@: {{ field_def_camera_height }}@@</v>
      </c>
      <c r="H19" s="5" t="s">
        <v>739</v>
      </c>
      <c r="I19" s="5"/>
      <c r="J19" s="6" t="b">
        <v>1</v>
      </c>
      <c r="K19" s="7" t="b">
        <v>1</v>
      </c>
      <c r="L19" s="7" t="b">
        <v>1</v>
      </c>
      <c r="M19" t="str">
        <f t="shared" si="1"/>
        <v xml:space="preserve">    field_camera_height: "**Camera Height (m) **"</v>
      </c>
      <c r="N19" t="str">
        <f t="shared" si="2"/>
        <v xml:space="preserve">    field_def_camera_height: "The height from the ground (below snow) to the bottom of the lens (metres; to the nearest 0.05 m)."</v>
      </c>
    </row>
    <row r="20" spans="1:14">
      <c r="A20" t="s">
        <v>997</v>
      </c>
      <c r="B20">
        <v>19</v>
      </c>
      <c r="C20" s="5" t="s">
        <v>735</v>
      </c>
      <c r="D20" s="5" t="s">
        <v>735</v>
      </c>
      <c r="E20" t="s">
        <v>997</v>
      </c>
      <c r="F20" s="8" t="s">
        <v>737</v>
      </c>
      <c r="G20" s="10" t="str">
        <f t="shared" si="0"/>
        <v>(#camera_id)=@{{ field_camera_id }}@@: {{ field_def_camera_id }}@@</v>
      </c>
      <c r="H20" s="5" t="s">
        <v>736</v>
      </c>
      <c r="I20" s="5"/>
      <c r="J20" s="6" t="b">
        <v>1</v>
      </c>
      <c r="K20" s="7" t="b">
        <v>1</v>
      </c>
      <c r="L20" s="7" t="b">
        <v>1</v>
      </c>
      <c r="M20" t="str">
        <f t="shared" si="1"/>
        <v xml:space="preserve">    field_camera_id: "**Camera ID**"</v>
      </c>
      <c r="N20" t="str">
        <f t="shared" si="2"/>
        <v xml:space="preserve">    field_def_camera_id: "A unique alphanumeric ID for the camera that distinguishes it from other cameras of the same make or model."</v>
      </c>
    </row>
    <row r="21" spans="1:14">
      <c r="A21" t="s">
        <v>0</v>
      </c>
      <c r="B21">
        <v>20</v>
      </c>
      <c r="C21" s="5" t="s">
        <v>619</v>
      </c>
      <c r="D21" s="5" t="s">
        <v>619</v>
      </c>
      <c r="E21" t="s">
        <v>0</v>
      </c>
      <c r="F21" s="10" t="s">
        <v>620</v>
      </c>
      <c r="G21" s="10" t="str">
        <f t="shared" si="0"/>
        <v>(#camera_location)=@{{ term_camera_location }}@@: {{ term_def_camera_location }}@@</v>
      </c>
      <c r="H21" s="5" t="s">
        <v>822</v>
      </c>
      <c r="I21" s="5"/>
      <c r="J21" s="6" t="s">
        <v>391</v>
      </c>
      <c r="K21" s="7" t="b">
        <v>1</v>
      </c>
      <c r="L21" s="7" t="b">
        <v>1</v>
      </c>
      <c r="M21" t="str">
        <f t="shared" si="1"/>
        <v xml:space="preserve">    term_camera_location: "Camera location"</v>
      </c>
      <c r="N21" t="str">
        <f t="shared" si="2"/>
        <v xml:space="preserve">    term_def_camera_location: "The location where a single camera was placed (recorded as 'Camera Location Name')."</v>
      </c>
    </row>
    <row r="22" spans="1:14">
      <c r="A22" t="s">
        <v>997</v>
      </c>
      <c r="B22">
        <v>21</v>
      </c>
      <c r="C22" s="5" t="s">
        <v>789</v>
      </c>
      <c r="D22" s="5" t="s">
        <v>789</v>
      </c>
      <c r="E22" t="s">
        <v>997</v>
      </c>
      <c r="F22" s="8" t="s">
        <v>2157</v>
      </c>
      <c r="G22" s="10" t="str">
        <f t="shared" si="0"/>
        <v>(#camera_location_characteristics)=@{{ field_camera_location_characteristics }}@@: {{ field_def_camera_location_characteristics }}@@</v>
      </c>
      <c r="H22" s="5" t="s">
        <v>823</v>
      </c>
      <c r="I22" s="5" t="b">
        <v>1</v>
      </c>
      <c r="J22" s="6" t="b">
        <v>0</v>
      </c>
      <c r="K22" s="7" t="b">
        <v>1</v>
      </c>
      <c r="L22" s="7" t="b">
        <v>1</v>
      </c>
      <c r="M22" t="str">
        <f t="shared" si="1"/>
        <v xml:space="preserve">    field_camera_location_characteristics: "**\*Camera Location Characteristic(s)**"</v>
      </c>
      <c r="N22"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3" spans="1:14">
      <c r="A23" t="s">
        <v>997</v>
      </c>
      <c r="B23">
        <v>22</v>
      </c>
      <c r="C23" s="5" t="s">
        <v>787</v>
      </c>
      <c r="D23" s="5" t="s">
        <v>787</v>
      </c>
      <c r="E23" t="s">
        <v>997</v>
      </c>
      <c r="F23" s="8" t="s">
        <v>2158</v>
      </c>
      <c r="G23" s="10" t="str">
        <f t="shared" si="0"/>
        <v>(#camera_location_comments)=@{{ field_camera_location_comments }}@@: {{ field_def_camera_location_comments }}@@</v>
      </c>
      <c r="H23" s="5" t="s">
        <v>788</v>
      </c>
      <c r="I23" s="5"/>
      <c r="J23" s="6" t="b">
        <v>0</v>
      </c>
      <c r="K23" s="7" t="b">
        <v>1</v>
      </c>
      <c r="L23" s="7" t="b">
        <v>1</v>
      </c>
      <c r="M23" t="str">
        <f t="shared" si="1"/>
        <v xml:space="preserve">    field_camera_location_comments: "**\*Camera Location Comments**"</v>
      </c>
      <c r="N23" t="str">
        <f t="shared" si="2"/>
        <v xml:space="preserve">    field_def_camera_location_comments: "Comments describing additional details about a camera location."</v>
      </c>
    </row>
    <row r="24" spans="1:14">
      <c r="A24" t="s">
        <v>997</v>
      </c>
      <c r="B24">
        <v>23</v>
      </c>
      <c r="C24" s="5" t="s">
        <v>733</v>
      </c>
      <c r="D24" s="5" t="s">
        <v>733</v>
      </c>
      <c r="E24" t="s">
        <v>997</v>
      </c>
      <c r="F24" s="8" t="s">
        <v>734</v>
      </c>
      <c r="G24" s="10" t="str">
        <f t="shared" si="0"/>
        <v>(#camera_location_name)=@{{ field_camera_location_name }}@@: {{ field_def_camera_location_name }}@@</v>
      </c>
      <c r="H24" s="5" t="s">
        <v>824</v>
      </c>
      <c r="I24" s="5"/>
      <c r="J24" s="6" t="b">
        <v>1</v>
      </c>
      <c r="K24" s="7" t="b">
        <v>1</v>
      </c>
      <c r="L24" s="7" t="b">
        <v>1</v>
      </c>
      <c r="M24" t="str">
        <f t="shared" si="1"/>
        <v xml:space="preserve">    field_camera_location_name: "**Camera Location Name** "</v>
      </c>
      <c r="N24" t="str">
        <f t="shared" si="2"/>
        <v xml:space="preserve">    field_def_camera_location_name: "A unique alphanumeric identifier for the location where a single camera was placed (e.g., 'bh1,' 'bh2')."</v>
      </c>
    </row>
    <row r="25" spans="1:14">
      <c r="A25" t="s">
        <v>997</v>
      </c>
      <c r="B25">
        <v>24</v>
      </c>
      <c r="C25" s="5" t="s">
        <v>731</v>
      </c>
      <c r="D25" s="5" t="s">
        <v>731</v>
      </c>
      <c r="E25" t="s">
        <v>997</v>
      </c>
      <c r="F25" s="8" t="s">
        <v>732</v>
      </c>
      <c r="G25" s="10" t="str">
        <f t="shared" si="0"/>
        <v>(#camera_make)=@{{ field_camera_make }}@@: {{ field_def_camera_make }}@@</v>
      </c>
      <c r="H25" s="5" t="s">
        <v>825</v>
      </c>
      <c r="I25" s="5"/>
      <c r="J25" s="6" t="b">
        <v>1</v>
      </c>
      <c r="K25" s="7" t="b">
        <v>1</v>
      </c>
      <c r="L25" s="7" t="b">
        <v>1</v>
      </c>
      <c r="M25" t="str">
        <f t="shared" si="1"/>
        <v xml:space="preserve">    field_camera_make: "**Camera Make**"</v>
      </c>
      <c r="N25" t="str">
        <f t="shared" si="2"/>
        <v xml:space="preserve">    field_def_camera_make: "The make of a particular camera (i.e., the manufacturer, e.g., 'Reconyx' or 'Bushnell')."</v>
      </c>
    </row>
    <row r="26" spans="1:14">
      <c r="A26" t="s">
        <v>997</v>
      </c>
      <c r="B26">
        <v>25</v>
      </c>
      <c r="C26" s="5" t="s">
        <v>729</v>
      </c>
      <c r="D26" s="5" t="s">
        <v>729</v>
      </c>
      <c r="E26" t="s">
        <v>997</v>
      </c>
      <c r="F26" s="8" t="s">
        <v>730</v>
      </c>
      <c r="G26" s="10" t="str">
        <f t="shared" si="0"/>
        <v>(#camera_model)=@{{ field_camera_model }}@@: {{ field_def_camera_model }}@@</v>
      </c>
      <c r="H26" s="5" t="s">
        <v>826</v>
      </c>
      <c r="I26" s="5"/>
      <c r="J26" s="6" t="b">
        <v>1</v>
      </c>
      <c r="K26" s="7" t="b">
        <v>1</v>
      </c>
      <c r="L26" s="7" t="b">
        <v>1</v>
      </c>
      <c r="M26" t="str">
        <f t="shared" si="1"/>
        <v xml:space="preserve">    field_camera_model: "**Camera Model**"</v>
      </c>
      <c r="N26" t="str">
        <f t="shared" si="2"/>
        <v xml:space="preserve">    field_def_camera_model: "The model number or name of a particular camera (e.g., 'PC900' or 'Trophy Cam HD')."</v>
      </c>
    </row>
    <row r="27" spans="1:14">
      <c r="A27" t="s">
        <v>997</v>
      </c>
      <c r="B27">
        <v>26</v>
      </c>
      <c r="C27" s="5" t="s">
        <v>727</v>
      </c>
      <c r="D27" s="5" t="s">
        <v>727</v>
      </c>
      <c r="E27" t="s">
        <v>997</v>
      </c>
      <c r="F27" s="8" t="s">
        <v>728</v>
      </c>
      <c r="G27" s="10" t="str">
        <f t="shared" si="0"/>
        <v>(#camera_serial_number)=@{{ field_camera_serial_number }}@@: {{ field_def_camera_serial_number }}@@</v>
      </c>
      <c r="H27" s="5" t="s">
        <v>827</v>
      </c>
      <c r="I27" s="5"/>
      <c r="J27" s="6" t="b">
        <v>1</v>
      </c>
      <c r="K27" s="7" t="b">
        <v>1</v>
      </c>
      <c r="L27" s="7" t="b">
        <v>1</v>
      </c>
      <c r="M27" t="str">
        <f t="shared" si="1"/>
        <v xml:space="preserve">    field_camera_serial_number: "**Camera Serial Number**"</v>
      </c>
      <c r="N27" t="str">
        <f t="shared" si="2"/>
        <v xml:space="preserve">    field_def_camera_serial_number: "The serial number of a particular camera, which is usually found inside the camera cover (e.g., 'P900FF04152022')."</v>
      </c>
    </row>
    <row r="28" spans="1:14">
      <c r="A28" t="s">
        <v>0</v>
      </c>
      <c r="B28">
        <v>27</v>
      </c>
      <c r="C28" s="5" t="s">
        <v>617</v>
      </c>
      <c r="D28" s="5" t="s">
        <v>617</v>
      </c>
      <c r="E28" t="s">
        <v>0</v>
      </c>
      <c r="F28" s="10" t="s">
        <v>618</v>
      </c>
      <c r="G28" s="10" t="str">
        <f t="shared" si="0"/>
        <v>(#camera_spacing)=@{{ term_camera_spacing }}@@: {{ term_def_camera_spacing }}@@</v>
      </c>
      <c r="H28" s="5" t="s">
        <v>3003</v>
      </c>
      <c r="I28" s="5"/>
      <c r="J28" s="6" t="s">
        <v>391</v>
      </c>
      <c r="K28" s="9" t="b">
        <v>0</v>
      </c>
      <c r="L28" s="7" t="b">
        <v>1</v>
      </c>
      <c r="M28" t="str">
        <f t="shared" si="1"/>
        <v xml:space="preserve">    term_camera_spacing: "Camera spacing"</v>
      </c>
      <c r="N28" t="str">
        <f t="shared" si="2"/>
        <v xml:space="preserve">    term_def_camera_spacing: "The distance between cameras (i.e., also referred to as 'inter-trap distance'). This will be influenced by the chosen sampling design, the [survey](/09_glossary.md#survey) Objectives, the Target Species and data analysis."</v>
      </c>
    </row>
    <row r="29" spans="1:14">
      <c r="A29" t="s">
        <v>0</v>
      </c>
      <c r="B29">
        <v>28</v>
      </c>
      <c r="C29" s="5" t="s">
        <v>362</v>
      </c>
      <c r="D29" s="5" t="s">
        <v>615</v>
      </c>
      <c r="E29" t="s">
        <v>0</v>
      </c>
      <c r="F29" s="5" t="s">
        <v>616</v>
      </c>
      <c r="G29" s="10" t="str">
        <f t="shared" si="0"/>
        <v>(#mod_cr_cmr)=@{{ term_mod_cr_cmr }}@@: {{ term_def_mod_cr_cmr }}@@</v>
      </c>
      <c r="H29" s="5" t="s">
        <v>2898</v>
      </c>
      <c r="I29" s="5"/>
      <c r="J29" s="6" t="s">
        <v>391</v>
      </c>
      <c r="K29" s="9" t="b">
        <v>0</v>
      </c>
      <c r="L29" s="7" t="b">
        <v>1</v>
      </c>
      <c r="M29" t="str">
        <f t="shared" si="1"/>
        <v xml:space="preserve">    term_mod_cr_cmr: "Capture-recapture (CR) model */ Capture-mark-recapture (CMR) model (Karanth, 1995; Karanth &amp; Nichols, 1998)"</v>
      </c>
      <c r="N29" t="str">
        <f t="shared" si="2"/>
        <v xml:space="preserve">    term_def_mod_cr_cmr: "A method of estimating the abundance or [density](/09_glossary.md#density)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[density](/09_glossary.md#density) estimates (Blanc et al., 2013, Obbard et al., 2010, Sollmann et al., 2011)."</v>
      </c>
    </row>
    <row r="30" spans="1:14">
      <c r="A30" t="s">
        <v>0</v>
      </c>
      <c r="B30">
        <v>29</v>
      </c>
      <c r="C30" s="5" t="s">
        <v>355</v>
      </c>
      <c r="D30" s="5" t="s">
        <v>613</v>
      </c>
      <c r="E30" t="s">
        <v>0</v>
      </c>
      <c r="F30" s="10" t="s">
        <v>614</v>
      </c>
      <c r="G30" s="10" t="str">
        <f t="shared" si="0"/>
        <v>(#mod_catspim)=@{{ term_mod_catspim }}@@: {{ term_def_mod_catspim }}@@</v>
      </c>
      <c r="H30" s="5" t="s">
        <v>2899</v>
      </c>
      <c r="I30" s="5"/>
      <c r="J30" s="6" t="s">
        <v>391</v>
      </c>
      <c r="K30" s="9" t="b">
        <v>0</v>
      </c>
      <c r="L30" s="7" t="b">
        <v>1</v>
      </c>
      <c r="M30" t="str">
        <f t="shared" si="1"/>
        <v xml:space="preserve">    term_mod_catspim: "Categorical partial identity model (catSPIM) (Augustine et al., 2019; Sun et al., 2022)"</v>
      </c>
      <c r="N30" t="str">
        <f t="shared" si="2"/>
        <v xml:space="preserve">    term_def_mod_catspim: "A method used to estimate the [density](/09_glossary.md#density)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31" spans="1:14">
      <c r="A31" t="s">
        <v>0</v>
      </c>
      <c r="B31">
        <v>30</v>
      </c>
      <c r="C31" s="5" t="s">
        <v>610</v>
      </c>
      <c r="D31" s="5" t="s">
        <v>610</v>
      </c>
      <c r="E31" t="s">
        <v>0</v>
      </c>
      <c r="F31" s="5" t="s">
        <v>612</v>
      </c>
      <c r="G31" s="10" t="str">
        <f t="shared" si="0"/>
        <v>(#sampledesign_clustered)=@{{ term_sampledesign_clustered }}@@: {{ term_def_sampledesign_clustered }}@@</v>
      </c>
      <c r="H31" s="5" t="s">
        <v>611</v>
      </c>
      <c r="I31" s="5"/>
      <c r="J31" s="6" t="s">
        <v>391</v>
      </c>
      <c r="K31" s="7" t="b">
        <v>1</v>
      </c>
      <c r="L31" s="7" t="b">
        <v>1</v>
      </c>
      <c r="M31" t="str">
        <f t="shared" si="1"/>
        <v xml:space="preserve">    term_sampledesign_clustered: "Clustered design"</v>
      </c>
      <c r="N31" t="str">
        <f t="shared" si="2"/>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32" spans="1:14">
      <c r="A32" t="s">
        <v>0</v>
      </c>
      <c r="B32">
        <v>31</v>
      </c>
      <c r="C32" s="5" t="s">
        <v>608</v>
      </c>
      <c r="D32" s="5" t="s">
        <v>608</v>
      </c>
      <c r="E32" t="s">
        <v>0</v>
      </c>
      <c r="F32" s="10" t="s">
        <v>609</v>
      </c>
      <c r="G32" s="10" t="str">
        <f t="shared" si="0"/>
        <v>(#sampledesign_convenience)=@{{ term_sampledesign_convenience }}@@: {{ term_def_sampledesign_convenience }}@@</v>
      </c>
      <c r="H32" s="5" t="s">
        <v>941</v>
      </c>
      <c r="I32" s="5"/>
      <c r="J32" s="6" t="s">
        <v>391</v>
      </c>
      <c r="K32" s="7" t="b">
        <v>1</v>
      </c>
      <c r="L32" s="7" t="b">
        <v>1</v>
      </c>
      <c r="M32" t="str">
        <f t="shared" si="1"/>
        <v xml:space="preserve">    term_sampledesign_convenience: "Convenience design"</v>
      </c>
      <c r="N32" t="str">
        <f t="shared" si="2"/>
        <v xml:space="preserve">    term_def_sampledesign_convenience: "Camera locations or sample stations are chosen based on logistic considerations (e.g., remoteness, access constraints, and*/or costs)."</v>
      </c>
    </row>
    <row r="33" spans="1:14">
      <c r="A33" t="s">
        <v>0</v>
      </c>
      <c r="B33">
        <v>32</v>
      </c>
      <c r="C33" s="5" t="s">
        <v>606</v>
      </c>
      <c r="D33" s="5" t="s">
        <v>606</v>
      </c>
      <c r="E33" t="s">
        <v>0</v>
      </c>
      <c r="F33" s="10" t="s">
        <v>607</v>
      </c>
      <c r="G33" s="10" t="str">
        <f t="shared" si="0"/>
        <v>(#crew)=@{{ term_crew }}@@: {{ term_def_crew }}@@</v>
      </c>
      <c r="H33" s="5" t="s">
        <v>828</v>
      </c>
      <c r="I33" s="5"/>
      <c r="J33" s="6" t="s">
        <v>391</v>
      </c>
      <c r="K33" s="7" t="b">
        <v>1</v>
      </c>
      <c r="L33" s="7" t="b">
        <v>1</v>
      </c>
      <c r="M33" t="str">
        <f t="shared" si="1"/>
        <v xml:space="preserve">    term_crew: "Crew"</v>
      </c>
      <c r="N33" t="str">
        <f t="shared" si="2"/>
        <v xml:space="preserve">    term_def_crew: "The first and last names of all the individuals who collected data during the deployment visit ('Deployment Crew') and Service*/Retrieval visit ('Service*/Retrieval Crew')."</v>
      </c>
    </row>
    <row r="34" spans="1:14">
      <c r="A34" t="s">
        <v>0</v>
      </c>
      <c r="B34">
        <v>33</v>
      </c>
      <c r="C34" s="5" t="s">
        <v>604</v>
      </c>
      <c r="D34" s="5" t="s">
        <v>604</v>
      </c>
      <c r="E34" t="s">
        <v>0</v>
      </c>
      <c r="F34" s="10" t="s">
        <v>605</v>
      </c>
      <c r="G34" s="10" t="str">
        <f t="shared" ref="G34:G65" si="3">"(#"&amp;C34&amp;")=@{{ "&amp;A34&amp;"_"&amp;C34&amp;" }}@@: {{ "&amp;A34&amp;"_def_"&amp;C34&amp;" }}@@"</f>
        <v>(#cumulative_det_probability)=@{{ term_cumulative_det_probability }}@@: {{ term_def_cumulative_det_probability }}@@</v>
      </c>
      <c r="H34" s="5" t="s">
        <v>3004</v>
      </c>
      <c r="I34" s="5"/>
      <c r="J34" s="6" t="s">
        <v>391</v>
      </c>
      <c r="K34" s="9" t="b">
        <v>0</v>
      </c>
      <c r="L34" s="7" t="b">
        <v>1</v>
      </c>
      <c r="M34" t="str">
        <f t="shared" ref="M34:M65" si="4">"    "&amp;A34&amp;"_"&amp;C34&amp;": """&amp;F34&amp;""""</f>
        <v xml:space="preserve">    term_cumulative_det_probability: "Cumulative detection probability"</v>
      </c>
      <c r="N34" t="str">
        <f t="shared" si="2"/>
        <v xml:space="preserve">    term_def_cumulative_det_probability: "The probability of detecting a species at least once during the entire [survey](/09_glossary.md#survey) (Steenweg et al., 2019)."</v>
      </c>
    </row>
    <row r="35" spans="1:14">
      <c r="A35" t="s">
        <v>0</v>
      </c>
      <c r="B35">
        <v>34</v>
      </c>
      <c r="C35" s="5" t="s">
        <v>2900</v>
      </c>
      <c r="D35" s="5" t="s">
        <v>2900</v>
      </c>
      <c r="E35" t="s">
        <v>0</v>
      </c>
      <c r="F35" s="10" t="s">
        <v>2900</v>
      </c>
      <c r="G35" s="10" t="str">
        <f t="shared" si="3"/>
        <v>(#[density](/09_glossary.md#density))=@{{ term_[density](/09_glossary.md#density) }}@@: {{ term_def_[density](/09_glossary.md#density) }}@@</v>
      </c>
      <c r="H35" s="5" t="s">
        <v>603</v>
      </c>
      <c r="I35" s="5"/>
      <c r="J35" s="6" t="s">
        <v>391</v>
      </c>
      <c r="K35" s="7" t="b">
        <v>1</v>
      </c>
      <c r="L35" s="7" t="b">
        <v>1</v>
      </c>
      <c r="M35" t="str">
        <f t="shared" si="4"/>
        <v xml:space="preserve">    term_[density](/09_glossary.md#density): "[density](/09_glossary.md#density)"</v>
      </c>
      <c r="N35" t="str">
        <f t="shared" si="2"/>
        <v xml:space="preserve">    term_def_[density](/09_glossary.md#density): "The number of individuals per unit area."</v>
      </c>
    </row>
    <row r="36" spans="1:14">
      <c r="A36" t="s">
        <v>0</v>
      </c>
      <c r="B36">
        <v>35</v>
      </c>
      <c r="C36" s="5" t="s">
        <v>601</v>
      </c>
      <c r="D36" s="5" t="s">
        <v>601</v>
      </c>
      <c r="E36" t="s">
        <v>0</v>
      </c>
      <c r="F36" s="10" t="s">
        <v>602</v>
      </c>
      <c r="G36" s="10" t="str">
        <f t="shared" si="3"/>
        <v>(#deployment)=@{{ term_deployment }}@@: {{ term_def_deployment }}@@</v>
      </c>
      <c r="H36" s="5" t="s">
        <v>931</v>
      </c>
      <c r="I36" s="5"/>
      <c r="J36" s="6" t="s">
        <v>391</v>
      </c>
      <c r="K36" s="7" t="b">
        <v>1</v>
      </c>
      <c r="L36" s="7" t="b">
        <v>1</v>
      </c>
      <c r="M36" t="str">
        <f t="shared" si="4"/>
        <v xml:space="preserve">    term_deployment: "Deployment"</v>
      </c>
      <c r="N36"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37" spans="1:14">
      <c r="A37" t="s">
        <v>997</v>
      </c>
      <c r="B37">
        <v>36</v>
      </c>
      <c r="C37" s="5" t="s">
        <v>786</v>
      </c>
      <c r="D37" s="5" t="s">
        <v>786</v>
      </c>
      <c r="E37" t="s">
        <v>997</v>
      </c>
      <c r="F37" s="8" t="s">
        <v>2159</v>
      </c>
      <c r="G37" s="10" t="str">
        <f t="shared" si="3"/>
        <v>(#deployment_area_photo_numbers)=@{{ field_deployment_area_photo_numbers }}@@: {{ field_def_deployment_area_photo_numbers }}@@</v>
      </c>
      <c r="H37" s="5" t="s">
        <v>829</v>
      </c>
      <c r="I37" s="5" t="b">
        <v>1</v>
      </c>
      <c r="J37" s="6" t="b">
        <v>0</v>
      </c>
      <c r="K37" s="7" t="b">
        <v>1</v>
      </c>
      <c r="L37" s="7" t="b">
        <v>1</v>
      </c>
      <c r="M37" t="str">
        <f t="shared" si="4"/>
        <v xml:space="preserve">    field_deployment_area_photo_numbers: "**\*Deployment Area Photo Numbers**"</v>
      </c>
      <c r="N37"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8" spans="1:14">
      <c r="A38" t="s">
        <v>0</v>
      </c>
      <c r="B38">
        <v>37</v>
      </c>
      <c r="C38" s="5" t="s">
        <v>599</v>
      </c>
      <c r="D38" s="5" t="s">
        <v>599</v>
      </c>
      <c r="E38" t="s">
        <v>0</v>
      </c>
      <c r="F38" s="10" t="s">
        <v>600</v>
      </c>
      <c r="G38" s="10" t="str">
        <f t="shared" si="3"/>
        <v>(#deployment_area_photos)=@{{ term_deployment_area_photos }}@@: {{ term_def_deployment_area_photos }}@@</v>
      </c>
      <c r="H38" s="5" t="s">
        <v>932</v>
      </c>
      <c r="I38" s="5"/>
      <c r="J38" s="6" t="s">
        <v>391</v>
      </c>
      <c r="K38" s="7" t="b">
        <v>1</v>
      </c>
      <c r="L38" s="7" t="b">
        <v>1</v>
      </c>
      <c r="M38" t="str">
        <f t="shared" si="4"/>
        <v xml:space="preserve">    term_deployment_area_photos: "Deployment area photos"</v>
      </c>
      <c r="N38"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39" spans="1:14">
      <c r="A39" t="s">
        <v>997</v>
      </c>
      <c r="B39">
        <v>38</v>
      </c>
      <c r="C39" s="5" t="s">
        <v>785</v>
      </c>
      <c r="D39" s="5" t="s">
        <v>785</v>
      </c>
      <c r="E39" t="s">
        <v>997</v>
      </c>
      <c r="F39" s="8" t="s">
        <v>2160</v>
      </c>
      <c r="G39" s="10" t="str">
        <f t="shared" si="3"/>
        <v>(#deployment_area_photos_taken)=@{{ field_deployment_area_photos_taken }}@@: {{ field_def_deployment_area_photos_taken }}@@</v>
      </c>
      <c r="H39" s="5" t="s">
        <v>933</v>
      </c>
      <c r="I39" s="5"/>
      <c r="J39" s="6" t="b">
        <v>0</v>
      </c>
      <c r="K39" s="7" t="b">
        <v>1</v>
      </c>
      <c r="L39" s="7" t="b">
        <v>1</v>
      </c>
      <c r="M39" t="str">
        <f t="shared" si="4"/>
        <v xml:space="preserve">    field_deployment_area_photos_taken: "**\*Deployment Area Photos Taken**"</v>
      </c>
      <c r="N39"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0" spans="1:14">
      <c r="A40" t="s">
        <v>997</v>
      </c>
      <c r="B40">
        <v>39</v>
      </c>
      <c r="C40" s="5" t="s">
        <v>783</v>
      </c>
      <c r="D40" s="5" t="s">
        <v>783</v>
      </c>
      <c r="E40" t="s">
        <v>997</v>
      </c>
      <c r="F40" s="8" t="s">
        <v>2161</v>
      </c>
      <c r="G40" s="10" t="str">
        <f t="shared" si="3"/>
        <v>(#deployment_comments)=@{{ field_deployment_comments }}@@: {{ field_def_deployment_comments }}@@</v>
      </c>
      <c r="H40" s="5" t="s">
        <v>784</v>
      </c>
      <c r="I40" s="5"/>
      <c r="J40" s="6" t="b">
        <v>0</v>
      </c>
      <c r="K40" s="7" t="b">
        <v>1</v>
      </c>
      <c r="L40" s="7" t="b">
        <v>1</v>
      </c>
      <c r="M40" t="str">
        <f t="shared" si="4"/>
        <v xml:space="preserve">    field_deployment_comments: "**\*Deployment Comments**"</v>
      </c>
      <c r="N40" t="str">
        <f t="shared" si="2"/>
        <v xml:space="preserve">    field_def_deployment_comments: "Comments describing additional details about the deployment."</v>
      </c>
    </row>
    <row r="41" spans="1:14">
      <c r="A41" t="s">
        <v>997</v>
      </c>
      <c r="B41">
        <v>40</v>
      </c>
      <c r="C41" s="5" t="s">
        <v>724</v>
      </c>
      <c r="D41" s="5" t="s">
        <v>724</v>
      </c>
      <c r="E41" t="s">
        <v>997</v>
      </c>
      <c r="F41" s="8" t="s">
        <v>726</v>
      </c>
      <c r="G41" s="10" t="str">
        <f t="shared" si="3"/>
        <v>(#deployment_crew)=@{{ field_deployment_crew }}@@: {{ field_def_deployment_crew }}@@</v>
      </c>
      <c r="H41" s="5" t="s">
        <v>725</v>
      </c>
      <c r="I41" s="5"/>
      <c r="J41" s="6" t="b">
        <v>1</v>
      </c>
      <c r="K41" s="7" t="b">
        <v>1</v>
      </c>
      <c r="L41" s="7" t="b">
        <v>1</v>
      </c>
      <c r="M41" t="str">
        <f t="shared" si="4"/>
        <v xml:space="preserve">    field_deployment_crew: "**Deployment Crew**"</v>
      </c>
      <c r="N41" t="str">
        <f t="shared" si="2"/>
        <v xml:space="preserve">    field_def_deployment_crew: "The first and last names of the individuals who collected data during the deployment visit."</v>
      </c>
    </row>
    <row r="42" spans="1:14">
      <c r="A42" t="s">
        <v>997</v>
      </c>
      <c r="B42">
        <v>41</v>
      </c>
      <c r="C42" s="5" t="s">
        <v>721</v>
      </c>
      <c r="D42" s="5" t="s">
        <v>721</v>
      </c>
      <c r="E42" t="s">
        <v>997</v>
      </c>
      <c r="F42" s="8" t="s">
        <v>723</v>
      </c>
      <c r="G42" s="10" t="str">
        <f t="shared" si="3"/>
        <v>(#deployment_end_date_time)=@{{ field_deployment_end_date_time }}@@: {{ field_def_deployment_end_date_time }}@@</v>
      </c>
      <c r="H42" s="5" t="s">
        <v>722</v>
      </c>
      <c r="I42" s="5"/>
      <c r="J42" s="6" t="b">
        <v>1</v>
      </c>
      <c r="K42" s="7" t="b">
        <v>1</v>
      </c>
      <c r="L42" s="7" t="b">
        <v>1</v>
      </c>
      <c r="M42" t="str">
        <f t="shared" si="4"/>
        <v xml:space="preserve">    field_deployment_end_date_time: "**Deployment End Date Time (DD-MMM-YYYY HH:MM:SS)**"</v>
      </c>
      <c r="N42"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43" spans="1:14">
      <c r="A43" t="s">
        <v>997</v>
      </c>
      <c r="B43">
        <v>42</v>
      </c>
      <c r="C43" s="5" t="s">
        <v>781</v>
      </c>
      <c r="D43" s="5" t="s">
        <v>781</v>
      </c>
      <c r="E43" t="s">
        <v>997</v>
      </c>
      <c r="F43" s="8" t="s">
        <v>2162</v>
      </c>
      <c r="G43" s="10" t="str">
        <f t="shared" si="3"/>
        <v>(#deployment_image_count)=@{{ field_deployment_image_count }}@@: {{ field_def_deployment_image_count }}@@</v>
      </c>
      <c r="H43" s="5" t="s">
        <v>782</v>
      </c>
      <c r="I43" s="5"/>
      <c r="J43" s="6" t="b">
        <v>0</v>
      </c>
      <c r="K43" s="7" t="b">
        <v>1</v>
      </c>
      <c r="L43" s="9" t="b">
        <v>0</v>
      </c>
      <c r="M43" t="str">
        <f t="shared" si="4"/>
        <v xml:space="preserve">    field_deployment_image_count: "**\*Deployment Image Count**"</v>
      </c>
      <c r="N43"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44" spans="1:14">
      <c r="A44" t="s">
        <v>0</v>
      </c>
      <c r="B44">
        <v>43</v>
      </c>
      <c r="C44" s="5" t="s">
        <v>596</v>
      </c>
      <c r="D44" s="5" t="s">
        <v>596</v>
      </c>
      <c r="E44" t="s">
        <v>0</v>
      </c>
      <c r="F44" s="10" t="s">
        <v>598</v>
      </c>
      <c r="G44" s="10" t="str">
        <f t="shared" si="3"/>
        <v>(#deployment_metadata)=@{{ term_deployment_metadata }}@@: {{ term_def_deployment_metadata }}@@</v>
      </c>
      <c r="H44" s="5" t="s">
        <v>597</v>
      </c>
      <c r="I44" s="5"/>
      <c r="J44" s="6" t="s">
        <v>391</v>
      </c>
      <c r="K44" s="7" t="b">
        <v>1</v>
      </c>
      <c r="L44" s="7" t="b">
        <v>1</v>
      </c>
      <c r="M44" t="str">
        <f t="shared" si="4"/>
        <v xml:space="preserve">    term_deployment_metadata: "Deployment metadata"</v>
      </c>
      <c r="N44"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45" spans="1:14">
      <c r="A45" t="s">
        <v>997</v>
      </c>
      <c r="B45">
        <v>44</v>
      </c>
      <c r="C45" s="5" t="s">
        <v>719</v>
      </c>
      <c r="D45" s="5" t="s">
        <v>719</v>
      </c>
      <c r="E45" t="s">
        <v>997</v>
      </c>
      <c r="F45" s="8" t="s">
        <v>720</v>
      </c>
      <c r="G45" s="10" t="str">
        <f t="shared" si="3"/>
        <v>(#deployment_name)=@{{ field_deployment_name }}@@: {{ field_def_deployment_name }}@@</v>
      </c>
      <c r="H45" s="5" t="s">
        <v>3005</v>
      </c>
      <c r="I45" s="5"/>
      <c r="J45" s="6" t="b">
        <v>1</v>
      </c>
      <c r="K45" s="7" t="b">
        <v>1</v>
      </c>
      <c r="L45" s="7" t="b">
        <v>1</v>
      </c>
      <c r="M45" t="str">
        <f t="shared" si="4"/>
        <v xml:space="preserve">    field_deployment_name: "**Deployment Name**"</v>
      </c>
      <c r="N45" t="str">
        <f t="shared" si="2"/>
        <v xml:space="preserve">    field_def_deployment_name: "A unique alphanumeric identifier for a unique camera deployed during a specific [survey](/09_glossary.md#survey)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46" spans="1:14">
      <c r="A46" t="s">
        <v>997</v>
      </c>
      <c r="B46">
        <v>45</v>
      </c>
      <c r="C46" s="5" t="s">
        <v>716</v>
      </c>
      <c r="D46" s="5" t="s">
        <v>716</v>
      </c>
      <c r="E46" t="s">
        <v>997</v>
      </c>
      <c r="F46" s="8" t="s">
        <v>718</v>
      </c>
      <c r="G46" s="10" t="str">
        <f t="shared" si="3"/>
        <v>(#deployment_start_date_time)=@{{ field_deployment_start_date_time }}@@: {{ field_def_deployment_start_date_time }}@@</v>
      </c>
      <c r="H46" s="5" t="s">
        <v>717</v>
      </c>
      <c r="I46" s="5"/>
      <c r="J46" s="6" t="b">
        <v>1</v>
      </c>
      <c r="K46" s="7" t="b">
        <v>1</v>
      </c>
      <c r="L46" s="7" t="b">
        <v>1</v>
      </c>
      <c r="M46" t="str">
        <f t="shared" si="4"/>
        <v xml:space="preserve">    field_deployment_start_date_time: "**Deployment Start Date Time (DD-MMM-YYYY HH:MM:SS)**"</v>
      </c>
      <c r="N46"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47" spans="1:14">
      <c r="A47" t="s">
        <v>0</v>
      </c>
      <c r="B47">
        <v>46</v>
      </c>
      <c r="C47" s="5" t="s">
        <v>593</v>
      </c>
      <c r="D47" s="5" t="s">
        <v>593</v>
      </c>
      <c r="E47" t="s">
        <v>0</v>
      </c>
      <c r="F47" s="10" t="s">
        <v>595</v>
      </c>
      <c r="G47" s="10" t="str">
        <f t="shared" si="3"/>
        <v>(#deployment_visit)=@{{ term_deployment_visit }}@@: {{ term_def_deployment_visit }}@@</v>
      </c>
      <c r="H47" s="5" t="s">
        <v>594</v>
      </c>
      <c r="I47" s="5"/>
      <c r="J47" s="6" t="s">
        <v>391</v>
      </c>
      <c r="K47" s="7" t="b">
        <v>1</v>
      </c>
      <c r="L47" s="7" t="b">
        <v>1</v>
      </c>
      <c r="M47" t="str">
        <f t="shared" si="4"/>
        <v xml:space="preserve">    term_deployment_visit: "Deployment visit"</v>
      </c>
      <c r="N47" t="str">
        <f t="shared" si="2"/>
        <v xml:space="preserve">    term_def_deployment_visit: "When a crew has gone to a location to deploy a remote camera."</v>
      </c>
    </row>
    <row r="48" spans="1:14">
      <c r="A48" t="s">
        <v>0</v>
      </c>
      <c r="B48">
        <v>47</v>
      </c>
      <c r="C48" s="5" t="s">
        <v>592</v>
      </c>
      <c r="D48" s="5" t="s">
        <v>592</v>
      </c>
      <c r="E48" t="s">
        <v>0</v>
      </c>
      <c r="F48" s="10" t="s">
        <v>1420</v>
      </c>
      <c r="G48" s="10" t="str">
        <f t="shared" si="3"/>
        <v>(#detection_event)=@{{ term_detection_event }}@@: {{ term_def_detection_event }}@@</v>
      </c>
      <c r="H48" s="5" t="s">
        <v>831</v>
      </c>
      <c r="I48" s="5"/>
      <c r="J48" s="6" t="s">
        <v>391</v>
      </c>
      <c r="K48" s="7" t="b">
        <v>1</v>
      </c>
      <c r="L48" s="7" t="b">
        <v>1</v>
      </c>
      <c r="M48" t="str">
        <f t="shared" si="4"/>
        <v xml:space="preserve">    term_detection_event: "Detection 'event'"</v>
      </c>
      <c r="N48"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49" spans="1:14">
      <c r="A49" t="s">
        <v>0</v>
      </c>
      <c r="B49">
        <v>48</v>
      </c>
      <c r="C49" s="5" t="s">
        <v>590</v>
      </c>
      <c r="D49" s="5" t="s">
        <v>590</v>
      </c>
      <c r="E49" t="s">
        <v>0</v>
      </c>
      <c r="F49" s="10" t="s">
        <v>591</v>
      </c>
      <c r="G49" s="10" t="str">
        <f t="shared" si="3"/>
        <v>(#detection_distance)=@{{ term_detection_distance }}@@: {{ term_def_detection_distance }}@@</v>
      </c>
      <c r="H49" s="12" t="s">
        <v>830</v>
      </c>
      <c r="I49" s="5"/>
      <c r="J49" s="6" t="s">
        <v>391</v>
      </c>
      <c r="K49" s="9" t="b">
        <v>0</v>
      </c>
      <c r="L49" s="7" t="b">
        <v>1</v>
      </c>
      <c r="M49" t="str">
        <f t="shared" si="4"/>
        <v xml:space="preserve">    term_detection_distance: "Detection distance"</v>
      </c>
      <c r="N49" t="str">
        <f t="shared" si="2"/>
        <v xml:space="preserve">    term_def_detection_distance: "The maximum distance that a sensor can detect a target' (Wearn and Glover-Kapfer, 2017)."</v>
      </c>
    </row>
    <row r="50" spans="1:14">
      <c r="A50" t="s">
        <v>0</v>
      </c>
      <c r="B50">
        <v>49</v>
      </c>
      <c r="C50" s="5" t="s">
        <v>587</v>
      </c>
      <c r="D50" s="5" t="s">
        <v>587</v>
      </c>
      <c r="E50" t="s">
        <v>0</v>
      </c>
      <c r="F50" s="10" t="s">
        <v>589</v>
      </c>
      <c r="G50" s="10" t="str">
        <f t="shared" si="3"/>
        <v>(#detection_probability)=@{{ term_detection_probability }}@@: {{ term_def_detection_probability }}@@</v>
      </c>
      <c r="H50" s="5" t="s">
        <v>588</v>
      </c>
      <c r="I50" s="5"/>
      <c r="J50" s="6" t="s">
        <v>391</v>
      </c>
      <c r="K50" s="9" t="b">
        <v>0</v>
      </c>
      <c r="L50" s="7" t="b">
        <v>1</v>
      </c>
      <c r="M50" t="str">
        <f t="shared" si="4"/>
        <v xml:space="preserve">    term_detection_probability: "Detection probability (aka detectability)"</v>
      </c>
      <c r="N50" t="str">
        <f t="shared" si="2"/>
        <v xml:space="preserve">    term_def_detection_probability: "The probability (likelihood) that an individual of the population of interest is included in the count at time or location *i*."</v>
      </c>
    </row>
    <row r="51" spans="1:14">
      <c r="A51" t="s">
        <v>0</v>
      </c>
      <c r="B51">
        <v>50</v>
      </c>
      <c r="C51" s="5" t="s">
        <v>584</v>
      </c>
      <c r="D51" s="5" t="s">
        <v>584</v>
      </c>
      <c r="E51" t="s">
        <v>0</v>
      </c>
      <c r="F51" s="10" t="s">
        <v>586</v>
      </c>
      <c r="G51" s="10" t="str">
        <f t="shared" si="3"/>
        <v>(#detection_rate)=@{{ term_detection_rate }}@@: {{ term_def_detection_rate }}@@</v>
      </c>
      <c r="H51" s="5" t="s">
        <v>585</v>
      </c>
      <c r="I51" s="5"/>
      <c r="J51" s="6" t="s">
        <v>391</v>
      </c>
      <c r="K51" s="9" t="b">
        <v>0</v>
      </c>
      <c r="L51" s="7" t="b">
        <v>1</v>
      </c>
      <c r="M51" t="str">
        <f t="shared" si="4"/>
        <v xml:space="preserve">    term_detection_rate: "Detection rate"</v>
      </c>
      <c r="N51" t="str">
        <f t="shared" si="2"/>
        <v xml:space="preserve">    term_def_detection_rate: "The frequency of independent detections within a specified time period."</v>
      </c>
    </row>
    <row r="52" spans="1:14">
      <c r="A52" t="s">
        <v>0</v>
      </c>
      <c r="B52">
        <v>51</v>
      </c>
      <c r="C52" s="5" t="s">
        <v>581</v>
      </c>
      <c r="D52" s="5" t="s">
        <v>581</v>
      </c>
      <c r="E52" t="s">
        <v>0</v>
      </c>
      <c r="F52" s="10" t="s">
        <v>583</v>
      </c>
      <c r="G52" s="10" t="str">
        <f t="shared" si="3"/>
        <v>(#detection_zone)=@{{ term_detection_zone }}@@: {{ term_def_detection_zone }}@@</v>
      </c>
      <c r="H52" s="5" t="s">
        <v>582</v>
      </c>
      <c r="I52" s="5"/>
      <c r="J52" s="6" t="s">
        <v>391</v>
      </c>
      <c r="K52" s="7" t="b">
        <v>1</v>
      </c>
      <c r="L52" s="7" t="b">
        <v>1</v>
      </c>
      <c r="M52" t="str">
        <f t="shared" si="4"/>
        <v xml:space="preserve">    term_detection_zone: "Detection zone"</v>
      </c>
      <c r="N52" t="str">
        <f t="shared" si="2"/>
        <v xml:space="preserve">    term_def_detection_zone: "The area (conical in shape) in which a remote camera can detect the heat signature and motion of an object (Rovero &amp; Zimmermann, 2016) (Figure 5)."</v>
      </c>
    </row>
    <row r="53" spans="1:14">
      <c r="A53" t="s">
        <v>0</v>
      </c>
      <c r="B53">
        <v>52</v>
      </c>
      <c r="C53" s="5" t="s">
        <v>1522</v>
      </c>
      <c r="D53" s="5" t="s">
        <v>579</v>
      </c>
      <c r="E53" t="s">
        <v>0</v>
      </c>
      <c r="F53" s="10" t="s">
        <v>580</v>
      </c>
      <c r="G53" s="10" t="str">
        <f t="shared" si="3"/>
        <v>(#mod_distance_sampling)=@{{ term_mod_distance_sampling }}@@: {{ term_def_mod_distance_sampling }}@@</v>
      </c>
      <c r="H53" s="5" t="s">
        <v>3006</v>
      </c>
      <c r="I53" s="5"/>
      <c r="J53" s="6" t="s">
        <v>391</v>
      </c>
      <c r="K53" s="9" t="b">
        <v>0</v>
      </c>
      <c r="L53" s="7" t="b">
        <v>1</v>
      </c>
      <c r="M53" t="str">
        <f t="shared" si="4"/>
        <v xml:space="preserve">    term_mod_distance_sampling: "Distance sampling (DS) model (Howe et al., 2017)"</v>
      </c>
      <c r="N53" t="str">
        <f t="shared" si="2"/>
        <v xml:space="preserve">    term_def_mod_distance_sampling: "A method to estimate abundance by using distances at which animals are detected (from [survey](/09_glossary.md#survey) lines or points) to model abundance as a function of decreasing detection probability with animal distance from the camera (using a decay function) (Cappelle et al., 2021; Howe et al., 2017)."</v>
      </c>
    </row>
    <row r="54" spans="1:14">
      <c r="A54" t="s">
        <v>997</v>
      </c>
      <c r="B54">
        <v>53</v>
      </c>
      <c r="C54" s="5" t="s">
        <v>714</v>
      </c>
      <c r="D54" s="5" t="s">
        <v>714</v>
      </c>
      <c r="E54" t="s">
        <v>997</v>
      </c>
      <c r="F54" s="4" t="s">
        <v>715</v>
      </c>
      <c r="G54" s="10" t="str">
        <f t="shared" si="3"/>
        <v>(#easting_camera_location)=@{{ field_easting_camera_location }}@@: {{ field_def_easting_camera_location }}@@</v>
      </c>
      <c r="H54" s="5" t="s">
        <v>832</v>
      </c>
      <c r="I54" s="5" t="b">
        <v>1</v>
      </c>
      <c r="J54" s="6" t="b">
        <v>1</v>
      </c>
      <c r="K54" s="7" t="b">
        <v>1</v>
      </c>
      <c r="L54" s="7" t="b">
        <v>1</v>
      </c>
      <c r="M54" t="str">
        <f t="shared" si="4"/>
        <v xml:space="preserve">    field_easting_camera_location: "**Easting Camera Location**"</v>
      </c>
      <c r="N54" t="str">
        <f t="shared" si="2"/>
        <v xml:space="preserve">    field_def_easting_camera_location: "The easting UTM coordinate of the camera location (e.g., '337875'). Record using the NAD83 datum. Leave blank if recording the Longitude instead."</v>
      </c>
    </row>
    <row r="55" spans="1:14">
      <c r="A55" t="s">
        <v>0</v>
      </c>
      <c r="B55">
        <v>54</v>
      </c>
      <c r="C55" s="5" t="s">
        <v>576</v>
      </c>
      <c r="D55" s="5" t="s">
        <v>576</v>
      </c>
      <c r="E55" t="s">
        <v>0</v>
      </c>
      <c r="F55" s="10" t="s">
        <v>578</v>
      </c>
      <c r="G55" s="10" t="str">
        <f t="shared" si="3"/>
        <v>(#effective_detection_distance)=@{{ term_effective_detection_distance }}@@: {{ term_def_effective_detection_distance }}@@</v>
      </c>
      <c r="H55" s="5" t="s">
        <v>577</v>
      </c>
      <c r="I55" s="5"/>
      <c r="J55" s="6" t="s">
        <v>391</v>
      </c>
      <c r="K55" s="9" t="b">
        <v>0</v>
      </c>
      <c r="L55" s="7" t="b">
        <v>1</v>
      </c>
      <c r="M55" t="str">
        <f t="shared" si="4"/>
        <v xml:space="preserve">    term_effective_detection_distance: "Effective detection distance"</v>
      </c>
      <c r="N55" t="str">
        <f t="shared" si="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56" spans="1:14">
      <c r="A56" t="s">
        <v>997</v>
      </c>
      <c r="B56">
        <v>55</v>
      </c>
      <c r="C56" s="5" t="s">
        <v>712</v>
      </c>
      <c r="D56" s="5" t="s">
        <v>712</v>
      </c>
      <c r="E56" t="s">
        <v>997</v>
      </c>
      <c r="F56" s="4" t="s">
        <v>713</v>
      </c>
      <c r="G56" s="10" t="str">
        <f t="shared" si="3"/>
        <v>(#event_type)=@{{ field_event_type }}@@: {{ field_def_event_type }}@@</v>
      </c>
      <c r="H56" s="5" t="s">
        <v>833</v>
      </c>
      <c r="I56" s="5"/>
      <c r="J56" s="6" t="b">
        <v>1</v>
      </c>
      <c r="K56" s="7" t="b">
        <v>1</v>
      </c>
      <c r="L56" s="9" t="b">
        <v>0</v>
      </c>
      <c r="M56" t="str">
        <f t="shared" si="4"/>
        <v xml:space="preserve">    field_event_type: "**Event Type**"</v>
      </c>
      <c r="N56" t="str">
        <f t="shared" si="2"/>
        <v xml:space="preserve">    field_def_event_type: "Whether detections were reported as an individual image captured by the camera ('Image'), a 'Sequence,' or 'Tag.'"</v>
      </c>
    </row>
    <row r="57" spans="1:14">
      <c r="A57" t="s">
        <v>0</v>
      </c>
      <c r="B57">
        <v>56</v>
      </c>
      <c r="C57" s="5" t="s">
        <v>573</v>
      </c>
      <c r="D57" s="5" t="s">
        <v>573</v>
      </c>
      <c r="E57" t="s">
        <v>0</v>
      </c>
      <c r="F57" s="10" t="s">
        <v>575</v>
      </c>
      <c r="G57" s="10" t="str">
        <f t="shared" si="3"/>
        <v>(#false_trigger)=@{{ term_false_trigger }}@@: {{ term_def_false_trigger }}@@</v>
      </c>
      <c r="H57" s="5" t="s">
        <v>574</v>
      </c>
      <c r="I57" s="5"/>
      <c r="J57" s="6" t="s">
        <v>391</v>
      </c>
      <c r="K57" s="7" t="b">
        <v>1</v>
      </c>
      <c r="L57" s="7" t="b">
        <v>1</v>
      </c>
      <c r="M57" t="str">
        <f t="shared" si="4"/>
        <v xml:space="preserve">    term_false_trigger: "False trigger"</v>
      </c>
      <c r="N57" t="str">
        <f t="shared" si="2"/>
        <v xml:space="preserve">    term_def_false_trigger: "Blank images (no wildlife or human present). These images commonly occur when a camera is triggered by vegetation blowing in the wind."</v>
      </c>
    </row>
    <row r="58" spans="1:14">
      <c r="A58" t="s">
        <v>0</v>
      </c>
      <c r="B58">
        <v>57</v>
      </c>
      <c r="C58" s="5" t="s">
        <v>571</v>
      </c>
      <c r="D58" s="5" t="s">
        <v>571</v>
      </c>
      <c r="E58" t="s">
        <v>0</v>
      </c>
      <c r="F58" s="10" t="s">
        <v>572</v>
      </c>
      <c r="G58" s="10" t="str">
        <f t="shared" si="3"/>
        <v>(#field_of_view)=@{{ term_field_of_view }}@@: {{ term_def_field_of_view }}@@</v>
      </c>
      <c r="H58" s="5" t="s">
        <v>834</v>
      </c>
      <c r="I58" s="5"/>
      <c r="J58" s="6" t="s">
        <v>391</v>
      </c>
      <c r="K58" s="7" t="b">
        <v>1</v>
      </c>
      <c r="L58" s="7" t="b">
        <v>1</v>
      </c>
      <c r="M58" t="str">
        <f t="shared" si="4"/>
        <v xml:space="preserve">    term_field_of_view: "Field of View (FOV)"</v>
      </c>
      <c r="N58" t="str">
        <f t="shared" si="2"/>
        <v xml:space="preserve">    term_def_field_of_view: "The extent of a scene that is visible in an image (Figure 5); a large FOV is obtained by 'zooming out' from a scene, whilst 'zooming in' will result in a smaller FOV (Wearn &amp; Glover-Kapfer, 2017)."</v>
      </c>
    </row>
    <row r="59" spans="1:14">
      <c r="A59" t="s">
        <v>0</v>
      </c>
      <c r="B59">
        <v>58</v>
      </c>
      <c r="C59" s="5" t="s">
        <v>568</v>
      </c>
      <c r="D59" s="5" t="s">
        <v>568</v>
      </c>
      <c r="E59" t="s">
        <v>0</v>
      </c>
      <c r="F59" s="10" t="s">
        <v>570</v>
      </c>
      <c r="G59" s="10" t="str">
        <f t="shared" si="3"/>
        <v>(#settings_flash_output)=@{{ term_settings_flash_output }}@@: {{ term_def_settings_flash_output }}@@</v>
      </c>
      <c r="H59" s="5" t="s">
        <v>569</v>
      </c>
      <c r="I59" s="5"/>
      <c r="J59" s="6" t="s">
        <v>391</v>
      </c>
      <c r="K59" s="7" t="b">
        <v>1</v>
      </c>
      <c r="L59" s="7" t="b">
        <v>1</v>
      </c>
      <c r="M59" t="str">
        <f t="shared" si="4"/>
        <v xml:space="preserve">    term_settings_flash_output: "Flash output"</v>
      </c>
      <c r="N59" t="str">
        <f t="shared" si="2"/>
        <v xml:space="preserve">    term_def_settings_flash_output: "The camera setting that provides the level of intensity of the flash (if enabled)."</v>
      </c>
    </row>
    <row r="60" spans="1:14">
      <c r="A60" t="s">
        <v>997</v>
      </c>
      <c r="B60">
        <v>59</v>
      </c>
      <c r="C60" s="5" t="s">
        <v>710</v>
      </c>
      <c r="D60" s="5" t="s">
        <v>710</v>
      </c>
      <c r="E60" t="s">
        <v>997</v>
      </c>
      <c r="F60" s="4" t="s">
        <v>711</v>
      </c>
      <c r="G60" s="10" t="str">
        <f t="shared" si="3"/>
        <v>(#fov_target)=@{{ field_fov_target }}@@: {{ field_def_fov_target }}@@</v>
      </c>
      <c r="H60" s="5" t="s">
        <v>835</v>
      </c>
      <c r="I60" s="5" t="b">
        <v>1</v>
      </c>
      <c r="J60" s="6" t="b">
        <v>1</v>
      </c>
      <c r="K60" s="7" t="b">
        <v>1</v>
      </c>
      <c r="L60" s="7" t="b">
        <v>1</v>
      </c>
      <c r="M60" t="str">
        <f t="shared" si="4"/>
        <v xml:space="preserve">    field_fov_target: "**FOV Target Feature**"</v>
      </c>
      <c r="N60" t="str">
        <f t="shared" si="2"/>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1" spans="1:14">
      <c r="A61" t="s">
        <v>997</v>
      </c>
      <c r="B61">
        <v>60</v>
      </c>
      <c r="C61" s="5" t="s">
        <v>779</v>
      </c>
      <c r="D61" s="5" t="s">
        <v>779</v>
      </c>
      <c r="E61" t="s">
        <v>997</v>
      </c>
      <c r="F61" s="4" t="s">
        <v>2163</v>
      </c>
      <c r="G61" s="10" t="str">
        <f t="shared" si="3"/>
        <v>(#fov_target_distance)=@{{ field_fov_target_distance }}@@: {{ field_def_fov_target_distance }}@@</v>
      </c>
      <c r="H61" s="5" t="s">
        <v>780</v>
      </c>
      <c r="I61" s="5" t="b">
        <v>1</v>
      </c>
      <c r="J61" s="6" t="b">
        <v>0</v>
      </c>
      <c r="K61" s="7" t="b">
        <v>1</v>
      </c>
      <c r="L61" s="7" t="b">
        <v>1</v>
      </c>
      <c r="M61" t="str">
        <f t="shared" si="4"/>
        <v xml:space="preserve">    field_fov_target_distance: "**\*FOV Target Feature Distance (m)**"</v>
      </c>
      <c r="N61" t="str">
        <f t="shared" si="2"/>
        <v xml:space="preserve">    field_def_fov_target_distance: "The distance from the camera to the FOV Target Feature (in metres; to the nearest 0.5 m). Leave blank if not applicable."</v>
      </c>
    </row>
    <row r="62" spans="1:14">
      <c r="A62" t="s">
        <v>997</v>
      </c>
      <c r="B62">
        <v>61</v>
      </c>
      <c r="C62" s="5" t="s">
        <v>708</v>
      </c>
      <c r="D62" s="5" t="s">
        <v>708</v>
      </c>
      <c r="E62" t="s">
        <v>997</v>
      </c>
      <c r="F62" s="8" t="s">
        <v>709</v>
      </c>
      <c r="G62" s="10" t="str">
        <f t="shared" si="3"/>
        <v>(#gps_unit_accuracy)=@{{ field_gps_unit_accuracy }}@@: {{ field_def_gps_unit_accuracy }}@@</v>
      </c>
      <c r="H62" s="5" t="s">
        <v>836</v>
      </c>
      <c r="I62" s="5"/>
      <c r="J62" s="6" t="b">
        <v>1</v>
      </c>
      <c r="K62" s="7" t="b">
        <v>1</v>
      </c>
      <c r="L62" s="7" t="b">
        <v>1</v>
      </c>
      <c r="M62" t="str">
        <f t="shared" si="4"/>
        <v xml:space="preserve">    field_gps_unit_accuracy: "**GPS Unit Accuracy (m) **"</v>
      </c>
      <c r="N62" t="str">
        <f t="shared" si="2"/>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63" spans="1:14">
      <c r="A63" t="s">
        <v>997</v>
      </c>
      <c r="B63">
        <v>62</v>
      </c>
      <c r="C63" s="5" t="s">
        <v>778</v>
      </c>
      <c r="D63" s="5" t="s">
        <v>778</v>
      </c>
      <c r="E63" t="s">
        <v>997</v>
      </c>
      <c r="F63" s="8" t="s">
        <v>2164</v>
      </c>
      <c r="G63" s="10" t="str">
        <f t="shared" si="3"/>
        <v>(#human_transport_mode_activity)=@{{ field_human_transport_mode_activity }}@@: {{ field_def_human_transport_mode_activity }}@@</v>
      </c>
      <c r="H63" s="5" t="s">
        <v>837</v>
      </c>
      <c r="I63" s="5" t="b">
        <v>1</v>
      </c>
      <c r="J63" s="6" t="b">
        <v>0</v>
      </c>
      <c r="K63" s="7" t="b">
        <v>1</v>
      </c>
      <c r="L63" s="9" t="b">
        <v>0</v>
      </c>
      <c r="M63" t="str">
        <f t="shared" si="4"/>
        <v xml:space="preserve">    field_human_transport_mode_activity: "**\*Human Transport Mode*/Activity**"</v>
      </c>
      <c r="N63" t="str">
        <f t="shared" si="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64" spans="1:14">
      <c r="A64" t="s">
        <v>0</v>
      </c>
      <c r="B64">
        <v>63</v>
      </c>
      <c r="C64" s="5" t="s">
        <v>1523</v>
      </c>
      <c r="D64" s="5" t="s">
        <v>566</v>
      </c>
      <c r="E64" t="s">
        <v>0</v>
      </c>
      <c r="F64" s="10" t="s">
        <v>567</v>
      </c>
      <c r="G64" s="10" t="str">
        <f t="shared" si="3"/>
        <v>(#mod_hurdle)=@{{ term_mod_hurdle }}@@: {{ term_def_mod_hurdle }}@@</v>
      </c>
      <c r="H64" s="5" t="s">
        <v>851</v>
      </c>
      <c r="I64" s="5"/>
      <c r="J64" s="6" t="s">
        <v>391</v>
      </c>
      <c r="K64" s="9" t="b">
        <v>0</v>
      </c>
      <c r="L64" s="7" t="b">
        <v>1</v>
      </c>
      <c r="M64" t="str">
        <f t="shared" si="4"/>
        <v xml:space="preserve">    term_mod_hurdle: "Hurdle model (Mullahy, 1986; Heilbron 1994)"</v>
      </c>
      <c r="N64" t="str">
        <f t="shared" si="2"/>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65" spans="1:14">
      <c r="A65" t="s">
        <v>0</v>
      </c>
      <c r="B65">
        <v>64</v>
      </c>
      <c r="C65" s="5" t="s">
        <v>564</v>
      </c>
      <c r="D65" s="5" t="s">
        <v>564</v>
      </c>
      <c r="E65" t="s">
        <v>0</v>
      </c>
      <c r="F65" s="10" t="s">
        <v>565</v>
      </c>
      <c r="G65" s="10" t="str">
        <f t="shared" si="3"/>
        <v>(#image)=@{{ term_image }}@@: {{ term_def_image }}@@</v>
      </c>
      <c r="H65" s="5" t="s">
        <v>838</v>
      </c>
      <c r="I65" s="5"/>
      <c r="J65" s="6" t="s">
        <v>391</v>
      </c>
      <c r="K65" s="7" t="b">
        <v>1</v>
      </c>
      <c r="L65" s="7" t="b">
        <v>1</v>
      </c>
      <c r="M65" t="str">
        <f t="shared" si="4"/>
        <v xml:space="preserve">    term_image: "Image"</v>
      </c>
      <c r="N65" t="str">
        <f t="shared" si="2"/>
        <v xml:space="preserve">    term_def_image: "An individual image captured by a camera, which may be part of a multi-image sequence (recorded as 'Image Name')."</v>
      </c>
    </row>
    <row r="66" spans="1:14">
      <c r="A66" t="s">
        <v>0</v>
      </c>
      <c r="B66">
        <v>65</v>
      </c>
      <c r="C66" s="5" t="s">
        <v>562</v>
      </c>
      <c r="D66" s="5" t="s">
        <v>562</v>
      </c>
      <c r="E66" t="s">
        <v>0</v>
      </c>
      <c r="F66" s="10" t="s">
        <v>563</v>
      </c>
      <c r="G66" s="10" t="str">
        <f t="shared" ref="G66:G97" si="5">"(#"&amp;C66&amp;")=@{{ "&amp;A66&amp;"_"&amp;C66&amp;" }}@@: {{ "&amp;A66&amp;"_def_"&amp;C66&amp;" }}@@"</f>
        <v>(#image_classification)=@{{ term_image_classification }}@@: {{ term_def_image_classification }}@@</v>
      </c>
      <c r="H66" s="5" t="s">
        <v>839</v>
      </c>
      <c r="I66" s="5"/>
      <c r="J66" s="6" t="s">
        <v>391</v>
      </c>
      <c r="K66" s="9" t="b">
        <v>0</v>
      </c>
      <c r="L66" s="7" t="b">
        <v>1</v>
      </c>
      <c r="M66" t="str">
        <f t="shared" ref="M66:M97" si="6">"    "&amp;A66&amp;"_"&amp;C66&amp;": """&amp;F66&amp;""""</f>
        <v xml:space="preserve">    term_image_classification: "Image classification"</v>
      </c>
      <c r="N66" t="str">
        <f t="shared" si="2"/>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67" spans="1:14">
      <c r="A67" t="s">
        <v>0</v>
      </c>
      <c r="B67">
        <v>66</v>
      </c>
      <c r="C67" s="5" t="s">
        <v>559</v>
      </c>
      <c r="D67" s="5" t="s">
        <v>559</v>
      </c>
      <c r="E67" t="s">
        <v>0</v>
      </c>
      <c r="F67" s="10" t="s">
        <v>561</v>
      </c>
      <c r="G67" s="10" t="str">
        <f t="shared" si="5"/>
        <v>(#image_classification_confidence)=@{{ term_image_classification_confidence }}@@: {{ term_def_image_classification_confidence }}@@</v>
      </c>
      <c r="H67" s="5" t="s">
        <v>560</v>
      </c>
      <c r="I67" s="5"/>
      <c r="J67" s="6" t="s">
        <v>391</v>
      </c>
      <c r="K67" s="9" t="b">
        <v>0</v>
      </c>
      <c r="L67" s="7" t="b">
        <v>1</v>
      </c>
      <c r="M67" t="str">
        <f t="shared" si="6"/>
        <v xml:space="preserve">    term_image_classification_confidence: "Image classification confidence "</v>
      </c>
      <c r="N67" t="str">
        <f t="shared" ref="N67:N130" si="7">"    "&amp;A67&amp;"_def_"&amp;C67&amp;": """&amp;H67&amp;""""</f>
        <v xml:space="preserve">    term_def_image_classification_confidence: "The likelihood of an image containing an object of a certain class (Fennell et al., 2022)."</v>
      </c>
    </row>
    <row r="68" spans="1:14">
      <c r="A68" t="s">
        <v>997</v>
      </c>
      <c r="B68">
        <v>67</v>
      </c>
      <c r="C68" s="5" t="s">
        <v>777</v>
      </c>
      <c r="D68" s="5" t="s">
        <v>777</v>
      </c>
      <c r="E68" t="s">
        <v>997</v>
      </c>
      <c r="F68" s="8" t="s">
        <v>2165</v>
      </c>
      <c r="G68" s="10" t="str">
        <f t="shared" si="5"/>
        <v>(#image_flash_output)=@{{ field_image_flash_output }}@@: {{ field_def_image_flash_output }}@@</v>
      </c>
      <c r="H68" s="5" t="s">
        <v>934</v>
      </c>
      <c r="I68" s="5" t="b">
        <v>1</v>
      </c>
      <c r="J68" s="6" t="b">
        <v>0</v>
      </c>
      <c r="K68" s="7" t="b">
        <v>1</v>
      </c>
      <c r="L68" s="9" t="b">
        <v>0</v>
      </c>
      <c r="M68" t="str">
        <f t="shared" si="6"/>
        <v xml:space="preserve">    field_image_flash_output: "**\*Image Flash Output**"</v>
      </c>
      <c r="N68" t="str">
        <f t="shared" si="7"/>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69" spans="1:14">
      <c r="A69" t="s">
        <v>997</v>
      </c>
      <c r="B69">
        <v>68</v>
      </c>
      <c r="C69" s="5" t="s">
        <v>776</v>
      </c>
      <c r="D69" s="5" t="s">
        <v>776</v>
      </c>
      <c r="E69" t="s">
        <v>997</v>
      </c>
      <c r="F69" s="8" t="s">
        <v>2166</v>
      </c>
      <c r="G69" s="10" t="str">
        <f t="shared" si="5"/>
        <v>(#image_infrared_illuminator)=@{{ field_image_infrared_illuminator }}@@: {{ field_def_image_infrared_illuminator }}@@</v>
      </c>
      <c r="H69" s="5" t="s">
        <v>840</v>
      </c>
      <c r="I69" s="5" t="b">
        <v>1</v>
      </c>
      <c r="J69" s="6" t="b">
        <v>0</v>
      </c>
      <c r="K69" s="7" t="b">
        <v>1</v>
      </c>
      <c r="L69" s="9" t="b">
        <v>0</v>
      </c>
      <c r="M69" t="str">
        <f t="shared" si="6"/>
        <v xml:space="preserve">    field_image_infrared_illuminator: "**\*Image Infrared Illuminator"</v>
      </c>
      <c r="N69" t="str">
        <f t="shared" si="7"/>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0" spans="1:14">
      <c r="A70" t="s">
        <v>997</v>
      </c>
      <c r="B70">
        <v>69</v>
      </c>
      <c r="C70" s="5" t="s">
        <v>706</v>
      </c>
      <c r="D70" s="5" t="s">
        <v>706</v>
      </c>
      <c r="E70" t="s">
        <v>997</v>
      </c>
      <c r="F70" s="8" t="s">
        <v>707</v>
      </c>
      <c r="G70" s="10" t="str">
        <f t="shared" si="5"/>
        <v>(#image_name)=@{{ field_image_name }}@@: {{ field_def_image_name }}@@</v>
      </c>
      <c r="H70" s="5" t="s">
        <v>841</v>
      </c>
      <c r="I70" s="5"/>
      <c r="J70" s="6" t="b">
        <v>1</v>
      </c>
      <c r="K70" s="7" t="b">
        <v>1</v>
      </c>
      <c r="L70" s="7" t="b">
        <v>1</v>
      </c>
      <c r="M70" t="str">
        <f t="shared" si="6"/>
        <v xml:space="preserve">    field_image_name: "**Image Name**"</v>
      </c>
      <c r="N70"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1" spans="1:14">
      <c r="A71" t="s">
        <v>0</v>
      </c>
      <c r="B71">
        <v>70</v>
      </c>
      <c r="C71" s="5" t="s">
        <v>556</v>
      </c>
      <c r="D71" s="5" t="s">
        <v>556</v>
      </c>
      <c r="E71" t="s">
        <v>0</v>
      </c>
      <c r="F71" s="5" t="s">
        <v>558</v>
      </c>
      <c r="G71" s="10" t="str">
        <f t="shared" si="5"/>
        <v>(#image_processing)=@{{ term_image_processing }}@@: {{ term_def_image_processing }}@@</v>
      </c>
      <c r="H71" s="5" t="s">
        <v>557</v>
      </c>
      <c r="I71" s="5"/>
      <c r="J71" s="6" t="s">
        <v>391</v>
      </c>
      <c r="K71" s="7" t="b">
        <v>1</v>
      </c>
      <c r="L71" s="7" t="b">
        <v>1</v>
      </c>
      <c r="M71" t="str">
        <f t="shared" si="6"/>
        <v xml:space="preserve">    term_image_processing: "Image processing"</v>
      </c>
      <c r="N71" t="str">
        <f t="shared" si="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2" spans="1:14">
      <c r="A72" t="s">
        <v>0</v>
      </c>
      <c r="B72">
        <v>71</v>
      </c>
      <c r="C72" s="5" t="s">
        <v>554</v>
      </c>
      <c r="D72" s="5" t="s">
        <v>554</v>
      </c>
      <c r="E72" t="s">
        <v>0</v>
      </c>
      <c r="F72" s="5" t="s">
        <v>555</v>
      </c>
      <c r="G72" s="10" t="str">
        <f t="shared" si="5"/>
        <v>(#image_sequence)=@{{ term_image_sequence }}@@: {{ term_def_image_sequence }}@@</v>
      </c>
      <c r="H72" s="5" t="s">
        <v>842</v>
      </c>
      <c r="I72" s="5" t="b">
        <v>1</v>
      </c>
      <c r="J72" s="6" t="s">
        <v>391</v>
      </c>
      <c r="K72" s="7" t="b">
        <v>1</v>
      </c>
      <c r="L72" s="7" t="b">
        <v>0</v>
      </c>
      <c r="M72" t="str">
        <f t="shared" si="6"/>
        <v xml:space="preserve">    term_image_sequence: "Image Sequence"</v>
      </c>
      <c r="N72" t="str">
        <f t="shared" si="7"/>
        <v xml:space="preserve">    term_def_image_sequence: "The order of the image in a rapid-fire sequence as reported in the image Exif data (text; e.g., '1 of 1' or '1 of 3'). Leave blank if not applicable."</v>
      </c>
    </row>
    <row r="73" spans="1:14">
      <c r="A73" t="s">
        <v>997</v>
      </c>
      <c r="B73">
        <v>72</v>
      </c>
      <c r="C73" s="5" t="s">
        <v>704</v>
      </c>
      <c r="D73" s="5" t="s">
        <v>704</v>
      </c>
      <c r="E73" t="s">
        <v>997</v>
      </c>
      <c r="F73" s="8" t="s">
        <v>705</v>
      </c>
      <c r="G73" s="10" t="str">
        <f t="shared" si="5"/>
        <v>(#image_set_end_date_time)=@{{ field_image_set_end_date_time }}@@: {{ field_def_image_set_end_date_time }}@@</v>
      </c>
      <c r="H73" s="5" t="s">
        <v>843</v>
      </c>
      <c r="I73" s="5"/>
      <c r="J73" s="6" t="b">
        <v>1</v>
      </c>
      <c r="K73" s="7" t="b">
        <v>1</v>
      </c>
      <c r="L73" s="7" t="b">
        <v>1</v>
      </c>
      <c r="M73" t="str">
        <f t="shared" si="6"/>
        <v xml:space="preserve">    field_image_set_end_date_time: "**Image Set End Date Time (DD-MMM-YYYY HH:MM:SS)**"</v>
      </c>
      <c r="N73" t="str">
        <f t="shared" si="7"/>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74" spans="1:14">
      <c r="A74" t="s">
        <v>997</v>
      </c>
      <c r="B74">
        <v>73</v>
      </c>
      <c r="C74" s="5" t="s">
        <v>702</v>
      </c>
      <c r="D74" s="5" t="s">
        <v>702</v>
      </c>
      <c r="E74" t="s">
        <v>997</v>
      </c>
      <c r="F74" s="8" t="s">
        <v>703</v>
      </c>
      <c r="G74" s="10" t="str">
        <f t="shared" si="5"/>
        <v>(#image_set_start_date_time)=@{{ field_image_set_start_date_time }}@@: {{ field_def_image_set_start_date_time }}@@</v>
      </c>
      <c r="H74" s="5" t="s">
        <v>844</v>
      </c>
      <c r="I74" s="5"/>
      <c r="J74" s="6" t="b">
        <v>1</v>
      </c>
      <c r="K74" s="7" t="b">
        <v>1</v>
      </c>
      <c r="L74" s="7" t="b">
        <v>1</v>
      </c>
      <c r="M74" t="str">
        <f t="shared" si="6"/>
        <v xml:space="preserve">    field_image_set_start_date_time: "**Image Set Start Date Time (DD-MMM-YYYY HH:MM:SS)**"</v>
      </c>
      <c r="N74" t="str">
        <f t="shared" si="7"/>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75" spans="1:14">
      <c r="A75" t="s">
        <v>0</v>
      </c>
      <c r="B75">
        <v>74</v>
      </c>
      <c r="C75" s="5" t="s">
        <v>551</v>
      </c>
      <c r="D75" s="5" t="s">
        <v>551</v>
      </c>
      <c r="E75" t="s">
        <v>0</v>
      </c>
      <c r="F75" s="10" t="s">
        <v>553</v>
      </c>
      <c r="G75" s="10" t="str">
        <f t="shared" si="5"/>
        <v>(#image_tagging)=@{{ term_image_tagging }}@@: {{ term_def_image_tagging }}@@</v>
      </c>
      <c r="H75" s="5" t="s">
        <v>552</v>
      </c>
      <c r="I75" s="5"/>
      <c r="J75" s="6" t="s">
        <v>391</v>
      </c>
      <c r="K75" s="9" t="b">
        <v>0</v>
      </c>
      <c r="L75" s="7" t="b">
        <v>1</v>
      </c>
      <c r="M75" t="str">
        <f t="shared" si="6"/>
        <v xml:space="preserve">    term_image_tagging: "Image tagging"</v>
      </c>
      <c r="N75" t="str">
        <f t="shared" si="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76" spans="1:14">
      <c r="A76" t="s">
        <v>997</v>
      </c>
      <c r="B76">
        <v>75</v>
      </c>
      <c r="C76" s="5" t="s">
        <v>775</v>
      </c>
      <c r="D76" s="5" t="s">
        <v>775</v>
      </c>
      <c r="E76" t="s">
        <v>997</v>
      </c>
      <c r="F76" s="8" t="s">
        <v>2167</v>
      </c>
      <c r="G76" s="10" t="str">
        <f t="shared" si="5"/>
        <v>(#image_trigger_mode)=@{{ field_image_trigger_mode }}@@: {{ field_def_image_trigger_mode }}@@</v>
      </c>
      <c r="H76" s="5" t="s">
        <v>845</v>
      </c>
      <c r="I76" s="5" t="b">
        <v>1</v>
      </c>
      <c r="J76" s="6" t="b">
        <v>0</v>
      </c>
      <c r="K76" s="7" t="b">
        <v>1</v>
      </c>
      <c r="L76" s="9" t="b">
        <v>0</v>
      </c>
      <c r="M76" t="str">
        <f t="shared" si="6"/>
        <v xml:space="preserve">    field_image_trigger_mode: "**\*Image Trigger Mode"</v>
      </c>
      <c r="N76" t="str">
        <f t="shared" si="7"/>
        <v xml:space="preserve">    field_def_image_trigger_mode: "The type of trigger mode used to capture the image as reported in the image Exif data (e.g., 'Time Lapse,' 'Motion Detection,' 'CodeLoc Not Entered,' 'External Sensor'). Record 'Unknown' if not known."</v>
      </c>
    </row>
    <row r="77" spans="1:14">
      <c r="A77" t="s">
        <v>997</v>
      </c>
      <c r="B77">
        <v>76</v>
      </c>
      <c r="C77" s="5" t="s">
        <v>774</v>
      </c>
      <c r="D77" s="5" t="s">
        <v>774</v>
      </c>
      <c r="E77" t="s">
        <v>997</v>
      </c>
      <c r="F77" s="8" t="s">
        <v>2168</v>
      </c>
      <c r="G77" s="10" t="str">
        <f t="shared" si="5"/>
        <v>(#image_sequence_comments)=@{{ field_image_sequence_comments }}@@: {{ field_def_image_sequence_comments }}@@</v>
      </c>
      <c r="H77" s="5" t="s">
        <v>935</v>
      </c>
      <c r="I77" s="5"/>
      <c r="J77" s="6" t="b">
        <v>0</v>
      </c>
      <c r="K77" s="7" t="b">
        <v>1</v>
      </c>
      <c r="L77" s="9" t="b">
        <v>0</v>
      </c>
      <c r="M77" t="str">
        <f t="shared" si="6"/>
        <v xml:space="preserve">    field_image_sequence_comments: "**\*Image*/Sequence Comments"</v>
      </c>
      <c r="N77" t="str">
        <f t="shared" si="7"/>
        <v xml:space="preserve">    field_def_image_sequence_comments: "Comments describing additional details about the image*/sequence."</v>
      </c>
    </row>
    <row r="78" spans="1:14">
      <c r="A78" t="s">
        <v>997</v>
      </c>
      <c r="B78">
        <v>77</v>
      </c>
      <c r="C78" s="5" t="s">
        <v>700</v>
      </c>
      <c r="D78" s="5" t="s">
        <v>700</v>
      </c>
      <c r="E78" t="s">
        <v>997</v>
      </c>
      <c r="F78" s="8" t="s">
        <v>701</v>
      </c>
      <c r="G78" s="10" t="str">
        <f t="shared" si="5"/>
        <v>(#image_sequence_date_time)=@{{ field_image_sequence_date_time }}@@: {{ field_def_image_sequence_date_time }}@@</v>
      </c>
      <c r="H78" s="10" t="s">
        <v>936</v>
      </c>
      <c r="I78" s="5"/>
      <c r="J78" s="6" t="b">
        <v>1</v>
      </c>
      <c r="K78" s="7" t="b">
        <v>1</v>
      </c>
      <c r="L78" s="9" t="b">
        <v>0</v>
      </c>
      <c r="M78" t="str">
        <f t="shared" si="6"/>
        <v xml:space="preserve">    field_image_sequence_date_time: "**Image*/Sequence Date Time (DD-MMM-YYYY HH:MM:SS)**"</v>
      </c>
      <c r="N78" t="str">
        <f t="shared" si="7"/>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79" spans="1:14">
      <c r="A79" t="s">
        <v>0</v>
      </c>
      <c r="B79">
        <v>78</v>
      </c>
      <c r="C79" s="5" t="s">
        <v>549</v>
      </c>
      <c r="D79" s="5" t="s">
        <v>549</v>
      </c>
      <c r="E79" t="s">
        <v>0</v>
      </c>
      <c r="F79" s="10" t="s">
        <v>550</v>
      </c>
      <c r="G79" s="10" t="str">
        <f t="shared" si="5"/>
        <v>(#imperfect_detection)=@{{ term_imperfect_detection }}@@: {{ term_def_imperfect_detection }}@@</v>
      </c>
      <c r="H79" s="5" t="s">
        <v>846</v>
      </c>
      <c r="I79" s="5"/>
      <c r="J79" s="6" t="s">
        <v>391</v>
      </c>
      <c r="K79" s="9" t="b">
        <v>0</v>
      </c>
      <c r="L79" s="7" t="b">
        <v>1</v>
      </c>
      <c r="M79" t="str">
        <f t="shared" si="6"/>
        <v xml:space="preserve">    term_imperfect_detection: "Imperfect detection"</v>
      </c>
      <c r="N79" t="str">
        <f t="shared" si="7"/>
        <v xml:space="preserve">    term_def_imperfect_detection: "Species are often detected 'imperfectly,' meaning that they are not always detected when they are present (e.g., due to cover of vegetation, cryptic nature or small size) (MacKenzie et al., 2004)."</v>
      </c>
    </row>
    <row r="80" spans="1:14">
      <c r="A80" t="s">
        <v>0</v>
      </c>
      <c r="B80">
        <v>79</v>
      </c>
      <c r="C80" s="5" t="s">
        <v>546</v>
      </c>
      <c r="D80" s="5" t="s">
        <v>546</v>
      </c>
      <c r="E80" t="s">
        <v>0</v>
      </c>
      <c r="F80" s="10" t="s">
        <v>548</v>
      </c>
      <c r="G80" s="10" t="str">
        <f t="shared" si="5"/>
        <v>(#independent_detections)=@{{ term_independent_detections }}@@: {{ term_def_independent_detections }}@@</v>
      </c>
      <c r="H80" s="5" t="s">
        <v>547</v>
      </c>
      <c r="I80" s="5"/>
      <c r="J80" s="6" t="s">
        <v>391</v>
      </c>
      <c r="K80" s="9" t="b">
        <v>0</v>
      </c>
      <c r="L80" s="7" t="b">
        <v>1</v>
      </c>
      <c r="M80" t="str">
        <f t="shared" si="6"/>
        <v xml:space="preserve">    term_independent_detections: "Independent detections"</v>
      </c>
      <c r="N80" t="str">
        <f t="shared" si="7"/>
        <v xml:space="preserve">    term_def_independent_detections: "Detections that are deemed to be independent based on a user-defined threshold (e.g., 30 minutes)."</v>
      </c>
    </row>
    <row r="81" spans="1:14">
      <c r="A81" t="s">
        <v>997</v>
      </c>
      <c r="B81">
        <v>80</v>
      </c>
      <c r="C81" s="5" t="s">
        <v>698</v>
      </c>
      <c r="D81" s="5" t="s">
        <v>698</v>
      </c>
      <c r="E81" t="s">
        <v>997</v>
      </c>
      <c r="F81" s="8" t="s">
        <v>699</v>
      </c>
      <c r="G81" s="10" t="str">
        <f t="shared" si="5"/>
        <v>(#individual_count)=@{{ field_individual_count }}@@: {{ field_def_individual_count }}@@</v>
      </c>
      <c r="H81" s="5" t="s">
        <v>937</v>
      </c>
      <c r="I81" s="5"/>
      <c r="J81" s="6" t="b">
        <v>1</v>
      </c>
      <c r="K81" s="7" t="b">
        <v>1</v>
      </c>
      <c r="L81" s="7" t="b">
        <v>1</v>
      </c>
      <c r="M81" t="str">
        <f t="shared" si="6"/>
        <v xml:space="preserve">    field_individual_count: "**Individual Count**"</v>
      </c>
      <c r="N81" t="str">
        <f t="shared" si="7"/>
        <v xml:space="preserve">    field_def_individual_count: "The number of unique individuals being categorized. Depending on the Event Type, this may be recorded as the total number of individuals, or according to Age Class and*/or Sex Class."</v>
      </c>
    </row>
    <row r="82" spans="1:14">
      <c r="A82" t="s">
        <v>0</v>
      </c>
      <c r="B82">
        <v>81</v>
      </c>
      <c r="C82" s="5" t="s">
        <v>544</v>
      </c>
      <c r="D82" s="5" t="s">
        <v>544</v>
      </c>
      <c r="E82" t="s">
        <v>0</v>
      </c>
      <c r="F82" s="10" t="s">
        <v>545</v>
      </c>
      <c r="G82" s="10" t="str">
        <f t="shared" si="5"/>
        <v>(#settings_infrared_illum)=@{{ term_settings_infrared_illum }}@@: {{ term_def_settings_infrared_illum }}@@</v>
      </c>
      <c r="H82" s="5" t="s">
        <v>864</v>
      </c>
      <c r="I82" s="5" t="b">
        <v>1</v>
      </c>
      <c r="J82" s="6" t="s">
        <v>391</v>
      </c>
      <c r="K82" s="7" t="b">
        <v>1</v>
      </c>
      <c r="L82" s="7" t="b">
        <v>1</v>
      </c>
      <c r="M82" t="str">
        <f t="shared" si="6"/>
        <v xml:space="preserve">    term_settings_infrared_illum: "Infrared illuminator"</v>
      </c>
      <c r="N82" t="str">
        <f t="shared" si="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83" spans="1:14">
      <c r="A83" t="s">
        <v>0</v>
      </c>
      <c r="B83">
        <v>82</v>
      </c>
      <c r="C83" s="5" t="s">
        <v>1524</v>
      </c>
      <c r="D83" s="5" t="s">
        <v>542</v>
      </c>
      <c r="E83" t="s">
        <v>0</v>
      </c>
      <c r="F83" s="10" t="s">
        <v>543</v>
      </c>
      <c r="G83" s="10" t="str">
        <f t="shared" si="5"/>
        <v>(#mod_instantaneous_sampling)=@{{ term_mod_instantaneous_sampling }}@@: {{ term_def_mod_instantaneous_sampling }}@@</v>
      </c>
      <c r="H83" s="5" t="s">
        <v>2901</v>
      </c>
      <c r="I83" s="5"/>
      <c r="J83" s="6" t="s">
        <v>391</v>
      </c>
      <c r="K83" s="9" t="b">
        <v>0</v>
      </c>
      <c r="L83" s="7" t="b">
        <v>1</v>
      </c>
      <c r="M83" t="str">
        <f t="shared" si="6"/>
        <v xml:space="preserve">    term_mod_instantaneous_sampling: "Instantaneous sampling (IS) (Moeller et al., 2018)"</v>
      </c>
      <c r="N83" t="str">
        <f t="shared" si="7"/>
        <v xml:space="preserve">    term_def_mod_instantaneous_sampling: "A method used to estimate abundance or [density](/09_glossary.md#density) from time-lapse images from randomly deployed cameras; the number of unique individuals (the count) is needed (Moeller et al., 2018)."</v>
      </c>
    </row>
    <row r="84" spans="1:14">
      <c r="A84" t="s">
        <v>0</v>
      </c>
      <c r="B84">
        <v>83</v>
      </c>
      <c r="C84" s="5" t="s">
        <v>540</v>
      </c>
      <c r="D84" s="5" t="s">
        <v>540</v>
      </c>
      <c r="E84" t="s">
        <v>0</v>
      </c>
      <c r="F84" s="10" t="s">
        <v>541</v>
      </c>
      <c r="G84" s="10" t="str">
        <f t="shared" si="5"/>
        <v>(#intensity_of_use)=@{{ term_intensity_of_use }}@@: {{ term_def_intensity_of_use }}@@</v>
      </c>
      <c r="H84" s="12" t="s">
        <v>847</v>
      </c>
      <c r="I84" s="5"/>
      <c r="J84" s="6" t="s">
        <v>391</v>
      </c>
      <c r="K84" s="9" t="b">
        <v>0</v>
      </c>
      <c r="L84" s="7" t="b">
        <v>1</v>
      </c>
      <c r="M84" t="str">
        <f t="shared" si="6"/>
        <v xml:space="preserve">    term_intensity_of_use: "Intensity of use (Keim et al., 2019)"</v>
      </c>
      <c r="N84" t="str">
        <f t="shared" si="7"/>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85" spans="1:14">
      <c r="A85" t="s">
        <v>0</v>
      </c>
      <c r="B85">
        <v>84</v>
      </c>
      <c r="C85" s="5" t="s">
        <v>538</v>
      </c>
      <c r="D85" s="5" t="s">
        <v>538</v>
      </c>
      <c r="E85" t="s">
        <v>0</v>
      </c>
      <c r="F85" s="10" t="s">
        <v>539</v>
      </c>
      <c r="G85" s="10" t="str">
        <f t="shared" si="5"/>
        <v>(#inter_detection_interval)=@{{ term_inter_detection_interval }}@@: {{ term_def_inter_detection_interval }}@@</v>
      </c>
      <c r="H85" s="5" t="s">
        <v>3007</v>
      </c>
      <c r="I85" s="5"/>
      <c r="J85" s="6" t="s">
        <v>391</v>
      </c>
      <c r="K85" s="7" t="b">
        <v>1</v>
      </c>
      <c r="L85" s="7" t="b">
        <v>1</v>
      </c>
      <c r="M85" t="str">
        <f t="shared" si="6"/>
        <v xml:space="preserve">    term_inter_detection_interval: "Inter-detection interval"</v>
      </c>
      <c r="N85" t="str">
        <f t="shared" si="7"/>
        <v xml:space="preserve">    term_def_inter_detection_interval: "A user-defined threshold used to define a single 'detection event' (i.e., independent 'events') for group of images or video clips (e.g., 30 minutes or 1 hour). The threshold should be recorded in the [survey](/09_glossary.md#survey) Design Description."</v>
      </c>
    </row>
    <row r="86" spans="1:14">
      <c r="A86" t="s">
        <v>0</v>
      </c>
      <c r="B86">
        <v>85</v>
      </c>
      <c r="C86" s="5" t="s">
        <v>372</v>
      </c>
      <c r="D86" s="5" t="s">
        <v>536</v>
      </c>
      <c r="E86" t="s">
        <v>0</v>
      </c>
      <c r="F86" s="10" t="s">
        <v>537</v>
      </c>
      <c r="G86" s="10" t="str">
        <f t="shared" si="5"/>
        <v>(#mod_inventory)=@{{ term_mod_inventory }}@@: {{ term_def_mod_inventory }}@@</v>
      </c>
      <c r="H86" s="5" t="s">
        <v>3008</v>
      </c>
      <c r="I86" s="5"/>
      <c r="J86" s="6" t="s">
        <v>391</v>
      </c>
      <c r="K86" s="9" t="b">
        <v>0</v>
      </c>
      <c r="L86" s="7" t="b">
        <v>1</v>
      </c>
      <c r="M86" t="str">
        <f t="shared" si="6"/>
        <v xml:space="preserve">    term_mod_inventory: "Inventory"</v>
      </c>
      <c r="N86" t="str">
        <f t="shared" si="7"/>
        <v xml:space="preserve">    term_def_mod_inventory: "Rapid assessment [survey](/09_glossary.md#survey)s to determine what species are present in a given area at a given point in time; there is no attempt made to quantify aspects of communities or populations (Wearn &amp; Glover-Kapfer, 2017)."</v>
      </c>
    </row>
    <row r="87" spans="1:14">
      <c r="A87" t="s">
        <v>998</v>
      </c>
      <c r="B87">
        <v>86</v>
      </c>
      <c r="C87" s="5" t="s">
        <v>695</v>
      </c>
      <c r="D87" s="5" t="s">
        <v>695</v>
      </c>
      <c r="E87" t="s">
        <v>998</v>
      </c>
      <c r="F87" s="8" t="s">
        <v>697</v>
      </c>
      <c r="G87" s="10" t="str">
        <f t="shared" si="5"/>
        <v>(#age_class_juvenile)=@{{ field_option_age_class_juvenile }}@@: {{ field_option_def_age_class_juvenile }}@@</v>
      </c>
      <c r="H87" s="5" t="s">
        <v>696</v>
      </c>
      <c r="I87" s="5"/>
      <c r="J87" s="6" t="s">
        <v>391</v>
      </c>
      <c r="K87" s="7" t="b">
        <v>1</v>
      </c>
      <c r="L87" s="9" t="b">
        <v>0</v>
      </c>
      <c r="M87" t="str">
        <f t="shared" si="6"/>
        <v xml:space="preserve">    field_option_age_class_juvenile: "**Juvenile**"</v>
      </c>
      <c r="N87" t="str">
        <f t="shared" si="7"/>
        <v xml:space="preserve">    field_option_def_age_class_juvenile: "Animals in their first summer, with clearly juvenile features (e.g., spots); mammals older than neonates but that still require parental care."</v>
      </c>
    </row>
    <row r="88" spans="1:14">
      <c r="A88" t="s">
        <v>0</v>
      </c>
      <c r="B88">
        <v>87</v>
      </c>
      <c r="C88" s="5" t="s">
        <v>2902</v>
      </c>
      <c r="D88" s="5" t="s">
        <v>2902</v>
      </c>
      <c r="E88" t="s">
        <v>0</v>
      </c>
      <c r="F88" s="10" t="s">
        <v>2903</v>
      </c>
      <c r="G88" s="10" t="str">
        <f t="shared" si="5"/>
        <v>(#kernel_[density](/09_glossary.md#density)_estimator)=@{{ term_kernel_[density](/09_glossary.md#density)_estimator }}@@: {{ term_def_kernel_[density](/09_glossary.md#density)_estimator }}@@</v>
      </c>
      <c r="H88" s="5" t="s">
        <v>848</v>
      </c>
      <c r="I88" s="5"/>
      <c r="J88" s="6" t="s">
        <v>391</v>
      </c>
      <c r="K88" s="9" t="b">
        <v>0</v>
      </c>
      <c r="L88" s="7" t="b">
        <v>1</v>
      </c>
      <c r="M88" t="str">
        <f t="shared" si="6"/>
        <v xml:space="preserve">    term_kernel_[density](/09_glossary.md#density)_estimator: "Kernel [density](/09_glossary.md#density) estimator"</v>
      </c>
      <c r="N88" t="str">
        <f t="shared" si="7"/>
        <v xml:space="preserve">    term_def_kernel_[density](/09_glossary.md#density)_estimator: "The probability of 'utilization' (Jennrich &amp; Turner, 1969); describes the relative probability of use (Powell &amp; Mitchell, 2012)."</v>
      </c>
    </row>
    <row r="89" spans="1:14">
      <c r="A89" t="s">
        <v>997</v>
      </c>
      <c r="B89">
        <v>88</v>
      </c>
      <c r="C89" s="5" t="s">
        <v>773</v>
      </c>
      <c r="D89" s="5" t="s">
        <v>773</v>
      </c>
      <c r="E89" t="s">
        <v>997</v>
      </c>
      <c r="F89" s="8" t="s">
        <v>2169</v>
      </c>
      <c r="G89" s="10" t="str">
        <f t="shared" si="5"/>
        <v>(#key_id)=@{{ field_key_id }}@@: {{ field_def_key_id }}@@</v>
      </c>
      <c r="H89" s="5" t="s">
        <v>938</v>
      </c>
      <c r="I89" s="5"/>
      <c r="J89" s="6" t="b">
        <v>0</v>
      </c>
      <c r="K89" s="7" t="b">
        <v>1</v>
      </c>
      <c r="L89" s="7" t="b">
        <v>1</v>
      </c>
      <c r="M89" t="str">
        <f t="shared" si="6"/>
        <v xml:space="preserve">    field_key_id: "**\*Key ID"</v>
      </c>
      <c r="N89" t="str">
        <f t="shared" si="7"/>
        <v xml:space="preserve">    field_def_key_id: "The unique ID for the specific key or set of keys used to lock*/secure the camera to the post, tree, etc."</v>
      </c>
    </row>
    <row r="90" spans="1:14">
      <c r="A90" t="s">
        <v>997</v>
      </c>
      <c r="B90">
        <v>89</v>
      </c>
      <c r="C90" s="5" t="s">
        <v>693</v>
      </c>
      <c r="D90" s="5" t="s">
        <v>693</v>
      </c>
      <c r="E90" t="s">
        <v>997</v>
      </c>
      <c r="F90" s="8" t="s">
        <v>694</v>
      </c>
      <c r="G90" s="10" t="str">
        <f t="shared" si="5"/>
        <v>(#latitude_camera_location)=@{{ field_latitude_camera_location }}@@: {{ field_def_latitude_camera_location }}@@</v>
      </c>
      <c r="H90" s="5" t="s">
        <v>849</v>
      </c>
      <c r="I90" s="5" t="b">
        <v>1</v>
      </c>
      <c r="J90" s="6" t="b">
        <v>1</v>
      </c>
      <c r="K90" s="7" t="b">
        <v>1</v>
      </c>
      <c r="L90" s="7" t="b">
        <v>1</v>
      </c>
      <c r="M90" t="str">
        <f t="shared" si="6"/>
        <v xml:space="preserve">    field_latitude_camera_location: "**Latitude Camera Location**"</v>
      </c>
      <c r="N90" t="str">
        <f t="shared" si="7"/>
        <v xml:space="preserve">    field_def_latitude_camera_location: "The latitude of the camera location in decimal degrees to five decimal places (e.g., '53.78136'). Leave blank if recording Northing instead."</v>
      </c>
    </row>
    <row r="91" spans="1:14">
      <c r="A91" t="s">
        <v>997</v>
      </c>
      <c r="B91">
        <v>90</v>
      </c>
      <c r="C91" s="5" t="s">
        <v>691</v>
      </c>
      <c r="D91" s="5" t="s">
        <v>691</v>
      </c>
      <c r="E91" t="s">
        <v>997</v>
      </c>
      <c r="F91" s="8" t="s">
        <v>692</v>
      </c>
      <c r="G91" s="10" t="str">
        <f t="shared" si="5"/>
        <v>(#longitude_camera_location)=@{{ field_longitude_camera_location }}@@: {{ field_def_longitude_camera_location }}@@</v>
      </c>
      <c r="H91" s="5" t="s">
        <v>850</v>
      </c>
      <c r="I91" s="5" t="b">
        <v>1</v>
      </c>
      <c r="J91" s="6" t="b">
        <v>1</v>
      </c>
      <c r="K91" s="7" t="b">
        <v>1</v>
      </c>
      <c r="L91" s="7" t="b">
        <v>1</v>
      </c>
      <c r="M91" t="str">
        <f t="shared" si="6"/>
        <v xml:space="preserve">    field_longitude_camera_location: "**Longitude Camera Location**"</v>
      </c>
      <c r="N91" t="str">
        <f t="shared" si="7"/>
        <v xml:space="preserve">    field_def_longitude_camera_location: "The longitude of the camera location in decimal degrees to five decimal places (e.g., '-113.46067'). Leave blank if recording Easting instead."</v>
      </c>
    </row>
    <row r="92" spans="1:14">
      <c r="A92" t="s">
        <v>0</v>
      </c>
      <c r="B92">
        <v>91</v>
      </c>
      <c r="C92" s="5" t="s">
        <v>533</v>
      </c>
      <c r="D92" s="5" t="s">
        <v>533</v>
      </c>
      <c r="E92" t="s">
        <v>0</v>
      </c>
      <c r="F92" s="10" t="s">
        <v>535</v>
      </c>
      <c r="G92" s="10" t="str">
        <f t="shared" si="5"/>
        <v>(#baitlure_lure)=@{{ term_baitlure_lure }}@@: {{ term_def_baitlure_lure }}@@</v>
      </c>
      <c r="H92" s="5" t="s">
        <v>534</v>
      </c>
      <c r="I92" s="5"/>
      <c r="J92" s="6" t="s">
        <v>391</v>
      </c>
      <c r="K92" s="7" t="b">
        <v>1</v>
      </c>
      <c r="L92" s="7" t="b">
        <v>1</v>
      </c>
      <c r="M92" t="str">
        <f t="shared" si="6"/>
        <v xml:space="preserve">    term_baitlure_lure: "Lure"</v>
      </c>
      <c r="N92" t="str">
        <f t="shared" si="7"/>
        <v xml:space="preserve">    term_def_baitlure_lure: "Any substance that draws animals closer; lures include scent (olfactory) lure, visual lure and audible lure (Schlexer, 2008)."</v>
      </c>
    </row>
    <row r="93" spans="1:14">
      <c r="A93" t="s">
        <v>0</v>
      </c>
      <c r="B93">
        <v>92</v>
      </c>
      <c r="C93" s="5" t="s">
        <v>530</v>
      </c>
      <c r="D93" s="5" t="s">
        <v>530</v>
      </c>
      <c r="E93" t="s">
        <v>0</v>
      </c>
      <c r="F93" s="10" t="s">
        <v>532</v>
      </c>
      <c r="G93" s="10" t="str">
        <f t="shared" si="5"/>
        <v>(#typeid_marked)=@{{ term_typeid_marked }}@@: {{ term_def_typeid_marked }}@@</v>
      </c>
      <c r="H93" s="5" t="s">
        <v>531</v>
      </c>
      <c r="I93" s="5"/>
      <c r="J93" s="6" t="s">
        <v>391</v>
      </c>
      <c r="K93" s="9" t="b">
        <v>0</v>
      </c>
      <c r="L93" s="7" t="b">
        <v>1</v>
      </c>
      <c r="M93" t="str">
        <f t="shared" si="6"/>
        <v xml:space="preserve">    term_typeid_marked: "Marked individuals */ populations */ species "</v>
      </c>
      <c r="N93" t="str">
        <f t="shared" si="7"/>
        <v xml:space="preserve">    term_def_typeid_marked: "Individuals, populations, or species (varies with modelling approach and context) that can be identified using natural or artificial markings (e.g., coat patterns, scars, tags, collars)."</v>
      </c>
    </row>
    <row r="94" spans="1:14">
      <c r="A94" t="s">
        <v>0</v>
      </c>
      <c r="B94">
        <v>93</v>
      </c>
      <c r="C94" s="5" t="s">
        <v>360</v>
      </c>
      <c r="D94" s="5" t="s">
        <v>527</v>
      </c>
      <c r="E94" t="s">
        <v>0</v>
      </c>
      <c r="F94" s="10" t="s">
        <v>529</v>
      </c>
      <c r="G94" s="10" t="str">
        <f t="shared" si="5"/>
        <v>(#mod_mr)=@{{ term_mod_mr }}@@: {{ term_def_mod_mr }}@@</v>
      </c>
      <c r="H94" s="5" t="s">
        <v>528</v>
      </c>
      <c r="I94" s="5"/>
      <c r="J94" s="6" t="s">
        <v>391</v>
      </c>
      <c r="K94" s="9" t="b">
        <v>0</v>
      </c>
      <c r="L94" s="7" t="b">
        <v>1</v>
      </c>
      <c r="M94" t="str">
        <f t="shared" si="6"/>
        <v xml:space="preserve">    term_mod_mr: "Mark-resight (MR) model (Arnason et al., 1991; McClintock et al., 2009)"</v>
      </c>
      <c r="N94" t="str">
        <f t="shared" si="7"/>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95" spans="1:14">
      <c r="A95" t="s">
        <v>0</v>
      </c>
      <c r="B95">
        <v>94</v>
      </c>
      <c r="C95" s="5" t="s">
        <v>524</v>
      </c>
      <c r="D95" s="5" t="s">
        <v>524</v>
      </c>
      <c r="E95" t="s">
        <v>0</v>
      </c>
      <c r="F95" s="10" t="s">
        <v>526</v>
      </c>
      <c r="G95" s="10" t="str">
        <f t="shared" si="5"/>
        <v>(#metadata)=@{{ term_metadata }}@@: {{ term_def_metadata }}@@</v>
      </c>
      <c r="H95" s="5" t="s">
        <v>525</v>
      </c>
      <c r="I95" s="5"/>
      <c r="J95" s="6" t="s">
        <v>391</v>
      </c>
      <c r="K95" s="7" t="b">
        <v>1</v>
      </c>
      <c r="L95" s="7" t="b">
        <v>1</v>
      </c>
      <c r="M95" t="str">
        <f t="shared" si="6"/>
        <v xml:space="preserve">    term_metadata: "Metadata"</v>
      </c>
      <c r="N95" t="str">
        <f t="shared" si="7"/>
        <v xml:space="preserve">    term_def_metadata: "Data that provides information about other data (e.g., the number of images on an SD card)."</v>
      </c>
    </row>
    <row r="96" spans="1:14">
      <c r="A96" t="s">
        <v>0</v>
      </c>
      <c r="B96">
        <v>95</v>
      </c>
      <c r="C96" s="5" t="s">
        <v>1526</v>
      </c>
      <c r="D96" s="5" t="s">
        <v>522</v>
      </c>
      <c r="E96" t="s">
        <v>0</v>
      </c>
      <c r="F96" s="10" t="s">
        <v>523</v>
      </c>
      <c r="G96" s="10" t="str">
        <f t="shared" si="5"/>
        <v>(#mod_modelling_assumption)=@{{ term_mod_modelling_assumption }}@@: {{ term_def_mod_modelling_assumption }}@@</v>
      </c>
      <c r="H96" s="5" t="s">
        <v>939</v>
      </c>
      <c r="I96" s="5"/>
      <c r="J96" s="6" t="s">
        <v>391</v>
      </c>
      <c r="K96" s="9" t="b">
        <v>0</v>
      </c>
      <c r="L96" s="7" t="b">
        <v>1</v>
      </c>
      <c r="M96" t="str">
        <f t="shared" si="6"/>
        <v xml:space="preserve">    term_mod_modelling_assumption: "Model assumption"</v>
      </c>
      <c r="N96" t="str">
        <f t="shared" si="7"/>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97" spans="1:14">
      <c r="A97" t="s">
        <v>0</v>
      </c>
      <c r="B97">
        <v>96</v>
      </c>
      <c r="C97" s="5" t="s">
        <v>1525</v>
      </c>
      <c r="D97" s="5" t="s">
        <v>520</v>
      </c>
      <c r="E97" t="s">
        <v>0</v>
      </c>
      <c r="F97" s="10" t="s">
        <v>521</v>
      </c>
      <c r="G97" s="10" t="str">
        <f t="shared" si="5"/>
        <v>(#mod_modelling_approach)=@{{ term_mod_modelling_approach }}@@: {{ term_def_mod_modelling_approach }}@@</v>
      </c>
      <c r="H97" s="5" t="s">
        <v>2904</v>
      </c>
      <c r="I97" s="5"/>
      <c r="J97" s="6" t="s">
        <v>391</v>
      </c>
      <c r="K97" s="7" t="b">
        <v>1</v>
      </c>
      <c r="L97" s="7" t="b">
        <v>1</v>
      </c>
      <c r="M97" t="str">
        <f t="shared" si="6"/>
        <v xml:space="preserve">    term_mod_modelling_approach: "Modelling approach"</v>
      </c>
      <c r="N97" t="str">
        <f t="shared" si="7"/>
        <v xml:space="preserve">    term_def_mod_modelling_approach: "The method used to analyze the camera data, which should depend on the state variable, e.g., occupancy models [MacKenzie et al., 2002], spatially explicit capture recapture (SECR) for [density](/09_glossary.md#density) estimation [Chandler and Royle, 2013], etc. and the Target Species."</v>
      </c>
    </row>
    <row r="98" spans="1:14">
      <c r="A98" t="s">
        <v>997</v>
      </c>
      <c r="B98">
        <v>97</v>
      </c>
      <c r="C98" s="5" t="s">
        <v>690</v>
      </c>
      <c r="D98" s="5" t="s">
        <v>690</v>
      </c>
      <c r="E98" t="s">
        <v>997</v>
      </c>
      <c r="F98" s="8" t="s">
        <v>1421</v>
      </c>
      <c r="G98" s="10" t="str">
        <f t="shared" ref="G98:G129" si="8">"(#"&amp;C98&amp;")=@{{ "&amp;A98&amp;"_"&amp;C98&amp;" }}@@: {{ "&amp;A98&amp;"_def_"&amp;C98&amp;" }}@@"</f>
        <v>(#settings_motion_image_interval)=@{{ field_settings_motion_image_interval }}@@: {{ field_def_settings_motion_image_interval }}@@</v>
      </c>
      <c r="H98" s="5" t="s">
        <v>865</v>
      </c>
      <c r="I98" s="5" t="b">
        <v>1</v>
      </c>
      <c r="J98" s="6" t="b">
        <v>1</v>
      </c>
      <c r="K98" s="7" t="b">
        <v>1</v>
      </c>
      <c r="L98" s="7" t="b">
        <v>1</v>
      </c>
      <c r="M98" t="str">
        <f t="shared" ref="M98:M129" si="9">"    "&amp;A98&amp;"_"&amp;C98&amp;": """&amp;F98&amp;""""</f>
        <v xml:space="preserve">    field_settings_motion_image_interval: "**Motion Image Interval (seconds)**"</v>
      </c>
      <c r="N98" t="str">
        <f t="shared" si="7"/>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99" spans="1:14">
      <c r="A99" t="s">
        <v>0</v>
      </c>
      <c r="B99">
        <v>98</v>
      </c>
      <c r="C99" s="5" t="s">
        <v>1528</v>
      </c>
      <c r="D99" s="5" t="s">
        <v>517</v>
      </c>
      <c r="E99" t="s">
        <v>0</v>
      </c>
      <c r="F99" s="10" t="s">
        <v>519</v>
      </c>
      <c r="G99" s="10" t="str">
        <f t="shared" si="8"/>
        <v>(#mod_negative_binomial)=@{{ term_mod_negative_binomial }}@@: {{ term_def_mod_negative_binomial }}@@</v>
      </c>
      <c r="H99" s="5" t="s">
        <v>518</v>
      </c>
      <c r="I99" s="5"/>
      <c r="J99" s="6" t="s">
        <v>391</v>
      </c>
      <c r="K99" s="9" t="b">
        <v>0</v>
      </c>
      <c r="L99" s="7" t="b">
        <v>1</v>
      </c>
      <c r="M99" t="str">
        <f t="shared" si="9"/>
        <v xml:space="preserve">    term_mod_negative_binomial: "Negative binomial (NB) regression (Mullahy, 1986)"</v>
      </c>
      <c r="N99" t="str">
        <f t="shared" si="7"/>
        <v xml:space="preserve">    term_def_mod_negative_binomial: "A regression model used for count data with overdispersion but without zero-inflation. [relative abundance indices]"</v>
      </c>
    </row>
    <row r="100" spans="1:14">
      <c r="A100" t="s">
        <v>997</v>
      </c>
      <c r="B100">
        <v>99</v>
      </c>
      <c r="C100" s="5" t="s">
        <v>813</v>
      </c>
      <c r="D100" s="5" t="s">
        <v>813</v>
      </c>
      <c r="E100" t="s">
        <v>997</v>
      </c>
      <c r="F100" s="8" t="s">
        <v>689</v>
      </c>
      <c r="G100" s="10" t="str">
        <f t="shared" si="8"/>
        <v>(#cam_id_new)=@{{ field_cam_id_new }}@@: {{ field_def_cam_id_new }}@@</v>
      </c>
      <c r="H100" s="5" t="s">
        <v>685</v>
      </c>
      <c r="I100" s="5"/>
      <c r="J100" s="6" t="b">
        <v>1</v>
      </c>
      <c r="K100" s="9" t="b">
        <v>0</v>
      </c>
      <c r="L100" s="9" t="b">
        <v>0</v>
      </c>
      <c r="M100" t="str">
        <f t="shared" si="9"/>
        <v xml:space="preserve">    field_cam_id_new: "**New Camera ID**"</v>
      </c>
      <c r="N100" t="str">
        <f t="shared" si="7"/>
        <v xml:space="preserve">    field_def_cam_id_new: "-"</v>
      </c>
    </row>
    <row r="101" spans="1:14">
      <c r="A101" t="s">
        <v>997</v>
      </c>
      <c r="B101">
        <v>100</v>
      </c>
      <c r="C101" s="5" t="s">
        <v>810</v>
      </c>
      <c r="D101" s="5" t="s">
        <v>810</v>
      </c>
      <c r="E101" t="s">
        <v>997</v>
      </c>
      <c r="F101" s="8" t="s">
        <v>688</v>
      </c>
      <c r="G101" s="10" t="str">
        <f t="shared" si="8"/>
        <v>(#camera_make_new)=@{{ field_camera_make_new }}@@: {{ field_def_camera_make_new }}@@</v>
      </c>
      <c r="H101" s="5" t="s">
        <v>685</v>
      </c>
      <c r="I101" s="5"/>
      <c r="J101" s="6" t="b">
        <v>1</v>
      </c>
      <c r="K101" s="9" t="b">
        <v>0</v>
      </c>
      <c r="L101" s="9" t="b">
        <v>0</v>
      </c>
      <c r="M101" t="str">
        <f t="shared" si="9"/>
        <v xml:space="preserve">    field_camera_make_new: "**New Camera Make**"</v>
      </c>
      <c r="N101" t="str">
        <f t="shared" si="7"/>
        <v xml:space="preserve">    field_def_camera_make_new: "-"</v>
      </c>
    </row>
    <row r="102" spans="1:14">
      <c r="A102" t="s">
        <v>997</v>
      </c>
      <c r="B102">
        <v>101</v>
      </c>
      <c r="C102" s="5" t="s">
        <v>811</v>
      </c>
      <c r="D102" s="5" t="s">
        <v>811</v>
      </c>
      <c r="E102" t="s">
        <v>997</v>
      </c>
      <c r="F102" s="8" t="s">
        <v>687</v>
      </c>
      <c r="G102" s="10" t="str">
        <f t="shared" si="8"/>
        <v>(#camera_model_new)=@{{ field_camera_model_new }}@@: {{ field_def_camera_model_new }}@@</v>
      </c>
      <c r="H102" s="5" t="s">
        <v>685</v>
      </c>
      <c r="I102" s="5"/>
      <c r="J102" s="6" t="b">
        <v>1</v>
      </c>
      <c r="K102" s="9" t="b">
        <v>0</v>
      </c>
      <c r="L102" s="9" t="b">
        <v>0</v>
      </c>
      <c r="M102" t="str">
        <f t="shared" si="9"/>
        <v xml:space="preserve">    field_camera_model_new: "**New Camera Model**"</v>
      </c>
      <c r="N102" t="str">
        <f t="shared" si="7"/>
        <v xml:space="preserve">    field_def_camera_model_new: "-"</v>
      </c>
    </row>
    <row r="103" spans="1:14">
      <c r="A103" t="s">
        <v>997</v>
      </c>
      <c r="B103">
        <v>102</v>
      </c>
      <c r="C103" s="5" t="s">
        <v>812</v>
      </c>
      <c r="D103" s="5" t="s">
        <v>812</v>
      </c>
      <c r="E103" t="s">
        <v>997</v>
      </c>
      <c r="F103" s="8" t="s">
        <v>686</v>
      </c>
      <c r="G103" s="10" t="str">
        <f t="shared" si="8"/>
        <v>(#camera_serial_number_new)=@{{ field_camera_serial_number_new }}@@: {{ field_def_camera_serial_number_new }}@@</v>
      </c>
      <c r="H103" s="5" t="s">
        <v>685</v>
      </c>
      <c r="I103" s="5"/>
      <c r="J103" s="6" t="b">
        <v>1</v>
      </c>
      <c r="K103" s="9" t="b">
        <v>0</v>
      </c>
      <c r="L103" s="9" t="b">
        <v>0</v>
      </c>
      <c r="M103" t="str">
        <f t="shared" si="9"/>
        <v xml:space="preserve">    field_camera_serial_number_new: "**New Camera Serial Number**"</v>
      </c>
      <c r="N103" t="str">
        <f t="shared" si="7"/>
        <v xml:space="preserve">    field_def_camera_serial_number_new: "-"</v>
      </c>
    </row>
    <row r="104" spans="1:14">
      <c r="A104" t="s">
        <v>997</v>
      </c>
      <c r="B104">
        <v>103</v>
      </c>
      <c r="C104" s="5" t="s">
        <v>814</v>
      </c>
      <c r="D104" s="5" t="s">
        <v>814</v>
      </c>
      <c r="E104" t="s">
        <v>997</v>
      </c>
      <c r="F104" s="8" t="s">
        <v>2170</v>
      </c>
      <c r="G104" s="10" t="str">
        <f t="shared" si="8"/>
        <v>(#sd_id_new)=@{{ field_sd_id_new }}@@: {{ field_def_sd_id_new }}@@</v>
      </c>
      <c r="H104" s="5" t="s">
        <v>685</v>
      </c>
      <c r="I104" s="5"/>
      <c r="J104" s="6" t="b">
        <v>0</v>
      </c>
      <c r="K104" s="7" t="b">
        <v>1</v>
      </c>
      <c r="L104" s="7" t="b">
        <v>1</v>
      </c>
      <c r="M104" t="str">
        <f t="shared" si="9"/>
        <v xml:space="preserve">    field_sd_id_new: "**\*New SD Card ID"</v>
      </c>
      <c r="N104" t="str">
        <f t="shared" si="7"/>
        <v xml:space="preserve">    field_def_sd_id_new: "-"</v>
      </c>
    </row>
    <row r="105" spans="1:14">
      <c r="A105" t="s">
        <v>0</v>
      </c>
      <c r="B105">
        <v>104</v>
      </c>
      <c r="C105" s="5" t="s">
        <v>1527</v>
      </c>
      <c r="D105" s="5" t="s">
        <v>515</v>
      </c>
      <c r="E105" t="s">
        <v>0</v>
      </c>
      <c r="F105" s="5" t="s">
        <v>516</v>
      </c>
      <c r="G105" s="10" t="str">
        <f t="shared" si="8"/>
        <v>(#mod_n_mixture)=@{{ term_mod_n_mixture }}@@: {{ term_def_mod_n_mixture }}@@</v>
      </c>
      <c r="H105" s="5" t="s">
        <v>852</v>
      </c>
      <c r="I105" s="5"/>
      <c r="J105" s="6" t="s">
        <v>391</v>
      </c>
      <c r="K105" s="9" t="b">
        <v>0</v>
      </c>
      <c r="L105" s="7" t="b">
        <v>1</v>
      </c>
      <c r="M105" t="str">
        <f t="shared" si="9"/>
        <v xml:space="preserve">    term_mod_n_mixture: "N-mixture models"</v>
      </c>
      <c r="N105" t="str">
        <f t="shared" si="7"/>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06" spans="1:14">
      <c r="A106" t="s">
        <v>997</v>
      </c>
      <c r="B106">
        <v>105</v>
      </c>
      <c r="C106" s="5" t="s">
        <v>683</v>
      </c>
      <c r="D106" s="5" t="s">
        <v>683</v>
      </c>
      <c r="E106" t="s">
        <v>997</v>
      </c>
      <c r="F106" s="8" t="s">
        <v>684</v>
      </c>
      <c r="G106" s="10" t="str">
        <f t="shared" si="8"/>
        <v>(#northing_camera_location)=@{{ field_northing_camera_location }}@@: {{ field_def_northing_camera_location }}@@</v>
      </c>
      <c r="H106" s="5" t="s">
        <v>855</v>
      </c>
      <c r="I106" s="5" t="b">
        <v>1</v>
      </c>
      <c r="J106" s="6" t="b">
        <v>1</v>
      </c>
      <c r="K106" s="7" t="b">
        <v>1</v>
      </c>
      <c r="L106" s="7" t="b">
        <v>1</v>
      </c>
      <c r="M106" t="str">
        <f t="shared" si="9"/>
        <v xml:space="preserve">    field_northing_camera_location: "**Northing Camera Location**"</v>
      </c>
      <c r="N106" t="str">
        <f t="shared" si="7"/>
        <v xml:space="preserve">    field_def_northing_camera_location: "The northing UTM coordinate of the camera location (e.g., '5962006'). Record using the NAD83 datum. Leave blank if recording the Latitude instead."</v>
      </c>
    </row>
    <row r="107" spans="1:14">
      <c r="A107" t="s">
        <v>997</v>
      </c>
      <c r="B107">
        <v>107</v>
      </c>
      <c r="C107" s="5" t="s">
        <v>804</v>
      </c>
      <c r="D107" s="5" t="s">
        <v>804</v>
      </c>
      <c r="E107" t="s">
        <v>997</v>
      </c>
      <c r="F107" s="4" t="s">
        <v>2171</v>
      </c>
      <c r="G107" s="10" t="str">
        <f t="shared" si="8"/>
        <v>(#number_of_images)=@{{ field_number_of_images }}@@: {{ field_def_number_of_images }}@@</v>
      </c>
      <c r="H107" s="5" t="s">
        <v>805</v>
      </c>
      <c r="I107" s="5"/>
      <c r="J107" s="6" t="b">
        <v>0</v>
      </c>
      <c r="K107" s="7" t="b">
        <v>1</v>
      </c>
      <c r="L107" s="7" t="b">
        <v>1</v>
      </c>
      <c r="M107" t="str">
        <f t="shared" si="9"/>
        <v xml:space="preserve">    field_number_of_images: "**\*# Of Images**"</v>
      </c>
      <c r="N107" t="str">
        <f t="shared" si="7"/>
        <v xml:space="preserve">    field_def_number_of_images: "The number of images on an SD card."</v>
      </c>
    </row>
    <row r="108" spans="1:14">
      <c r="A108" t="s">
        <v>0</v>
      </c>
      <c r="B108">
        <v>107</v>
      </c>
      <c r="C108" s="5" t="s">
        <v>513</v>
      </c>
      <c r="D108" s="5" t="s">
        <v>513</v>
      </c>
      <c r="E108" t="s">
        <v>0</v>
      </c>
      <c r="F108" s="10" t="s">
        <v>383</v>
      </c>
      <c r="G108" s="10" t="str">
        <f t="shared" si="8"/>
        <v>(#occupancy)=@{{ term_occupancy }}@@: {{ term_def_occupancy }}@@</v>
      </c>
      <c r="H108" s="5" t="s">
        <v>514</v>
      </c>
      <c r="I108" s="5"/>
      <c r="J108" s="6" t="s">
        <v>391</v>
      </c>
      <c r="K108" s="7" t="b">
        <v>1</v>
      </c>
      <c r="L108" s="7" t="b">
        <v>1</v>
      </c>
      <c r="M108" t="str">
        <f t="shared" si="9"/>
        <v xml:space="preserve">    term_occupancy: "Occupancy"</v>
      </c>
      <c r="N108" t="str">
        <f t="shared" si="7"/>
        <v xml:space="preserve">    term_def_occupancy: "The probability a site is occupied by the species."</v>
      </c>
    </row>
    <row r="109" spans="1:14">
      <c r="A109" t="s">
        <v>0</v>
      </c>
      <c r="B109">
        <v>108</v>
      </c>
      <c r="C109" s="5" t="s">
        <v>368</v>
      </c>
      <c r="D109" s="5" t="s">
        <v>510</v>
      </c>
      <c r="E109" t="s">
        <v>0</v>
      </c>
      <c r="F109" s="10" t="s">
        <v>512</v>
      </c>
      <c r="G109" s="10" t="str">
        <f t="shared" si="8"/>
        <v>(#mod_occupancy)=@{{ term_mod_occupancy }}@@: {{ term_def_mod_occupancy }}@@</v>
      </c>
      <c r="H109" s="5" t="s">
        <v>511</v>
      </c>
      <c r="I109" s="5"/>
      <c r="J109" s="6" t="s">
        <v>391</v>
      </c>
      <c r="K109" s="9" t="b">
        <v>0</v>
      </c>
      <c r="L109" s="7" t="b">
        <v>1</v>
      </c>
      <c r="M109" t="str">
        <f t="shared" si="9"/>
        <v xml:space="preserve">    term_mod_occupancy: "Occupancy model (MacKenzie et al., 2002)"</v>
      </c>
      <c r="N109" t="str">
        <f t="shared" si="7"/>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10" spans="1:14">
      <c r="A110" t="s">
        <v>0</v>
      </c>
      <c r="B110">
        <v>109</v>
      </c>
      <c r="C110" s="5" t="s">
        <v>1529</v>
      </c>
      <c r="D110" s="5" t="s">
        <v>507</v>
      </c>
      <c r="E110" t="s">
        <v>0</v>
      </c>
      <c r="F110" s="5" t="s">
        <v>509</v>
      </c>
      <c r="G110" s="10" t="str">
        <f t="shared" si="8"/>
        <v>(#mod_overdispersion)=@{{ term_mod_overdispersion }}@@: {{ term_def_mod_overdispersion }}@@</v>
      </c>
      <c r="H110" s="5" t="s">
        <v>508</v>
      </c>
      <c r="I110" s="5"/>
      <c r="J110" s="6" t="s">
        <v>391</v>
      </c>
      <c r="K110" s="9" t="b">
        <v>0</v>
      </c>
      <c r="L110" s="7" t="b">
        <v>1</v>
      </c>
      <c r="M110" t="str">
        <f t="shared" si="9"/>
        <v xml:space="preserve">    term_mod_overdispersion: "Overdispersion"</v>
      </c>
      <c r="N110" t="str">
        <f t="shared" si="7"/>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11" spans="1:14">
      <c r="A111" t="s">
        <v>0</v>
      </c>
      <c r="B111">
        <v>110</v>
      </c>
      <c r="C111" s="5" t="s">
        <v>505</v>
      </c>
      <c r="D111" s="5" t="s">
        <v>505</v>
      </c>
      <c r="E111" t="s">
        <v>0</v>
      </c>
      <c r="F111" s="10" t="s">
        <v>506</v>
      </c>
      <c r="G111" s="10" t="str">
        <f t="shared" si="8"/>
        <v>(#sampledesign_paired)=@{{ term_sampledesign_paired }}@@: {{ term_def_sampledesign_paired }}@@</v>
      </c>
      <c r="H111" s="5" t="s">
        <v>860</v>
      </c>
      <c r="I111" s="5"/>
      <c r="J111" s="6" t="s">
        <v>391</v>
      </c>
      <c r="K111" s="7" t="b">
        <v>1</v>
      </c>
      <c r="L111" s="7" t="b">
        <v>1</v>
      </c>
      <c r="M111" t="str">
        <f t="shared" si="9"/>
        <v xml:space="preserve">    term_sampledesign_paired: "Paired design"</v>
      </c>
      <c r="N111" t="str">
        <f t="shared" si="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12" spans="1:14">
      <c r="A112" t="s">
        <v>0</v>
      </c>
      <c r="B112">
        <v>111</v>
      </c>
      <c r="C112" s="5" t="s">
        <v>503</v>
      </c>
      <c r="D112" s="5" t="s">
        <v>503</v>
      </c>
      <c r="E112" t="s">
        <v>0</v>
      </c>
      <c r="F112" s="10" t="s">
        <v>504</v>
      </c>
      <c r="G112" s="10" t="str">
        <f t="shared" si="8"/>
        <v>(#typeid_partially_marked)=@{{ term_typeid_partially_marked }}@@: {{ term_def_typeid_partially_marked }}@@</v>
      </c>
      <c r="H112" s="5" t="s">
        <v>946</v>
      </c>
      <c r="I112" s="5"/>
      <c r="J112" s="6" t="s">
        <v>391</v>
      </c>
      <c r="K112" s="9" t="b">
        <v>0</v>
      </c>
      <c r="L112" s="7" t="b">
        <v>1</v>
      </c>
      <c r="M112" t="str">
        <f t="shared" si="9"/>
        <v xml:space="preserve">    term_typeid_partially_marked: "Partially marked individuals */ populations */ species "</v>
      </c>
      <c r="N112" t="str">
        <f t="shared" si="7"/>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13" spans="1:14">
      <c r="A113" t="s">
        <v>997</v>
      </c>
      <c r="B113">
        <v>112</v>
      </c>
      <c r="C113" s="5" t="s">
        <v>680</v>
      </c>
      <c r="D113" s="5" t="s">
        <v>680</v>
      </c>
      <c r="E113" t="s">
        <v>997</v>
      </c>
      <c r="F113" s="8" t="s">
        <v>682</v>
      </c>
      <c r="G113" s="10" t="str">
        <f t="shared" si="8"/>
        <v>(#settings_photos_per_trigger)=@{{ field_settings_photos_per_trigger }}@@: {{ field_def_settings_photos_per_trigger }}@@</v>
      </c>
      <c r="H113" s="5" t="s">
        <v>681</v>
      </c>
      <c r="I113" s="5"/>
      <c r="J113" s="6" t="b">
        <v>1</v>
      </c>
      <c r="K113" s="7" t="b">
        <v>1</v>
      </c>
      <c r="L113" s="7" t="b">
        <v>1</v>
      </c>
      <c r="M113" t="str">
        <f t="shared" si="9"/>
        <v xml:space="preserve">    field_settings_photos_per_trigger: "**Photos Per Trigger**"</v>
      </c>
      <c r="N113" t="str">
        <f t="shared" si="7"/>
        <v xml:space="preserve">    field_def_settings_photos_per_trigger: "The camera setting that describes the number of photos taken each time the camera is triggered."</v>
      </c>
    </row>
    <row r="114" spans="1:14">
      <c r="A114" t="s">
        <v>0</v>
      </c>
      <c r="B114">
        <v>113</v>
      </c>
      <c r="C114" s="5" t="s">
        <v>1530</v>
      </c>
      <c r="D114" s="5" t="s">
        <v>500</v>
      </c>
      <c r="E114" t="s">
        <v>0</v>
      </c>
      <c r="F114" s="10" t="s">
        <v>502</v>
      </c>
      <c r="G114" s="10" t="str">
        <f t="shared" si="8"/>
        <v>(#mod_poisson)=@{{ term_mod_poisson }}@@: {{ term_def_mod_poisson }}@@</v>
      </c>
      <c r="H114" s="5" t="s">
        <v>501</v>
      </c>
      <c r="I114" s="5"/>
      <c r="J114" s="6" t="s">
        <v>391</v>
      </c>
      <c r="K114" s="9" t="b">
        <v>0</v>
      </c>
      <c r="L114" s="7" t="b">
        <v>1</v>
      </c>
      <c r="M114" t="str">
        <f t="shared" si="9"/>
        <v xml:space="preserve">    term_mod_poisson: "Poisson regression"</v>
      </c>
      <c r="N114" t="str">
        <f t="shared" si="7"/>
        <v xml:space="preserve">    term_def_mod_poisson: "A regression model for count data used when data are not overdispersed or zero-inflated (Lambert, 1992). [relative abundance indices]"</v>
      </c>
    </row>
    <row r="115" spans="1:14">
      <c r="A115" t="s">
        <v>0</v>
      </c>
      <c r="B115">
        <v>114</v>
      </c>
      <c r="C115" s="5" t="s">
        <v>498</v>
      </c>
      <c r="D115" s="5" t="s">
        <v>498</v>
      </c>
      <c r="E115" t="s">
        <v>0</v>
      </c>
      <c r="F115" s="10" t="s">
        <v>499</v>
      </c>
      <c r="G115" s="10" t="str">
        <f t="shared" si="8"/>
        <v>(#project)=@{{ term_project }}@@: {{ term_def_project }}@@</v>
      </c>
      <c r="H115" s="5" t="s">
        <v>856</v>
      </c>
      <c r="I115" s="5"/>
      <c r="J115" s="6" t="s">
        <v>391</v>
      </c>
      <c r="K115" s="7" t="b">
        <v>1</v>
      </c>
      <c r="L115" s="7" t="b">
        <v>1</v>
      </c>
      <c r="M115" t="str">
        <f t="shared" si="9"/>
        <v xml:space="preserve">    term_project: "Project"</v>
      </c>
      <c r="N115" t="str">
        <f t="shared" si="7"/>
        <v xml:space="preserve">    term_def_project: "A scientific study, inventory or monitoring program that has a certain objective, defined methods, and a defined boundary in space and time (recorded as 'Project Name')."</v>
      </c>
    </row>
    <row r="116" spans="1:14">
      <c r="A116" t="s">
        <v>997</v>
      </c>
      <c r="B116">
        <v>115</v>
      </c>
      <c r="C116" s="5" t="s">
        <v>674</v>
      </c>
      <c r="D116" s="5" t="s">
        <v>674</v>
      </c>
      <c r="E116" t="s">
        <v>997</v>
      </c>
      <c r="F116" s="8" t="s">
        <v>676</v>
      </c>
      <c r="G116" s="10" t="str">
        <f t="shared" si="8"/>
        <v>(#project_coordinator)=@{{ field_project_coordinator }}@@: {{ field_def_project_coordinator }}@@</v>
      </c>
      <c r="H116" s="5" t="s">
        <v>675</v>
      </c>
      <c r="I116" s="5"/>
      <c r="J116" s="6" t="b">
        <v>1</v>
      </c>
      <c r="K116" s="7" t="b">
        <v>1</v>
      </c>
      <c r="L116" s="9" t="b">
        <v>0</v>
      </c>
      <c r="M116" t="str">
        <f t="shared" si="9"/>
        <v xml:space="preserve">    field_project_coordinator: "**Project Coordinator**"</v>
      </c>
      <c r="N116" t="str">
        <f t="shared" si="7"/>
        <v xml:space="preserve">    field_def_project_coordinator: "The first and last name of the primary contact for the project."</v>
      </c>
    </row>
    <row r="117" spans="1:14">
      <c r="A117" t="s">
        <v>997</v>
      </c>
      <c r="B117">
        <v>116</v>
      </c>
      <c r="C117" s="5" t="s">
        <v>677</v>
      </c>
      <c r="D117" s="5" t="s">
        <v>677</v>
      </c>
      <c r="E117" t="s">
        <v>997</v>
      </c>
      <c r="F117" s="8" t="s">
        <v>679</v>
      </c>
      <c r="G117" s="10" t="str">
        <f t="shared" si="8"/>
        <v>(#project_coordinator_email)=@{{ field_project_coordinator_email }}@@: {{ field_def_project_coordinator_email }}@@</v>
      </c>
      <c r="H117" s="5" t="s">
        <v>678</v>
      </c>
      <c r="I117" s="5"/>
      <c r="J117" s="6" t="b">
        <v>1</v>
      </c>
      <c r="K117" s="7" t="b">
        <v>1</v>
      </c>
      <c r="L117" s="9" t="b">
        <v>0</v>
      </c>
      <c r="M117" t="str">
        <f t="shared" si="9"/>
        <v xml:space="preserve">    field_project_coordinator_email: "**Project Coordinator Email**"</v>
      </c>
      <c r="N117" t="str">
        <f t="shared" si="7"/>
        <v xml:space="preserve">    field_def_project_coordinator_email: "The email address of the Project Coordinator."</v>
      </c>
    </row>
    <row r="118" spans="1:14">
      <c r="A118" t="s">
        <v>997</v>
      </c>
      <c r="B118">
        <v>117</v>
      </c>
      <c r="C118" s="5" t="s">
        <v>671</v>
      </c>
      <c r="D118" s="5" t="s">
        <v>671</v>
      </c>
      <c r="E118" t="s">
        <v>997</v>
      </c>
      <c r="F118" s="8" t="s">
        <v>673</v>
      </c>
      <c r="G118" s="10" t="str">
        <f t="shared" si="8"/>
        <v>(#project_description)=@{{ field_project_description }}@@: {{ field_def_project_description }}@@</v>
      </c>
      <c r="H118" s="5" t="s">
        <v>672</v>
      </c>
      <c r="I118" s="5"/>
      <c r="J118" s="6" t="b">
        <v>1</v>
      </c>
      <c r="K118" s="7" t="b">
        <v>1</v>
      </c>
      <c r="L118" s="9" t="b">
        <v>0</v>
      </c>
      <c r="M118" t="str">
        <f t="shared" si="9"/>
        <v xml:space="preserve">    field_project_description: "**Project Description**"</v>
      </c>
      <c r="N118" t="str">
        <f t="shared" si="7"/>
        <v xml:space="preserve">    field_def_project_description: "A description of the project objective(s) and general methods."</v>
      </c>
    </row>
    <row r="119" spans="1:14">
      <c r="A119" t="s">
        <v>997</v>
      </c>
      <c r="B119">
        <v>118</v>
      </c>
      <c r="C119" s="5" t="s">
        <v>669</v>
      </c>
      <c r="D119" s="5" t="s">
        <v>669</v>
      </c>
      <c r="E119" t="s">
        <v>997</v>
      </c>
      <c r="F119" s="8" t="s">
        <v>670</v>
      </c>
      <c r="G119" s="10" t="str">
        <f t="shared" si="8"/>
        <v>(#project_name)=@{{ field_project_name }}@@: {{ field_def_project_name }}@@</v>
      </c>
      <c r="H119" s="5" t="s">
        <v>857</v>
      </c>
      <c r="I119" s="5"/>
      <c r="J119" s="6" t="b">
        <v>1</v>
      </c>
      <c r="K119" s="7" t="b">
        <v>1</v>
      </c>
      <c r="L119" s="7" t="b">
        <v>1</v>
      </c>
      <c r="M119" t="str">
        <f t="shared" si="9"/>
        <v xml:space="preserve">    field_project_name: "**Project Name**"</v>
      </c>
      <c r="N119" t="str">
        <f t="shared" si="7"/>
        <v xml:space="preserve">    field_def_project_name: "A unique alphanumeric identifier for each project. Ideally, the Project Name should include an abbreviation for the organization, a brief project name, and the year the project began (e.g., 'uofa_oilsands_2018')."</v>
      </c>
    </row>
    <row r="120" spans="1:14">
      <c r="A120" t="s">
        <v>0</v>
      </c>
      <c r="B120">
        <v>119</v>
      </c>
      <c r="C120" s="5" t="s">
        <v>495</v>
      </c>
      <c r="D120" s="5" t="s">
        <v>495</v>
      </c>
      <c r="E120" t="s">
        <v>0</v>
      </c>
      <c r="F120" s="10" t="s">
        <v>497</v>
      </c>
      <c r="G120" s="10" t="str">
        <f t="shared" si="8"/>
        <v>(#pseudoreplication)=@{{ term_pseudoreplication }}@@: {{ term_def_pseudoreplication }}@@</v>
      </c>
      <c r="H120" s="5" t="s">
        <v>496</v>
      </c>
      <c r="I120" s="5"/>
      <c r="J120" s="6" t="s">
        <v>391</v>
      </c>
      <c r="K120" s="9" t="b">
        <v>0</v>
      </c>
      <c r="L120" s="7" t="b">
        <v>1</v>
      </c>
      <c r="M120" t="str">
        <f t="shared" si="9"/>
        <v xml:space="preserve">    term_pseudoreplication: "Pseudoreplication"</v>
      </c>
      <c r="N120" t="str">
        <f t="shared" si="7"/>
        <v xml:space="preserve">    term_def_pseudoreplication: "When observations are not statistically independent (spatially or temporally) but are treated as if they are independent."</v>
      </c>
    </row>
    <row r="121" spans="1:14">
      <c r="A121" t="s">
        <v>997</v>
      </c>
      <c r="B121">
        <v>120</v>
      </c>
      <c r="C121" s="5" t="s">
        <v>667</v>
      </c>
      <c r="D121" s="5" t="s">
        <v>667</v>
      </c>
      <c r="E121" t="s">
        <v>997</v>
      </c>
      <c r="F121" s="8" t="s">
        <v>668</v>
      </c>
      <c r="G121" s="10" t="str">
        <f t="shared" si="8"/>
        <v>(#purpose_of_visit)=@{{ field_purpose_of_visit }}@@: {{ field_def_purpose_of_visit }}@@</v>
      </c>
      <c r="H121" s="5" t="s">
        <v>940</v>
      </c>
      <c r="I121" s="5"/>
      <c r="J121" s="6" t="b">
        <v>1</v>
      </c>
      <c r="K121" s="7" t="b">
        <v>1</v>
      </c>
      <c r="L121" s="7" t="b">
        <v>1</v>
      </c>
      <c r="M121" t="str">
        <f t="shared" si="9"/>
        <v xml:space="preserve">    field_purpose_of_visit: "**Purpose of Visit**"</v>
      </c>
      <c r="N121" t="str">
        <f t="shared" si="7"/>
        <v xml:space="preserve">    field_def_purpose_of_visit: "The reason for visiting the camera location (i.e. to deploy the camera ['Deployment'], retrieve the camera ['Retrieve'] or to change batteries*/SD card or replace the camera ['Service'])."</v>
      </c>
    </row>
    <row r="122" spans="1:14">
      <c r="A122" t="s">
        <v>997</v>
      </c>
      <c r="B122">
        <v>121</v>
      </c>
      <c r="C122" s="5" t="s">
        <v>665</v>
      </c>
      <c r="D122" s="5" t="s">
        <v>665</v>
      </c>
      <c r="E122" t="s">
        <v>997</v>
      </c>
      <c r="F122" s="8" t="s">
        <v>666</v>
      </c>
      <c r="G122" s="10" t="str">
        <f t="shared" si="8"/>
        <v>(#settings_quiet_period)=@{{ field_settings_quiet_period }}@@: {{ field_def_settings_quiet_period }}@@</v>
      </c>
      <c r="H122" s="5" t="s">
        <v>866</v>
      </c>
      <c r="I122" s="5" t="b">
        <v>1</v>
      </c>
      <c r="J122" s="6" t="b">
        <v>1</v>
      </c>
      <c r="K122" s="7" t="b">
        <v>1</v>
      </c>
      <c r="L122" s="7" t="b">
        <v>1</v>
      </c>
      <c r="M122" t="str">
        <f t="shared" si="9"/>
        <v xml:space="preserve">    field_settings_quiet_period: "**Quiet Period (seconds)**"</v>
      </c>
      <c r="N122" t="str">
        <f t="shared" si="7"/>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123" spans="1:14">
      <c r="A123" t="s">
        <v>0</v>
      </c>
      <c r="B123">
        <v>122</v>
      </c>
      <c r="C123" s="5" t="s">
        <v>493</v>
      </c>
      <c r="D123" s="5" t="s">
        <v>493</v>
      </c>
      <c r="E123" t="s">
        <v>0</v>
      </c>
      <c r="F123" s="10" t="s">
        <v>1422</v>
      </c>
      <c r="G123" s="10" t="str">
        <f t="shared" si="8"/>
        <v>(#sampledesign_random)=@{{ term_sampledesign_random }}@@: {{ term_def_sampledesign_random }}@@</v>
      </c>
      <c r="H123" s="5" t="s">
        <v>494</v>
      </c>
      <c r="I123" s="5"/>
      <c r="J123" s="6" t="s">
        <v>391</v>
      </c>
      <c r="K123" s="7" t="b">
        <v>1</v>
      </c>
      <c r="L123" s="7" t="b">
        <v>1</v>
      </c>
      <c r="M123" t="str">
        <f t="shared" si="9"/>
        <v xml:space="preserve">    term_sampledesign_random: "Random (or 'simple random') design"</v>
      </c>
      <c r="N123" t="str">
        <f t="shared" si="7"/>
        <v xml:space="preserve">    term_def_sampledesign_random: "Cameras occur at randomized camera locations (or sample stations) across the area of interest, sometimes with a predetermined minimum distance between camera locations (or sample stations)."</v>
      </c>
    </row>
    <row r="124" spans="1:14">
      <c r="A124" t="s">
        <v>0</v>
      </c>
      <c r="B124">
        <v>123</v>
      </c>
      <c r="C124" s="5" t="s">
        <v>346</v>
      </c>
      <c r="D124" s="5" t="s">
        <v>490</v>
      </c>
      <c r="E124" t="s">
        <v>0</v>
      </c>
      <c r="F124" s="5" t="s">
        <v>492</v>
      </c>
      <c r="G124" s="10" t="str">
        <f t="shared" si="8"/>
        <v>(#mod_rest)=@{{ term_mod_rest }}@@: {{ term_def_mod_rest }}@@</v>
      </c>
      <c r="H124" s="5" t="s">
        <v>491</v>
      </c>
      <c r="I124" s="5"/>
      <c r="J124" s="6" t="s">
        <v>391</v>
      </c>
      <c r="K124" s="9" t="b">
        <v>0</v>
      </c>
      <c r="L124" s="7" t="b">
        <v>1</v>
      </c>
      <c r="M124" t="str">
        <f t="shared" si="9"/>
        <v xml:space="preserve">    term_mod_rest: "Random encounter and staying time (REST) model (Nakashima et al., 2018)"</v>
      </c>
      <c r="N124" t="str">
        <f t="shared" si="7"/>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25" spans="1:14">
      <c r="A125" t="s">
        <v>0</v>
      </c>
      <c r="B125">
        <v>124</v>
      </c>
      <c r="C125" s="5" t="s">
        <v>348</v>
      </c>
      <c r="D125" s="5" t="s">
        <v>488</v>
      </c>
      <c r="E125" t="s">
        <v>0</v>
      </c>
      <c r="F125" s="10" t="s">
        <v>489</v>
      </c>
      <c r="G125" s="10" t="str">
        <f t="shared" si="8"/>
        <v>(#mod_rem)=@{{ term_mod_rem }}@@: {{ term_def_mod_rem }}@@</v>
      </c>
      <c r="H125" s="5" t="s">
        <v>2905</v>
      </c>
      <c r="I125" s="5"/>
      <c r="J125" s="6" t="s">
        <v>391</v>
      </c>
      <c r="K125" s="9" t="b">
        <v>0</v>
      </c>
      <c r="L125" s="7" t="b">
        <v>1</v>
      </c>
      <c r="M125" t="str">
        <f t="shared" si="9"/>
        <v xml:space="preserve">    term_mod_rem: "Random encounter model (REM) (Rowcliffe et al., 2008, 2013)"</v>
      </c>
      <c r="N125" t="str">
        <f t="shared" si="7"/>
        <v xml:space="preserve">    term_def_mod_rem: "A method used to estimate the [density](/09_glossary.md#density) of unmarked populations; uses the rate of independent captures, an estimate of movement rate, average group size, and the area sampled by the remote camera."</v>
      </c>
    </row>
    <row r="126" spans="1:14">
      <c r="A126" t="s">
        <v>0</v>
      </c>
      <c r="B126">
        <v>125</v>
      </c>
      <c r="C126" s="5" t="s">
        <v>485</v>
      </c>
      <c r="D126" s="5" t="s">
        <v>485</v>
      </c>
      <c r="E126" t="s">
        <v>0</v>
      </c>
      <c r="F126" s="10" t="s">
        <v>487</v>
      </c>
      <c r="G126" s="10" t="str">
        <f t="shared" si="8"/>
        <v>(#recovery_time)=@{{ term_recovery_time }}@@: {{ term_def_recovery_time }}@@</v>
      </c>
      <c r="H126" s="5" t="s">
        <v>486</v>
      </c>
      <c r="I126" s="5"/>
      <c r="J126" s="6" t="s">
        <v>391</v>
      </c>
      <c r="K126" s="9" t="b">
        <v>0</v>
      </c>
      <c r="L126" s="7" t="b">
        <v>1</v>
      </c>
      <c r="M126" t="str">
        <f t="shared" si="9"/>
        <v xml:space="preserve">    term_recovery_time: "Recovery time"</v>
      </c>
      <c r="N126" t="str">
        <f t="shared" si="7"/>
        <v xml:space="preserve">    term_def_recovery_time: "The time necessary for the camera to prepare to capture the next photo after the previous one has been recorded (Trolliet et al., 2014)."</v>
      </c>
    </row>
    <row r="127" spans="1:14">
      <c r="A127" t="s">
        <v>0</v>
      </c>
      <c r="B127">
        <v>126</v>
      </c>
      <c r="C127" s="5" t="s">
        <v>482</v>
      </c>
      <c r="D127" s="5" t="s">
        <v>482</v>
      </c>
      <c r="E127" t="s">
        <v>0</v>
      </c>
      <c r="F127" s="10" t="s">
        <v>484</v>
      </c>
      <c r="G127" s="10" t="str">
        <f t="shared" si="8"/>
        <v>(#fov_registration_area)=@{{ term_fov_registration_area }}@@: {{ term_def_fov_registration_area }}@@</v>
      </c>
      <c r="H127" s="5" t="s">
        <v>483</v>
      </c>
      <c r="I127" s="5"/>
      <c r="J127" s="6" t="s">
        <v>391</v>
      </c>
      <c r="K127" s="9" t="b">
        <v>0</v>
      </c>
      <c r="L127" s="7" t="b">
        <v>1</v>
      </c>
      <c r="M127" t="str">
        <f t="shared" si="9"/>
        <v xml:space="preserve">    term_fov_registration_area: "Registration area"</v>
      </c>
      <c r="N127" t="str">
        <f t="shared" si="7"/>
        <v xml:space="preserve">    term_def_fov_registration_area: "The area in which an animal entering has at least some probability of being captured on the image."</v>
      </c>
    </row>
    <row r="128" spans="1:14">
      <c r="A128" t="s">
        <v>0</v>
      </c>
      <c r="B128">
        <v>127</v>
      </c>
      <c r="C128" s="5" t="s">
        <v>1531</v>
      </c>
      <c r="D128" s="5" t="s">
        <v>480</v>
      </c>
      <c r="E128" t="s">
        <v>0</v>
      </c>
      <c r="F128" s="10" t="s">
        <v>365</v>
      </c>
      <c r="G128" s="10" t="str">
        <f t="shared" si="8"/>
        <v>(#mod_relative_abundance)=@{{ term_mod_relative_abundance }}@@: {{ term_def_mod_relative_abundance }}@@</v>
      </c>
      <c r="H128" s="5" t="s">
        <v>481</v>
      </c>
      <c r="I128" s="5"/>
      <c r="J128" s="6" t="s">
        <v>391</v>
      </c>
      <c r="K128" s="9" t="b">
        <v>0</v>
      </c>
      <c r="L128" s="7" t="b">
        <v>1</v>
      </c>
      <c r="M128" t="str">
        <f t="shared" si="9"/>
        <v xml:space="preserve">    term_mod_relative_abundance: "Relative abundance indices"</v>
      </c>
      <c r="N128" t="str">
        <f t="shared" si="7"/>
        <v xml:space="preserve">    term_def_mod_relative_abundance: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29" spans="1:14">
      <c r="A129" t="s">
        <v>997</v>
      </c>
      <c r="B129">
        <v>128</v>
      </c>
      <c r="C129" s="5" t="s">
        <v>771</v>
      </c>
      <c r="D129" s="5" t="s">
        <v>771</v>
      </c>
      <c r="E129" t="s">
        <v>997</v>
      </c>
      <c r="F129" s="8" t="s">
        <v>2172</v>
      </c>
      <c r="G129" s="10" t="str">
        <f t="shared" si="8"/>
        <v>(#remaining_battery_percent)=@{{ field_remaining_battery_percent }}@@: {{ field_def_remaining_battery_percent }}@@</v>
      </c>
      <c r="H129" s="5" t="s">
        <v>772</v>
      </c>
      <c r="I129" s="5"/>
      <c r="J129" s="6" t="b">
        <v>0</v>
      </c>
      <c r="K129" s="7" t="b">
        <v>1</v>
      </c>
      <c r="L129" s="7" t="b">
        <v>1</v>
      </c>
      <c r="M129" t="str">
        <f t="shared" si="9"/>
        <v xml:space="preserve">    field_remaining_battery_percent: "**\*Remaining Battery (%)"</v>
      </c>
      <c r="N129" t="str">
        <f t="shared" si="7"/>
        <v xml:space="preserve">    field_def_remaining_battery_percent: "The remaining battery power (%) of batteries within a camera."</v>
      </c>
    </row>
    <row r="130" spans="1:14">
      <c r="A130" t="s">
        <v>0</v>
      </c>
      <c r="B130">
        <v>129</v>
      </c>
      <c r="C130" s="5" t="s">
        <v>1532</v>
      </c>
      <c r="D130" s="5" t="s">
        <v>478</v>
      </c>
      <c r="E130" t="s">
        <v>0</v>
      </c>
      <c r="F130" s="10" t="s">
        <v>479</v>
      </c>
      <c r="G130" s="10" t="str">
        <f t="shared" ref="G130:G161" si="10">"(#"&amp;C130&amp;")=@{{ "&amp;A130&amp;"_"&amp;C130&amp;" }}@@: {{ "&amp;A130&amp;"_def_"&amp;C130&amp;" }}@@"</f>
        <v>(#mod_royle_nichols)=@{{ term_mod_royle_nichols }}@@: {{ term_def_mod_royle_nichols }}@@</v>
      </c>
      <c r="H130" s="5" t="s">
        <v>2906</v>
      </c>
      <c r="I130" s="5"/>
      <c r="J130" s="6" t="s">
        <v>391</v>
      </c>
      <c r="K130" s="9" t="b">
        <v>0</v>
      </c>
      <c r="L130" s="7" t="b">
        <v>1</v>
      </c>
      <c r="M130" t="str">
        <f t="shared" ref="M130:M161" si="11">"    "&amp;A130&amp;"_"&amp;C130&amp;": """&amp;F130&amp;""""</f>
        <v xml:space="preserve">    term_mod_royle_nichols: "Royle-Nichols model (Royle &amp; Nichols, 2003; MacKenzie et al., 2006)"</v>
      </c>
      <c r="N130" t="str">
        <f t="shared" si="7"/>
        <v xml:space="preserve">    term_def_mod_royle_nichols: "A method used to estimate population abundance or [density](/09_glossary.md#density),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31" spans="1:14">
      <c r="A131" t="s">
        <v>0</v>
      </c>
      <c r="B131">
        <v>130</v>
      </c>
      <c r="C131" s="5" t="s">
        <v>476</v>
      </c>
      <c r="D131" s="5" t="s">
        <v>476</v>
      </c>
      <c r="E131" t="s">
        <v>0</v>
      </c>
      <c r="F131" s="10" t="s">
        <v>477</v>
      </c>
      <c r="G131" s="10" t="str">
        <f t="shared" si="10"/>
        <v>(#sample_station)=@{{ term_sample_station }}@@: {{ term_def_sample_station }}@@</v>
      </c>
      <c r="H131" s="5" t="s">
        <v>858</v>
      </c>
      <c r="I131" s="5"/>
      <c r="J131" s="6" t="s">
        <v>391</v>
      </c>
      <c r="K131" s="7" t="b">
        <v>1</v>
      </c>
      <c r="L131" s="7" t="b">
        <v>1</v>
      </c>
      <c r="M131" t="str">
        <f t="shared" si="11"/>
        <v xml:space="preserve">    term_sample_station: "Sample station"</v>
      </c>
      <c r="N131" t="str">
        <f t="shared" ref="N131:N194" si="12">"    "&amp;A131&amp;"_def_"&amp;C131&amp;": """&amp;H131&amp;""""</f>
        <v xml:space="preserve">    term_def_sample_station: "A grouping of two or more non-independent camera locations, such as when cameras are clustered or paired (recorded as 'Sample Station Name')."</v>
      </c>
    </row>
    <row r="132" spans="1:14">
      <c r="A132" t="s">
        <v>997</v>
      </c>
      <c r="B132">
        <v>131</v>
      </c>
      <c r="C132" s="5" t="s">
        <v>663</v>
      </c>
      <c r="D132" s="5" t="s">
        <v>663</v>
      </c>
      <c r="E132" t="s">
        <v>997</v>
      </c>
      <c r="F132" s="8" t="s">
        <v>664</v>
      </c>
      <c r="G132" s="10" t="str">
        <f t="shared" si="10"/>
        <v>(#sample_station_name)=@{{ field_sample_station_name }}@@: {{ field_def_sample_station_name }}@@</v>
      </c>
      <c r="H132" s="5" t="s">
        <v>859</v>
      </c>
      <c r="I132" s="5" t="b">
        <v>1</v>
      </c>
      <c r="J132" s="6" t="b">
        <v>1</v>
      </c>
      <c r="K132" s="7" t="b">
        <v>1</v>
      </c>
      <c r="L132" s="7" t="b">
        <v>1</v>
      </c>
      <c r="M132" t="str">
        <f t="shared" si="11"/>
        <v xml:space="preserve">    field_sample_station_name: "**Sample Station Name**"</v>
      </c>
      <c r="N132" t="str">
        <f t="shared" si="12"/>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133" spans="1:14">
      <c r="A133" t="s">
        <v>0</v>
      </c>
      <c r="B133">
        <v>132</v>
      </c>
      <c r="C133" s="5" t="s">
        <v>473</v>
      </c>
      <c r="D133" s="5" t="s">
        <v>473</v>
      </c>
      <c r="E133" t="s">
        <v>0</v>
      </c>
      <c r="F133" s="10" t="s">
        <v>475</v>
      </c>
      <c r="G133" s="10" t="str">
        <f t="shared" si="10"/>
        <v>(#baitlure_scent_lure)=@{{ term_baitlure_scent_lure }}@@: {{ term_def_baitlure_scent_lure }}@@</v>
      </c>
      <c r="H133" s="5" t="s">
        <v>474</v>
      </c>
      <c r="I133" s="5"/>
      <c r="J133" s="6" t="s">
        <v>391</v>
      </c>
      <c r="K133" s="9" t="b">
        <v>0</v>
      </c>
      <c r="L133" s="7" t="b">
        <v>1</v>
      </c>
      <c r="M133" t="str">
        <f t="shared" si="11"/>
        <v xml:space="preserve">    term_baitlure_scent_lure: "Scent lure"</v>
      </c>
      <c r="N133" t="str">
        <f t="shared" si="12"/>
        <v xml:space="preserve">    term_def_baitlure_scent_lure: "Any material that draws animals closer via their sense of smell (Schlexer, 2008)."</v>
      </c>
    </row>
    <row r="134" spans="1:14">
      <c r="A134" t="s">
        <v>997</v>
      </c>
      <c r="B134">
        <v>133</v>
      </c>
      <c r="C134" s="5" t="s">
        <v>770</v>
      </c>
      <c r="D134" s="5" t="s">
        <v>770</v>
      </c>
      <c r="E134" t="s">
        <v>997</v>
      </c>
      <c r="F134" s="8" t="s">
        <v>2173</v>
      </c>
      <c r="G134" s="10" t="str">
        <f t="shared" si="10"/>
        <v>(#sd_card_id)=@{{ field_sd_card_id }}@@: {{ field_def_sd_card_id }}@@</v>
      </c>
      <c r="H134" s="5" t="s">
        <v>861</v>
      </c>
      <c r="I134" s="5"/>
      <c r="J134" s="6" t="b">
        <v>0</v>
      </c>
      <c r="K134" s="7" t="b">
        <v>1</v>
      </c>
      <c r="L134" s="7" t="b">
        <v>1</v>
      </c>
      <c r="M134" t="str">
        <f t="shared" si="11"/>
        <v xml:space="preserve">    field_sd_card_id: "**\*SD Card ID"</v>
      </c>
      <c r="N134" t="str">
        <f t="shared" si="12"/>
        <v xml:space="preserve">    field_def_sd_card_id: "The ID label on an SD card (e.g., 'cmu_100')."</v>
      </c>
    </row>
    <row r="135" spans="1:14">
      <c r="A135" t="s">
        <v>997</v>
      </c>
      <c r="B135">
        <v>134</v>
      </c>
      <c r="C135" s="5" t="s">
        <v>768</v>
      </c>
      <c r="D135" s="5" t="s">
        <v>768</v>
      </c>
      <c r="E135" t="s">
        <v>997</v>
      </c>
      <c r="F135" s="8" t="s">
        <v>2174</v>
      </c>
      <c r="G135" s="10" t="str">
        <f t="shared" si="10"/>
        <v>(#sd_card_replaced)=@{{ field_sd_card_replaced }}@@: {{ field_def_sd_card_replaced }}@@</v>
      </c>
      <c r="H135" s="5" t="s">
        <v>769</v>
      </c>
      <c r="I135" s="5"/>
      <c r="J135" s="6" t="b">
        <v>0</v>
      </c>
      <c r="K135" s="7" t="b">
        <v>1</v>
      </c>
      <c r="L135" s="7" t="b">
        <v>1</v>
      </c>
      <c r="M135" t="str">
        <f t="shared" si="11"/>
        <v xml:space="preserve">    field_sd_card_replaced: "**\*SD Card Replaced"</v>
      </c>
      <c r="N135" t="str">
        <f t="shared" si="12"/>
        <v xml:space="preserve">    field_def_sd_card_replaced: "Whether the SD card was replaced."</v>
      </c>
    </row>
    <row r="136" spans="1:14">
      <c r="A136" t="s">
        <v>997</v>
      </c>
      <c r="B136">
        <v>135</v>
      </c>
      <c r="C136" s="5" t="s">
        <v>766</v>
      </c>
      <c r="D136" s="5" t="s">
        <v>766</v>
      </c>
      <c r="E136" t="s">
        <v>997</v>
      </c>
      <c r="F136" s="8" t="s">
        <v>2175</v>
      </c>
      <c r="G136" s="10" t="str">
        <f t="shared" si="10"/>
        <v>(#sd_card_status)=@{{ field_sd_card_status }}@@: {{ field_def_sd_card_status }}@@</v>
      </c>
      <c r="H136" s="5" t="s">
        <v>767</v>
      </c>
      <c r="I136" s="5"/>
      <c r="J136" s="6" t="b">
        <v>0</v>
      </c>
      <c r="K136" s="7" t="b">
        <v>1</v>
      </c>
      <c r="L136" s="7" t="b">
        <v>1</v>
      </c>
      <c r="M136" t="str">
        <f t="shared" si="11"/>
        <v xml:space="preserve">    field_sd_card_status: "**\*SD Card Status (% Full)"</v>
      </c>
      <c r="N136" t="str">
        <f t="shared" si="12"/>
        <v xml:space="preserve">    field_def_sd_card_status: "The remaining storage capacity on an SD card; collected during a camera service or retrieval."</v>
      </c>
    </row>
    <row r="137" spans="1:14">
      <c r="A137" t="s">
        <v>997</v>
      </c>
      <c r="B137">
        <v>136</v>
      </c>
      <c r="C137" s="5" t="s">
        <v>765</v>
      </c>
      <c r="D137" s="5" t="s">
        <v>765</v>
      </c>
      <c r="E137" t="s">
        <v>997</v>
      </c>
      <c r="F137" s="8" t="s">
        <v>2176</v>
      </c>
      <c r="G137" s="10" t="str">
        <f t="shared" si="10"/>
        <v>(#security)=@{{ field_security }}@@: {{ field_def_security }}@@</v>
      </c>
      <c r="H137" s="5" t="s">
        <v>862</v>
      </c>
      <c r="I137" s="5" t="b">
        <v>1</v>
      </c>
      <c r="J137" s="6" t="b">
        <v>0</v>
      </c>
      <c r="K137" s="7" t="b">
        <v>1</v>
      </c>
      <c r="L137" s="7" t="b">
        <v>1</v>
      </c>
      <c r="M137" t="str">
        <f t="shared" si="11"/>
        <v xml:space="preserve">    field_security: "**\*Security"</v>
      </c>
      <c r="N137" t="str">
        <f t="shared" si="12"/>
        <v xml:space="preserve">    field_def_security: "The equipment used to secure the camera (e.g., 'Security box,' 'Bracket,' 'Bracket + Screws,' or 'None')."</v>
      </c>
    </row>
    <row r="138" spans="1:14">
      <c r="A138" t="s">
        <v>0</v>
      </c>
      <c r="B138">
        <v>137</v>
      </c>
      <c r="C138" s="5" t="s">
        <v>471</v>
      </c>
      <c r="D138" s="5" t="s">
        <v>471</v>
      </c>
      <c r="E138" t="s">
        <v>0</v>
      </c>
      <c r="F138" s="10" t="s">
        <v>472</v>
      </c>
      <c r="G138" s="10" t="str">
        <f t="shared" si="10"/>
        <v>(#sequence)=@{{ term_sequence }}@@: {{ term_def_sequence }}@@</v>
      </c>
      <c r="H138" s="5" t="s">
        <v>3009</v>
      </c>
      <c r="I138" s="5"/>
      <c r="J138" s="6" t="s">
        <v>391</v>
      </c>
      <c r="K138" s="7" t="b">
        <v>1</v>
      </c>
      <c r="L138" s="7" t="b">
        <v>1</v>
      </c>
      <c r="M138" t="str">
        <f t="shared" si="11"/>
        <v xml:space="preserve">    term_sequence: "Sequence"</v>
      </c>
      <c r="N138"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[survey](/09_glossary.md#survey) Design Description)."</v>
      </c>
    </row>
    <row r="139" spans="1:14">
      <c r="A139" t="s">
        <v>997</v>
      </c>
      <c r="B139">
        <v>138</v>
      </c>
      <c r="C139" s="5" t="s">
        <v>661</v>
      </c>
      <c r="D139" s="5" t="s">
        <v>661</v>
      </c>
      <c r="E139" t="s">
        <v>997</v>
      </c>
      <c r="F139" s="8" t="s">
        <v>662</v>
      </c>
      <c r="G139" s="10" t="str">
        <f t="shared" si="10"/>
        <v>(#sequence_name)=@{{ field_sequence_name }}@@: {{ field_def_sequence_name }}@@</v>
      </c>
      <c r="H139" s="5" t="s">
        <v>863</v>
      </c>
      <c r="I139" s="5" t="b">
        <v>1</v>
      </c>
      <c r="J139" s="6" t="b">
        <v>1</v>
      </c>
      <c r="K139" s="7" t="b">
        <v>1</v>
      </c>
      <c r="L139" s="7" t="b">
        <v>1</v>
      </c>
      <c r="M139" t="str">
        <f t="shared" si="11"/>
        <v xml:space="preserve">    field_sequence_name: "**Sequence Name**"</v>
      </c>
      <c r="N139" t="str">
        <f t="shared" si="12"/>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140" spans="1:14">
      <c r="A140" t="s">
        <v>0</v>
      </c>
      <c r="B140">
        <v>139</v>
      </c>
      <c r="C140" s="5" t="s">
        <v>469</v>
      </c>
      <c r="D140" s="5" t="s">
        <v>469</v>
      </c>
      <c r="E140" t="s">
        <v>0</v>
      </c>
      <c r="F140" s="10" t="s">
        <v>470</v>
      </c>
      <c r="G140" s="10" t="str">
        <f t="shared" si="10"/>
        <v>(#service_retrieval)=@{{ term_service_retrieval }}@@: {{ term_def_service_retrieval }}@@</v>
      </c>
      <c r="H140" s="5" t="s">
        <v>464</v>
      </c>
      <c r="I140" s="5"/>
      <c r="J140" s="6" t="s">
        <v>391</v>
      </c>
      <c r="K140" s="7" t="b">
        <v>1</v>
      </c>
      <c r="L140" s="7" t="b">
        <v>1</v>
      </c>
      <c r="M140" t="str">
        <f t="shared" si="11"/>
        <v xml:space="preserve">    term_service_retrieval: "Service*/Retrieval"</v>
      </c>
      <c r="N140" t="str">
        <f t="shared" si="12"/>
        <v xml:space="preserve">    term_def_service_retrieval: "When a crew has gone to a location to service or retrieve a remote camera."</v>
      </c>
    </row>
    <row r="141" spans="1:14">
      <c r="A141" t="s">
        <v>997</v>
      </c>
      <c r="B141">
        <v>140</v>
      </c>
      <c r="C141" s="5" t="s">
        <v>763</v>
      </c>
      <c r="D141" s="5" t="s">
        <v>763</v>
      </c>
      <c r="E141" t="s">
        <v>997</v>
      </c>
      <c r="F141" s="8" t="s">
        <v>2177</v>
      </c>
      <c r="G141" s="10" t="str">
        <f t="shared" si="10"/>
        <v>(#service_retrieval_comments)=@{{ field_service_retrieval_comments }}@@: {{ field_def_service_retrieval_comments }}@@</v>
      </c>
      <c r="H141" s="5" t="s">
        <v>764</v>
      </c>
      <c r="I141" s="5"/>
      <c r="J141" s="6" t="b">
        <v>0</v>
      </c>
      <c r="K141" s="7" t="b">
        <v>1</v>
      </c>
      <c r="L141" s="7" t="b">
        <v>1</v>
      </c>
      <c r="M141" t="str">
        <f t="shared" si="11"/>
        <v xml:space="preserve">    field_service_retrieval_comments: "**\*Service*/Retrieval Comments"</v>
      </c>
      <c r="N141" t="str">
        <f t="shared" si="12"/>
        <v xml:space="preserve">    field_def_service_retrieval_comments: "Comments describing additional details about the Service*/Retrieval."</v>
      </c>
    </row>
    <row r="142" spans="1:14">
      <c r="A142" t="s">
        <v>997</v>
      </c>
      <c r="B142">
        <v>141</v>
      </c>
      <c r="C142" s="5" t="s">
        <v>658</v>
      </c>
      <c r="D142" s="5" t="s">
        <v>658</v>
      </c>
      <c r="E142" t="s">
        <v>997</v>
      </c>
      <c r="F142" s="8" t="s">
        <v>660</v>
      </c>
      <c r="G142" s="10" t="str">
        <f t="shared" si="10"/>
        <v>(#service_retrieval_crew)=@{{ field_service_retrieval_crew }}@@: {{ field_def_service_retrieval_crew }}@@</v>
      </c>
      <c r="H142" s="5" t="s">
        <v>659</v>
      </c>
      <c r="I142" s="5"/>
      <c r="J142" s="6" t="b">
        <v>1</v>
      </c>
      <c r="K142" s="7" t="b">
        <v>1</v>
      </c>
      <c r="L142" s="7" t="b">
        <v>1</v>
      </c>
      <c r="M142" t="str">
        <f t="shared" si="11"/>
        <v xml:space="preserve">    field_service_retrieval_crew: "**Service*/Retrieval Crew**"</v>
      </c>
      <c r="N142" t="str">
        <f t="shared" si="12"/>
        <v xml:space="preserve">    field_def_service_retrieval_crew: "The first and last names of the individuals who collected data during the Service*/Retrieval visit."</v>
      </c>
    </row>
    <row r="143" spans="1:14">
      <c r="A143" t="s">
        <v>0</v>
      </c>
      <c r="B143">
        <v>142</v>
      </c>
      <c r="C143" s="5" t="s">
        <v>466</v>
      </c>
      <c r="D143" s="5" t="s">
        <v>466</v>
      </c>
      <c r="E143" t="s">
        <v>0</v>
      </c>
      <c r="F143" s="10" t="s">
        <v>468</v>
      </c>
      <c r="G143" s="10" t="str">
        <f t="shared" si="10"/>
        <v>(#service_retrieval_metadata)=@{{ term_service_retrieval_metadata }}@@: {{ term_def_service_retrieval_metadata }}@@</v>
      </c>
      <c r="H143" s="5" t="s">
        <v>467</v>
      </c>
      <c r="I143" s="5"/>
      <c r="J143" s="6" t="s">
        <v>391</v>
      </c>
      <c r="K143" s="7" t="b">
        <v>1</v>
      </c>
      <c r="L143" s="7" t="b">
        <v>1</v>
      </c>
      <c r="M143" t="str">
        <f t="shared" si="11"/>
        <v xml:space="preserve">    term_service_retrieval_metadata: "Service*/Retrieval metadata"</v>
      </c>
      <c r="N143" t="str">
        <f t="shared" si="12"/>
        <v xml:space="preserve">    term_def_service_retrieval_metadata: "Metadata that should be collected each time a camera location is visited to Service*/Retrieval Field Datasheet."</v>
      </c>
    </row>
    <row r="144" spans="1:14">
      <c r="A144" t="s">
        <v>0</v>
      </c>
      <c r="B144">
        <v>143</v>
      </c>
      <c r="C144" s="5" t="s">
        <v>463</v>
      </c>
      <c r="D144" s="5" t="s">
        <v>463</v>
      </c>
      <c r="E144" t="s">
        <v>0</v>
      </c>
      <c r="F144" s="10" t="s">
        <v>465</v>
      </c>
      <c r="G144" s="10" t="str">
        <f t="shared" si="10"/>
        <v>(#service_retrieval_visit)=@{{ term_service_retrieval_visit }}@@: {{ term_def_service_retrieval_visit }}@@</v>
      </c>
      <c r="H144" s="5" t="s">
        <v>464</v>
      </c>
      <c r="I144" s="5"/>
      <c r="J144" s="6" t="s">
        <v>391</v>
      </c>
      <c r="K144" s="7" t="b">
        <v>1</v>
      </c>
      <c r="L144" s="7" t="b">
        <v>1</v>
      </c>
      <c r="M144" t="str">
        <f t="shared" si="11"/>
        <v xml:space="preserve">    term_service_retrieval_visit: "Service*/Retrieval visit"</v>
      </c>
      <c r="N144" t="str">
        <f t="shared" si="12"/>
        <v xml:space="preserve">    term_def_service_retrieval_visit: "When a crew has gone to a location to service or retrieve a remote camera."</v>
      </c>
    </row>
    <row r="145" spans="1:14">
      <c r="A145" t="s">
        <v>997</v>
      </c>
      <c r="B145">
        <v>144</v>
      </c>
      <c r="C145" s="5" t="s">
        <v>656</v>
      </c>
      <c r="D145" s="5" t="s">
        <v>656</v>
      </c>
      <c r="E145" t="s">
        <v>997</v>
      </c>
      <c r="F145" s="8" t="s">
        <v>657</v>
      </c>
      <c r="G145" s="10" t="str">
        <f t="shared" si="10"/>
        <v>(#sex_class)=@{{ field_sex_class }}@@: {{ field_def_sex_class }}@@</v>
      </c>
      <c r="H145" s="5" t="s">
        <v>867</v>
      </c>
      <c r="I145" s="5"/>
      <c r="J145" s="6" t="b">
        <v>1</v>
      </c>
      <c r="K145" s="7" t="b">
        <v>1</v>
      </c>
      <c r="L145" s="7" t="b">
        <v>1</v>
      </c>
      <c r="M145" t="str">
        <f t="shared" si="11"/>
        <v xml:space="preserve">    field_sex_class: "**Sex Class**"</v>
      </c>
      <c r="N145" t="str">
        <f t="shared" si="12"/>
        <v xml:space="preserve">    field_def_sex_class: "The sex classification of individual(s) being categorized (e.g., 'Male,' 'Female,' or 'Unknown')."</v>
      </c>
    </row>
    <row r="146" spans="1:14">
      <c r="A146" t="s">
        <v>0</v>
      </c>
      <c r="B146">
        <v>145</v>
      </c>
      <c r="C146" s="5" t="s">
        <v>338</v>
      </c>
      <c r="D146" s="5" t="s">
        <v>461</v>
      </c>
      <c r="E146" t="s">
        <v>0</v>
      </c>
      <c r="F146" s="10" t="s">
        <v>462</v>
      </c>
      <c r="G146" s="10" t="str">
        <f t="shared" si="10"/>
        <v>(#mod_ste)=@{{ term_mod_ste }}@@: {{ term_def_mod_ste }}@@</v>
      </c>
      <c r="H146" s="5" t="s">
        <v>2907</v>
      </c>
      <c r="I146" s="5"/>
      <c r="J146" s="6" t="s">
        <v>391</v>
      </c>
      <c r="K146" s="9" t="b">
        <v>0</v>
      </c>
      <c r="L146" s="7" t="b">
        <v>1</v>
      </c>
      <c r="M146" t="str">
        <f t="shared" si="11"/>
        <v xml:space="preserve">    term_mod_ste: "Space-to-event (STE) model (Moeller et al., 2018)"</v>
      </c>
      <c r="N146" t="str">
        <f t="shared" si="12"/>
        <v xml:space="preserve">    term_def_mod_ste: "A method used to estimate abundance or [density](/09_glossary.md#density)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47" spans="1:14">
      <c r="A147" t="s">
        <v>0</v>
      </c>
      <c r="B147">
        <v>146</v>
      </c>
      <c r="C147" s="5" t="s">
        <v>458</v>
      </c>
      <c r="D147" s="5" t="s">
        <v>458</v>
      </c>
      <c r="E147" t="s">
        <v>0</v>
      </c>
      <c r="F147" s="10" t="s">
        <v>460</v>
      </c>
      <c r="G147" s="10" t="str">
        <f t="shared" si="10"/>
        <v>(#spatial_autocorrelation)=@{{ term_spatial_autocorrelation }}@@: {{ term_def_spatial_autocorrelation }}@@</v>
      </c>
      <c r="H147" s="5" t="s">
        <v>459</v>
      </c>
      <c r="I147" s="5"/>
      <c r="J147" s="6" t="s">
        <v>391</v>
      </c>
      <c r="K147" s="9" t="b">
        <v>0</v>
      </c>
      <c r="L147" s="7" t="b">
        <v>1</v>
      </c>
      <c r="M147" t="str">
        <f t="shared" si="11"/>
        <v xml:space="preserve">    term_spatial_autocorrelation: "Spatial autocorrelation"</v>
      </c>
      <c r="N147" t="str">
        <f t="shared" si="12"/>
        <v xml:space="preserve">    term_def_spatial_autocorrelation: "The tendency for locations that are closer together to be more similar."</v>
      </c>
    </row>
    <row r="148" spans="1:14">
      <c r="A148" t="s">
        <v>0</v>
      </c>
      <c r="B148">
        <v>147</v>
      </c>
      <c r="C148" s="5" t="s">
        <v>356</v>
      </c>
      <c r="D148" s="5" t="s">
        <v>457</v>
      </c>
      <c r="E148" t="s">
        <v>0</v>
      </c>
      <c r="F148" s="10" t="s">
        <v>1375</v>
      </c>
      <c r="G148" s="10" t="str">
        <f t="shared" si="10"/>
        <v>(#mod_sc)=@{{ term_mod_sc }}@@: {{ term_def_mod_sc }}@@</v>
      </c>
      <c r="H148" s="5" t="s">
        <v>2908</v>
      </c>
      <c r="I148" s="5"/>
      <c r="J148" s="6" t="s">
        <v>391</v>
      </c>
      <c r="K148" s="9" t="b">
        <v>0</v>
      </c>
      <c r="L148" s="7" t="b">
        <v>1</v>
      </c>
      <c r="M148" t="str">
        <f t="shared" si="11"/>
        <v xml:space="preserve">    term_mod_sc: "Spatial count (SC) model / Unmarked spatial capture-recapture (Chandler &amp; Royle, 2013)"</v>
      </c>
      <c r="N148" t="str">
        <f t="shared" si="12"/>
        <v xml:space="preserve">    term_def_mod_sc: "A method used to estimate the [density](/09_glossary.md#density)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[density](/09_glossary.md#density)."</v>
      </c>
    </row>
    <row r="149" spans="1:14">
      <c r="A149" t="s">
        <v>0</v>
      </c>
      <c r="B149">
        <v>148</v>
      </c>
      <c r="C149" s="5" t="s">
        <v>358</v>
      </c>
      <c r="D149" s="5" t="s">
        <v>455</v>
      </c>
      <c r="E149" t="s">
        <v>0</v>
      </c>
      <c r="F149" s="10" t="s">
        <v>456</v>
      </c>
      <c r="G149" s="10" t="str">
        <f t="shared" si="10"/>
        <v>(#mod_smr)=@{{ term_mod_smr }}@@: {{ term_def_mod_smr }}@@</v>
      </c>
      <c r="H149" s="5" t="s">
        <v>2909</v>
      </c>
      <c r="I149" s="5"/>
      <c r="J149" s="6" t="s">
        <v>391</v>
      </c>
      <c r="K149" s="9" t="b">
        <v>0</v>
      </c>
      <c r="L149" s="7" t="b">
        <v>1</v>
      </c>
      <c r="M149" t="str">
        <f t="shared" si="11"/>
        <v xml:space="preserve">    term_mod_smr: "Spatial mark-resight (SMR) (Chandler &amp; Royle, 2013; Sollmann et al., 2013a, 2013b)"</v>
      </c>
      <c r="N149" t="str">
        <f t="shared" si="12"/>
        <v xml:space="preserve">    term_def_mod_smr: "A method used to estimate the [density](/09_glossary.md#density)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0" spans="1:14">
      <c r="A150" t="s">
        <v>0</v>
      </c>
      <c r="B150">
        <v>149</v>
      </c>
      <c r="C150" s="5" t="s">
        <v>354</v>
      </c>
      <c r="D150" s="5" t="s">
        <v>453</v>
      </c>
      <c r="E150" t="s">
        <v>0</v>
      </c>
      <c r="F150" s="10" t="s">
        <v>454</v>
      </c>
      <c r="G150" s="10" t="str">
        <f t="shared" si="10"/>
        <v>(#mod_2flankspim)=@{{ term_mod_2flankspim }}@@: {{ term_def_mod_2flankspim }}@@</v>
      </c>
      <c r="H150" s="5" t="s">
        <v>2910</v>
      </c>
      <c r="I150" s="5"/>
      <c r="J150" s="6" t="s">
        <v>391</v>
      </c>
      <c r="K150" s="9" t="b">
        <v>0</v>
      </c>
      <c r="L150" s="7" t="b">
        <v>1</v>
      </c>
      <c r="M150" t="str">
        <f t="shared" si="11"/>
        <v xml:space="preserve">    term_mod_2flankspim: "Spatial partial identity model (2-flank SPIM) (Augustine et al., 2018)"</v>
      </c>
      <c r="N150" t="str">
        <f t="shared" si="12"/>
        <v xml:space="preserve">    term_def_mod_2flankspim: "A method used to estimate the [density](/09_glossary.md#density)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51" spans="1:14">
      <c r="A151" t="s">
        <v>0</v>
      </c>
      <c r="B151">
        <v>150</v>
      </c>
      <c r="C151" s="5" t="s">
        <v>361</v>
      </c>
      <c r="D151" s="5" t="s">
        <v>451</v>
      </c>
      <c r="E151" t="s">
        <v>0</v>
      </c>
      <c r="F151" s="10" t="s">
        <v>452</v>
      </c>
      <c r="G151" s="10" t="str">
        <f t="shared" si="10"/>
        <v>(#mod_scr_secr)=@{{ term_mod_scr_secr }}@@: {{ term_def_mod_scr_secr }}@@</v>
      </c>
      <c r="H151" s="5" t="s">
        <v>2911</v>
      </c>
      <c r="I151" s="5"/>
      <c r="J151" s="6" t="s">
        <v>391</v>
      </c>
      <c r="K151" s="9" t="b">
        <v>0</v>
      </c>
      <c r="L151" s="7" t="b">
        <v>1</v>
      </c>
      <c r="M151" t="str">
        <f t="shared" si="11"/>
        <v xml:space="preserve">    term_mod_scr_secr: "Spatially explicit capture-recapture (SECR) */ Spatial capture-recapture (SCR) (Borchers &amp; Efford, 2008; Efford, 2004; Royle &amp; Young, 2008; Royle et al., 2009)"</v>
      </c>
      <c r="N151" t="str">
        <f t="shared" si="12"/>
        <v xml:space="preserve">    term_def_mod_scr_secr: "The SECR (or SCR) method is used to estimate the [density](/09_glossary.md#density)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2" spans="1:14">
      <c r="A152" t="s">
        <v>997</v>
      </c>
      <c r="B152">
        <v>151</v>
      </c>
      <c r="C152" s="5" t="s">
        <v>654</v>
      </c>
      <c r="D152" s="5" t="s">
        <v>654</v>
      </c>
      <c r="E152" t="s">
        <v>997</v>
      </c>
      <c r="F152" s="8" t="s">
        <v>655</v>
      </c>
      <c r="G152" s="10" t="str">
        <f t="shared" si="10"/>
        <v>(#species)=@{{ field_species }}@@: {{ field_def_species }}@@</v>
      </c>
      <c r="H152" s="5" t="s">
        <v>868</v>
      </c>
      <c r="I152" s="5"/>
      <c r="J152" s="6" t="b">
        <v>1</v>
      </c>
      <c r="K152" s="7" t="b">
        <v>1</v>
      </c>
      <c r="L152" s="9" t="b">
        <v>0</v>
      </c>
      <c r="M152" t="str">
        <f t="shared" si="11"/>
        <v xml:space="preserve">    field_species: "**Species**"</v>
      </c>
      <c r="N152" t="str">
        <f t="shared" si="12"/>
        <v xml:space="preserve">    field_def_species: "The capitalized common name of the species being categorized ('tagged')."</v>
      </c>
    </row>
    <row r="153" spans="1:14">
      <c r="A153" t="s">
        <v>997</v>
      </c>
      <c r="B153">
        <v>152</v>
      </c>
      <c r="C153" s="5" t="s">
        <v>761</v>
      </c>
      <c r="D153" s="5" t="s">
        <v>761</v>
      </c>
      <c r="E153" t="s">
        <v>997</v>
      </c>
      <c r="F153" s="8" t="s">
        <v>2178</v>
      </c>
      <c r="G153" s="10" t="str">
        <f t="shared" si="10"/>
        <v>(#stake_distance)=@{{ field_stake_distance }}@@: {{ field_def_stake_distance }}@@</v>
      </c>
      <c r="H153" s="5" t="s">
        <v>762</v>
      </c>
      <c r="I153" s="5" t="b">
        <v>1</v>
      </c>
      <c r="J153" s="6" t="b">
        <v>0</v>
      </c>
      <c r="K153" s="7" t="b">
        <v>1</v>
      </c>
      <c r="L153" s="7" t="b">
        <v>1</v>
      </c>
      <c r="M153" t="str">
        <f t="shared" si="11"/>
        <v xml:space="preserve">    field_stake_distance: "**\*Stake Distance (m)"</v>
      </c>
      <c r="N153" t="str">
        <f t="shared" si="12"/>
        <v xml:space="preserve">    field_def_stake_distance: "The distance from the camera to a stake (in metres to the nearest 0.05 m). Leave blank if not applicable."</v>
      </c>
    </row>
    <row r="154" spans="1:14">
      <c r="A154" t="s">
        <v>0</v>
      </c>
      <c r="B154">
        <v>153</v>
      </c>
      <c r="C154" s="5" t="s">
        <v>448</v>
      </c>
      <c r="D154" s="5" t="s">
        <v>448</v>
      </c>
      <c r="E154" t="s">
        <v>0</v>
      </c>
      <c r="F154" s="10" t="s">
        <v>450</v>
      </c>
      <c r="G154" s="10" t="str">
        <f t="shared" si="10"/>
        <v>(#state_variable)=@{{ term_state_variable }}@@: {{ term_def_state_variable }}@@</v>
      </c>
      <c r="H154" s="5" t="s">
        <v>449</v>
      </c>
      <c r="I154" s="5"/>
      <c r="J154" s="6" t="s">
        <v>391</v>
      </c>
      <c r="K154" s="9" t="b">
        <v>0</v>
      </c>
      <c r="L154" s="7" t="b">
        <v>1</v>
      </c>
      <c r="M154" t="str">
        <f t="shared" si="11"/>
        <v xml:space="preserve">    term_state_variable: "State variable"</v>
      </c>
      <c r="N154" t="str">
        <f t="shared" si="12"/>
        <v xml:space="preserve">    term_def_state_variable: "A formal measure that summarizes the state of a community or population at a particular time (Wearn &amp; Glover-Kapfer, 2017), e.g., species richness or population abundance."</v>
      </c>
    </row>
    <row r="155" spans="1:14">
      <c r="A155" t="s">
        <v>0</v>
      </c>
      <c r="B155">
        <v>154</v>
      </c>
      <c r="C155" s="5" t="s">
        <v>445</v>
      </c>
      <c r="D155" s="5" t="s">
        <v>445</v>
      </c>
      <c r="E155" t="s">
        <v>0</v>
      </c>
      <c r="F155" s="10" t="s">
        <v>447</v>
      </c>
      <c r="G155" s="10" t="str">
        <f t="shared" si="10"/>
        <v>(#sampledesign_stratified)=@{{ term_sampledesign_stratified }}@@: {{ term_def_sampledesign_stratified }}@@</v>
      </c>
      <c r="H155" s="5" t="s">
        <v>446</v>
      </c>
      <c r="I155" s="5"/>
      <c r="J155" s="6" t="s">
        <v>391</v>
      </c>
      <c r="K155" s="7" t="b">
        <v>1</v>
      </c>
      <c r="L155" s="7" t="b">
        <v>1</v>
      </c>
      <c r="M155" t="str">
        <f t="shared" si="11"/>
        <v xml:space="preserve">    term_sampledesign_stratified: "Stratified design"</v>
      </c>
      <c r="N15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156" spans="1:14">
      <c r="A156" t="s">
        <v>0</v>
      </c>
      <c r="B156">
        <v>155</v>
      </c>
      <c r="C156" s="5" t="s">
        <v>442</v>
      </c>
      <c r="D156" s="5" t="s">
        <v>442</v>
      </c>
      <c r="E156" t="s">
        <v>0</v>
      </c>
      <c r="F156" s="10" t="s">
        <v>444</v>
      </c>
      <c r="G156" s="10" t="str">
        <f t="shared" si="10"/>
        <v>(#sampledesign_stratified_random)=@{{ term_sampledesign_stratified_random }}@@: {{ term_def_sampledesign_stratified_random }}@@</v>
      </c>
      <c r="H156" s="5" t="s">
        <v>443</v>
      </c>
      <c r="I156" s="5"/>
      <c r="J156" s="6" t="s">
        <v>391</v>
      </c>
      <c r="K156" s="9" t="b">
        <v>0</v>
      </c>
      <c r="L156" s="7" t="b">
        <v>1</v>
      </c>
      <c r="M156" t="str">
        <f t="shared" si="11"/>
        <v xml:space="preserve">    term_sampledesign_stratified_random: "Stratified random design "</v>
      </c>
      <c r="N156"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57" spans="1:14">
      <c r="A157" t="s">
        <v>0</v>
      </c>
      <c r="B157">
        <v>156</v>
      </c>
      <c r="C157" s="5" t="s">
        <v>440</v>
      </c>
      <c r="D157" s="5" t="s">
        <v>440</v>
      </c>
      <c r="E157" t="s">
        <v>0</v>
      </c>
      <c r="F157" s="10" t="s">
        <v>441</v>
      </c>
      <c r="G157" s="10" t="str">
        <f t="shared" si="10"/>
        <v>(#study_area)=@{{ term_study_area }}@@: {{ term_def_study_area }}@@</v>
      </c>
      <c r="H157" s="5" t="s">
        <v>869</v>
      </c>
      <c r="I157" s="5"/>
      <c r="J157" s="6" t="s">
        <v>391</v>
      </c>
      <c r="K157" s="7" t="b">
        <v>1</v>
      </c>
      <c r="L157" s="7" t="b">
        <v>1</v>
      </c>
      <c r="M157" t="str">
        <f t="shared" si="11"/>
        <v xml:space="preserve">    term_study_area: "Study area"</v>
      </c>
      <c r="N157" t="str">
        <f t="shared" si="12"/>
        <v xml:space="preserve">    term_def_study_area: "A unique research, inventory or monitoring area (spatial boundary) within a project (there may be multiple study areas within a single project) (recorded as 'Study Area Name')."</v>
      </c>
    </row>
    <row r="158" spans="1:14">
      <c r="A158" t="s">
        <v>997</v>
      </c>
      <c r="B158">
        <v>157</v>
      </c>
      <c r="C158" s="5" t="s">
        <v>651</v>
      </c>
      <c r="D158" s="5" t="s">
        <v>651</v>
      </c>
      <c r="E158" t="s">
        <v>997</v>
      </c>
      <c r="F158" s="8" t="s">
        <v>653</v>
      </c>
      <c r="G158" s="10" t="str">
        <f t="shared" si="10"/>
        <v>(#study_area_description)=@{{ field_study_area_description }}@@: {{ field_def_study_area_description }}@@</v>
      </c>
      <c r="H158" s="5" t="s">
        <v>652</v>
      </c>
      <c r="I158" s="5"/>
      <c r="J158" s="6" t="b">
        <v>1</v>
      </c>
      <c r="K158" s="7" t="b">
        <v>1</v>
      </c>
      <c r="L158" s="9" t="b">
        <v>0</v>
      </c>
      <c r="M158" t="str">
        <f t="shared" si="11"/>
        <v xml:space="preserve">    field_study_area_description: "**Study Area Description**"</v>
      </c>
      <c r="N158" t="str">
        <f t="shared" si="12"/>
        <v xml:space="preserve">    field_def_study_area_description: "A description for each unique research or monitoring area including its location, the habitat type(s), land use(s) and habitat disturbances (where applicable)."</v>
      </c>
    </row>
    <row r="159" spans="1:14">
      <c r="A159" t="s">
        <v>997</v>
      </c>
      <c r="B159">
        <v>158</v>
      </c>
      <c r="C159" s="5" t="s">
        <v>649</v>
      </c>
      <c r="D159" s="5" t="s">
        <v>649</v>
      </c>
      <c r="E159" t="s">
        <v>997</v>
      </c>
      <c r="F159" s="8" t="s">
        <v>650</v>
      </c>
      <c r="G159" s="10" t="str">
        <f t="shared" si="10"/>
        <v>(#study_area_name)=@{{ field_study_area_name }}@@: {{ field_def_study_area_name }}@@</v>
      </c>
      <c r="H159" s="5" t="s">
        <v>3010</v>
      </c>
      <c r="I159" s="5"/>
      <c r="J159" s="6" t="b">
        <v>1</v>
      </c>
      <c r="K159" s="7" t="b">
        <v>1</v>
      </c>
      <c r="L159" s="7" t="b">
        <v>1</v>
      </c>
      <c r="M159" t="str">
        <f t="shared" si="11"/>
        <v xml:space="preserve">    field_study_area_name: "**Study Area Name**"</v>
      </c>
      <c r="N159" t="str">
        <f t="shared" si="12"/>
        <v xml:space="preserve">    field_def_study_area_name: "A unique alphanumeric identifier for each study area (e.g.,'oilsands_ref1'). If only one area was [survey](/09_glossary.md#survey)ed, the Project Name and Study Area Name should be the same."</v>
      </c>
    </row>
    <row r="160" spans="1:14">
      <c r="A160" t="s">
        <v>998</v>
      </c>
      <c r="B160">
        <v>159</v>
      </c>
      <c r="C160" s="5" t="s">
        <v>643</v>
      </c>
      <c r="D160" s="5" t="s">
        <v>643</v>
      </c>
      <c r="E160" t="s">
        <v>998</v>
      </c>
      <c r="F160" s="8" t="s">
        <v>644</v>
      </c>
      <c r="G160" s="10" t="str">
        <f t="shared" si="10"/>
        <v>(#age_class_subadult)=@{{ field_option_age_class_subadult }}@@: {{ field_option_def_age_class_subadult }}@@</v>
      </c>
      <c r="H160" s="5" t="s">
        <v>817</v>
      </c>
      <c r="I160" s="5"/>
      <c r="J160" s="6" t="s">
        <v>391</v>
      </c>
      <c r="K160" s="7" t="b">
        <v>1</v>
      </c>
      <c r="L160" s="9" t="b">
        <v>0</v>
      </c>
      <c r="M160" t="str">
        <f t="shared" si="11"/>
        <v xml:space="preserve">    field_option_age_class_subadult: "**Subadult**"</v>
      </c>
      <c r="N160" t="str">
        <f t="shared" si="12"/>
        <v xml:space="preserve">    field_option_def_age_class_subadult: "Animals older than a 'Juvenile' but not yet an 'Adult'; a 'Subadult' may be further classified into 'Young of the Year' or 'Yearling.'"</v>
      </c>
    </row>
    <row r="161" spans="1:14">
      <c r="A161" t="s">
        <v>998</v>
      </c>
      <c r="B161">
        <v>160</v>
      </c>
      <c r="C161" s="5" t="s">
        <v>647</v>
      </c>
      <c r="D161" s="5" t="s">
        <v>647</v>
      </c>
      <c r="E161" t="s">
        <v>998</v>
      </c>
      <c r="F161" s="8" t="s">
        <v>648</v>
      </c>
      <c r="G161" s="10" t="str">
        <f t="shared" si="10"/>
        <v>(#age_class_subadult_yearling)=@{{ field_option_age_class_subadult_yearling }}@@: {{ field_option_def_age_class_subadult_yearling }}@@</v>
      </c>
      <c r="H161" s="5" t="s">
        <v>818</v>
      </c>
      <c r="I161" s="5"/>
      <c r="J161" s="6" t="s">
        <v>391</v>
      </c>
      <c r="K161" s="7" t="b">
        <v>1</v>
      </c>
      <c r="L161" s="9" t="b">
        <v>0</v>
      </c>
      <c r="M161" t="str">
        <f t="shared" si="11"/>
        <v xml:space="preserve">    field_option_age_class_subadult_yearling: "**Subadult - Yearling**"</v>
      </c>
      <c r="N161" t="str">
        <f t="shared" si="12"/>
        <v xml:space="preserve">    field_option_def_age_class_subadult_yearling: "Animals approximately one year old; has lived through one winter season; between 'Young of Year' and 'Adult.'"</v>
      </c>
    </row>
    <row r="162" spans="1:14">
      <c r="A162" t="s">
        <v>998</v>
      </c>
      <c r="B162">
        <v>161</v>
      </c>
      <c r="C162" s="5" t="s">
        <v>645</v>
      </c>
      <c r="D162" s="5" t="s">
        <v>645</v>
      </c>
      <c r="E162" t="s">
        <v>998</v>
      </c>
      <c r="F162" s="8" t="s">
        <v>646</v>
      </c>
      <c r="G162" s="10" t="str">
        <f t="shared" ref="G162:G193" si="13">"(#"&amp;C162&amp;")=@{{ "&amp;A162&amp;"_"&amp;C162&amp;" }}@@: {{ "&amp;A162&amp;"_def_"&amp;C162&amp;" }}@@"</f>
        <v>(#age_class_subadult_youngofyear)=@{{ field_option_age_class_subadult_youngofyear }}@@: {{ field_option_def_age_class_subadult_youngofyear }}@@</v>
      </c>
      <c r="H162" s="5" t="s">
        <v>819</v>
      </c>
      <c r="I162" s="5"/>
      <c r="J162" s="6" t="s">
        <v>391</v>
      </c>
      <c r="K162" s="7" t="b">
        <v>1</v>
      </c>
      <c r="L162" s="9" t="b">
        <v>0</v>
      </c>
      <c r="M162" t="str">
        <f t="shared" ref="M162:M193" si="14">"    "&amp;A162&amp;"_"&amp;C162&amp;": """&amp;F162&amp;""""</f>
        <v xml:space="preserve">    field_option_age_class_subadult_youngofyear: "**Subadult - Young of Year**"</v>
      </c>
      <c r="N162" t="str">
        <f t="shared" si="12"/>
        <v xml:space="preserve">    field_option_def_age_class_subadult_youngofyear: "Animals less than one year old; born in the previous year's spring, but has not yet lived through a winter season; between 'Juvenile' and 'Yearling.'"</v>
      </c>
    </row>
    <row r="163" spans="1:14">
      <c r="A163" t="s">
        <v>0</v>
      </c>
      <c r="B163">
        <v>162</v>
      </c>
      <c r="C163" s="5" t="s">
        <v>2976</v>
      </c>
      <c r="D163" s="5" t="s">
        <v>2976</v>
      </c>
      <c r="E163" t="s">
        <v>0</v>
      </c>
      <c r="F163" s="10" t="s">
        <v>2976</v>
      </c>
      <c r="G163" s="10" t="str">
        <f t="shared" si="13"/>
        <v>(#[survey](/09_glossary.md#survey))=@{{ term_[survey](/09_glossary.md#survey) }}@@: {{ term_def_[survey](/09_glossary.md#survey) }}@@</v>
      </c>
      <c r="H163" s="5" t="s">
        <v>3011</v>
      </c>
      <c r="I163" s="5"/>
      <c r="J163" s="6" t="s">
        <v>391</v>
      </c>
      <c r="K163" s="7" t="b">
        <v>1</v>
      </c>
      <c r="L163" s="7" t="b">
        <v>1</v>
      </c>
      <c r="M163" t="str">
        <f t="shared" si="14"/>
        <v xml:space="preserve">    term_[survey](/09_glossary.md#survey): "[survey](/09_glossary.md#survey)"</v>
      </c>
      <c r="N163" t="str">
        <f t="shared" si="12"/>
        <v xml:space="preserve">    term_def_[survey](/09_glossary.md#survey): "A unique deployment period (temporal extent) within a project (recorded as '[survey](/09_glossary.md#survey) Name')."</v>
      </c>
    </row>
    <row r="164" spans="1:14">
      <c r="A164" t="s">
        <v>997</v>
      </c>
      <c r="B164">
        <v>163</v>
      </c>
      <c r="C164" s="5" t="s">
        <v>3012</v>
      </c>
      <c r="D164" s="5" t="s">
        <v>3012</v>
      </c>
      <c r="E164" t="s">
        <v>997</v>
      </c>
      <c r="F164" s="8" t="s">
        <v>3013</v>
      </c>
      <c r="G164" s="10" t="str">
        <f t="shared" si="13"/>
        <v>(#[survey](/09_glossary.md#survey)_design)=@{{ field_[survey](/09_glossary.md#survey)_design }}@@: {{ field_def_[survey](/09_glossary.md#survey)_design }}@@</v>
      </c>
      <c r="H164" s="5" t="s">
        <v>3014</v>
      </c>
      <c r="I164" s="5" t="b">
        <v>1</v>
      </c>
      <c r="J164" s="6" t="b">
        <v>1</v>
      </c>
      <c r="K164" s="7" t="b">
        <v>1</v>
      </c>
      <c r="L164" s="7" t="b">
        <v>1</v>
      </c>
      <c r="M164" t="str">
        <f t="shared" si="14"/>
        <v xml:space="preserve">    field_[survey](/09_glossary.md#survey)_design: "**[survey](/09_glossary.md#survey) Design**"</v>
      </c>
      <c r="N164" t="str">
        <f t="shared" si="12"/>
        <v xml:space="preserve">    field_def_[survey](/09_glossary.md#survey)_design: "The spatial arrangement of remote cameras within the study area for an individual [survey](/09_glossary.md#survey). If 'Hierarchical (multiple)*/*,' include additional details in the [survey](/09_glossary.md#survey) Design Description. &lt;br&gt; &lt;br&gt; Note that we refer to different configurations of cameras more generally as study design and sampling design; however, the term '[survey](/09_glossary.md#survey) Design' refers to study design as it applies to an individual [survey](/09_glossary.md#survey). There may be multiple [survey](/09_glossary.md#survey) Designs for [survey](/09_glossary.md#survey)s within a project; if this occurs, the [survey](/09_glossary.md#survey) Design should be reported separately for each [survey](/09_glossary.md#survey)."</v>
      </c>
    </row>
    <row r="165" spans="1:14">
      <c r="A165" t="s">
        <v>997</v>
      </c>
      <c r="B165">
        <v>164</v>
      </c>
      <c r="C165" s="5" t="s">
        <v>3015</v>
      </c>
      <c r="D165" s="5" t="s">
        <v>3015</v>
      </c>
      <c r="E165" t="s">
        <v>997</v>
      </c>
      <c r="F165" s="8" t="s">
        <v>3016</v>
      </c>
      <c r="G165" s="10" t="str">
        <f t="shared" si="13"/>
        <v>(#[survey](/09_glossary.md#survey)_design_description)=@{{ field_[survey](/09_glossary.md#survey)_design_description }}@@: {{ field_def_[survey](/09_glossary.md#survey)_design_description }}@@</v>
      </c>
      <c r="H165" s="5" t="s">
        <v>3017</v>
      </c>
      <c r="I165" s="5"/>
      <c r="J165" s="6" t="b">
        <v>0</v>
      </c>
      <c r="K165" s="7" t="b">
        <v>1</v>
      </c>
      <c r="L165" s="7" t="b">
        <v>1</v>
      </c>
      <c r="M165" t="str">
        <f t="shared" si="14"/>
        <v xml:space="preserve">    field_[survey](/09_glossary.md#survey)_design_description: "**\*[survey](/09_glossary.md#survey) Design Description"</v>
      </c>
      <c r="N165" t="str">
        <f t="shared" si="12"/>
        <v xml:space="preserve">    field_def_[survey](/09_glossary.md#survey)_design_description: "A description of any additional details about the [survey](/09_glossary.md#survey) Design."</v>
      </c>
    </row>
    <row r="166" spans="1:14">
      <c r="A166" t="s">
        <v>997</v>
      </c>
      <c r="B166">
        <v>165</v>
      </c>
      <c r="C166" s="5" t="s">
        <v>3018</v>
      </c>
      <c r="D166" s="5" t="s">
        <v>3018</v>
      </c>
      <c r="E166" t="s">
        <v>997</v>
      </c>
      <c r="F166" s="8" t="s">
        <v>3019</v>
      </c>
      <c r="G166" s="10" t="str">
        <f t="shared" si="13"/>
        <v>(#[survey](/09_glossary.md#survey)_name)=@{{ field_[survey](/09_glossary.md#survey)_name }}@@: {{ field_def_[survey](/09_glossary.md#survey)_name }}@@</v>
      </c>
      <c r="H166" s="5" t="s">
        <v>3020</v>
      </c>
      <c r="I166" s="5"/>
      <c r="J166" s="6" t="b">
        <v>1</v>
      </c>
      <c r="K166" s="7" t="b">
        <v>1</v>
      </c>
      <c r="L166" s="7" t="b">
        <v>1</v>
      </c>
      <c r="M166" t="str">
        <f t="shared" si="14"/>
        <v xml:space="preserve">    field_[survey](/09_glossary.md#survey)_name: "**[survey](/09_glossary.md#survey) Name**"</v>
      </c>
      <c r="N166" t="str">
        <f t="shared" si="12"/>
        <v xml:space="preserve">    field_def_[survey](/09_glossary.md#survey)_name: "A unique alphanumeric identifier for each [survey](/09_glossary.md#survey) period (e.g., 'fortmc_001')."</v>
      </c>
    </row>
    <row r="167" spans="1:14">
      <c r="A167" t="s">
        <v>997</v>
      </c>
      <c r="B167">
        <v>166</v>
      </c>
      <c r="C167" s="5" t="s">
        <v>3021</v>
      </c>
      <c r="D167" s="5" t="s">
        <v>3021</v>
      </c>
      <c r="E167" t="s">
        <v>997</v>
      </c>
      <c r="F167" s="8" t="s">
        <v>3022</v>
      </c>
      <c r="G167" s="10" t="str">
        <f t="shared" si="13"/>
        <v>(#[survey](/09_glossary.md#survey)_objectives)=@{{ field_[survey](/09_glossary.md#survey)_objectives }}@@: {{ field_def_[survey](/09_glossary.md#survey)_objectives }}@@</v>
      </c>
      <c r="H167" s="5" t="s">
        <v>3023</v>
      </c>
      <c r="I167" s="5"/>
      <c r="J167" s="6" t="b">
        <v>1</v>
      </c>
      <c r="K167" s="7" t="b">
        <v>1</v>
      </c>
      <c r="L167" s="7" t="b">
        <v>1</v>
      </c>
      <c r="M167" t="str">
        <f t="shared" si="14"/>
        <v xml:space="preserve">    field_[survey](/09_glossary.md#survey)_objectives: "**[survey](/09_glossary.md#survey) Objectives**"</v>
      </c>
      <c r="N167" t="str">
        <f t="shared" si="12"/>
        <v xml:space="preserve">    field_def_[survey](/09_glossary.md#survey)_objectives: "The specific objectives of each [survey](/09_glossary.md#survey) within a project, including the Target Species, the state variables (e.g., occupancy, [density](/09_glossary.md#density)) , and proposed modelling approach(es). [survey](/09_glossary.md#survey) Objectives should be specific, measurable, achievable, relevant, and time-bound (i.e., SMART)."</v>
      </c>
    </row>
    <row r="168" spans="1:14">
      <c r="A168" t="s">
        <v>0</v>
      </c>
      <c r="B168">
        <v>167</v>
      </c>
      <c r="C168" s="5" t="s">
        <v>437</v>
      </c>
      <c r="D168" s="5" t="s">
        <v>437</v>
      </c>
      <c r="E168" t="s">
        <v>0</v>
      </c>
      <c r="F168" s="10" t="s">
        <v>439</v>
      </c>
      <c r="G168" s="10" t="str">
        <f t="shared" si="13"/>
        <v>(#sampledesign_systematic)=@{{ term_sampledesign_systematic }}@@: {{ term_def_sampledesign_systematic }}@@</v>
      </c>
      <c r="H168" s="5" t="s">
        <v>438</v>
      </c>
      <c r="I168" s="5"/>
      <c r="J168" s="6" t="s">
        <v>391</v>
      </c>
      <c r="K168" s="7" t="b">
        <v>1</v>
      </c>
      <c r="L168" s="7" t="b">
        <v>1</v>
      </c>
      <c r="M168" t="str">
        <f t="shared" si="14"/>
        <v xml:space="preserve">    term_sampledesign_systematic: "Systematic design"</v>
      </c>
      <c r="N168" t="str">
        <f t="shared" si="12"/>
        <v xml:space="preserve">    term_def_sampledesign_systematic: "Camera locations occur in a regular pattern (e.g., a grid pattern) across the study area."</v>
      </c>
    </row>
    <row r="169" spans="1:14">
      <c r="A169" t="s">
        <v>0</v>
      </c>
      <c r="B169">
        <v>168</v>
      </c>
      <c r="C169" s="5" t="s">
        <v>434</v>
      </c>
      <c r="D169" s="5" t="s">
        <v>434</v>
      </c>
      <c r="E169" t="s">
        <v>0</v>
      </c>
      <c r="F169" s="10" t="s">
        <v>436</v>
      </c>
      <c r="G169" s="10" t="str">
        <f t="shared" si="13"/>
        <v>(#sampledesign_systematic_random)=@{{ term_sampledesign_systematic_random }}@@: {{ term_def_sampledesign_systematic_random }}@@</v>
      </c>
      <c r="H169" s="5" t="s">
        <v>435</v>
      </c>
      <c r="I169" s="5"/>
      <c r="J169" s="6" t="s">
        <v>391</v>
      </c>
      <c r="K169" s="9" t="b">
        <v>0</v>
      </c>
      <c r="L169" s="7" t="b">
        <v>1</v>
      </c>
      <c r="M169" t="str">
        <f t="shared" si="14"/>
        <v xml:space="preserve">    term_sampledesign_systematic_random: "Systematic random design"</v>
      </c>
      <c r="N169"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0" spans="1:14">
      <c r="A170" t="s">
        <v>997</v>
      </c>
      <c r="B170">
        <v>169</v>
      </c>
      <c r="C170" s="5" t="s">
        <v>641</v>
      </c>
      <c r="D170" s="5" t="s">
        <v>641</v>
      </c>
      <c r="E170" t="s">
        <v>997</v>
      </c>
      <c r="F170" s="8" t="s">
        <v>642</v>
      </c>
      <c r="G170" s="10" t="str">
        <f t="shared" si="13"/>
        <v>(#tag)=@{{ field_tag }}@@: {{ field_def_tag }}@@</v>
      </c>
      <c r="H170" s="10" t="s">
        <v>945</v>
      </c>
      <c r="I170" s="5"/>
      <c r="J170" s="6" t="s">
        <v>391</v>
      </c>
      <c r="K170" s="7" t="b">
        <v>1</v>
      </c>
      <c r="L170" s="9" t="b">
        <v>0</v>
      </c>
      <c r="M170" t="str">
        <f t="shared" si="14"/>
        <v xml:space="preserve">    field_tag: "**Tag**"</v>
      </c>
      <c r="N170" t="str">
        <f t="shared" si="12"/>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171" spans="1:14">
      <c r="A171" t="s">
        <v>997</v>
      </c>
      <c r="B171">
        <v>170</v>
      </c>
      <c r="C171" s="5" t="s">
        <v>639</v>
      </c>
      <c r="D171" s="5" t="s">
        <v>639</v>
      </c>
      <c r="E171" t="s">
        <v>997</v>
      </c>
      <c r="F171" s="8" t="s">
        <v>640</v>
      </c>
      <c r="G171" s="10" t="str">
        <f t="shared" si="13"/>
        <v>(#target_species)=@{{ field_target_species }}@@: {{ field_def_target_species }}@@</v>
      </c>
      <c r="H171" s="5" t="s">
        <v>3024</v>
      </c>
      <c r="I171" s="5"/>
      <c r="J171" s="6" t="b">
        <v>1</v>
      </c>
      <c r="K171" s="7" t="b">
        <v>1</v>
      </c>
      <c r="L171" s="7" t="b">
        <v>1</v>
      </c>
      <c r="M171" t="str">
        <f t="shared" si="14"/>
        <v xml:space="preserve">    field_target_species: "**Target Species**"</v>
      </c>
      <c r="N171" t="str">
        <f t="shared" si="12"/>
        <v xml:space="preserve">    field_def_target_species: "The common name(s) of the species that the [survey](/09_glossary.md#survey) was designed to detect."</v>
      </c>
    </row>
    <row r="172" spans="1:14">
      <c r="A172" t="s">
        <v>0</v>
      </c>
      <c r="B172">
        <v>171</v>
      </c>
      <c r="C172" s="5" t="s">
        <v>431</v>
      </c>
      <c r="D172" s="5" t="s">
        <v>431</v>
      </c>
      <c r="E172" t="s">
        <v>0</v>
      </c>
      <c r="F172" s="10" t="s">
        <v>433</v>
      </c>
      <c r="G172" s="10" t="str">
        <f t="shared" si="13"/>
        <v>(#sampledesign_targeted)=@{{ term_sampledesign_targeted }}@@: {{ term_def_sampledesign_targeted }}@@</v>
      </c>
      <c r="H172" s="5" t="s">
        <v>432</v>
      </c>
      <c r="I172" s="5"/>
      <c r="J172" s="6" t="s">
        <v>391</v>
      </c>
      <c r="K172" s="7" t="b">
        <v>1</v>
      </c>
      <c r="L172" s="7" t="b">
        <v>1</v>
      </c>
      <c r="M172" t="str">
        <f t="shared" si="14"/>
        <v xml:space="preserve">    term_sampledesign_targeted: "Targeted design"</v>
      </c>
      <c r="N172" t="str">
        <f t="shared" si="12"/>
        <v xml:space="preserve">    term_def_sampledesign_targeted: "Camera locations or sample stations are placed in areas that are known or suspected to have higher activity levels (e.g., game trails, mineral licks)."</v>
      </c>
    </row>
    <row r="173" spans="1:14">
      <c r="A173" t="s">
        <v>0</v>
      </c>
      <c r="B173">
        <v>172</v>
      </c>
      <c r="C173" s="5" t="s">
        <v>428</v>
      </c>
      <c r="D173" s="5" t="s">
        <v>428</v>
      </c>
      <c r="E173" t="s">
        <v>0</v>
      </c>
      <c r="F173" s="10" t="s">
        <v>430</v>
      </c>
      <c r="G173" s="10" t="str">
        <f t="shared" si="13"/>
        <v>(#test_image)=@{{ term_test_image }}@@: {{ term_def_test_image }}@@</v>
      </c>
      <c r="H173" s="5" t="s">
        <v>429</v>
      </c>
      <c r="I173" s="5"/>
      <c r="J173" s="6" t="s">
        <v>391</v>
      </c>
      <c r="K173" s="7" t="b">
        <v>1</v>
      </c>
      <c r="L173" s="7" t="b">
        <v>1</v>
      </c>
      <c r="M173" t="str">
        <f t="shared" si="14"/>
        <v xml:space="preserve">    term_test_image: "Test image"</v>
      </c>
      <c r="N173"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74" spans="1:14">
      <c r="A174" t="s">
        <v>997</v>
      </c>
      <c r="B174">
        <v>173</v>
      </c>
      <c r="C174" s="5" t="s">
        <v>759</v>
      </c>
      <c r="D174" s="5" t="s">
        <v>759</v>
      </c>
      <c r="E174" t="s">
        <v>997</v>
      </c>
      <c r="F174" s="8" t="s">
        <v>2179</v>
      </c>
      <c r="G174" s="10" t="str">
        <f t="shared" si="13"/>
        <v>(#test_image_taken)=@{{ field_test_image_taken }}@@: {{ field_def_test_image_taken }}@@</v>
      </c>
      <c r="H174" s="5" t="s">
        <v>760</v>
      </c>
      <c r="I174" s="5"/>
      <c r="J174" s="6" t="b">
        <v>0</v>
      </c>
      <c r="K174" s="7" t="b">
        <v>1</v>
      </c>
      <c r="L174" s="7" t="b">
        <v>1</v>
      </c>
      <c r="M174" t="str">
        <f t="shared" si="14"/>
        <v xml:space="preserve">    field_test_image_taken: "**\*Test Image Taken"</v>
      </c>
      <c r="N174" t="str">
        <f t="shared" si="1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175" spans="1:14">
      <c r="A175" t="s">
        <v>0</v>
      </c>
      <c r="B175">
        <v>174</v>
      </c>
      <c r="C175" s="5" t="s">
        <v>344</v>
      </c>
      <c r="D175" s="5" t="s">
        <v>426</v>
      </c>
      <c r="E175" t="s">
        <v>0</v>
      </c>
      <c r="F175" s="10" t="s">
        <v>427</v>
      </c>
      <c r="G175" s="10" t="str">
        <f t="shared" si="13"/>
        <v>(#mod_tifc)=@{{ term_mod_tifc }}@@: {{ term_def_mod_tifc }}@@</v>
      </c>
      <c r="H175" s="5" t="s">
        <v>2912</v>
      </c>
      <c r="I175" s="5"/>
      <c r="J175" s="6" t="s">
        <v>391</v>
      </c>
      <c r="K175" s="9" t="b">
        <v>0</v>
      </c>
      <c r="L175" s="7" t="b">
        <v>1</v>
      </c>
      <c r="M175" t="str">
        <f t="shared" si="14"/>
        <v xml:space="preserve">    term_mod_tifc: "Time in front of the camera (TIFC) (Huggard, 2018; Warbington &amp; Boyce, 2020; tested in Becker et al., 2022)"</v>
      </c>
      <c r="N175" t="str">
        <f t="shared" si="12"/>
        <v xml:space="preserve">    term_def_mod_tifc: "A method used to estimate [density](/09_glossary.md#density) that treats camera image data as quadrat samples (Becker et al., 2022)."</v>
      </c>
    </row>
    <row r="176" spans="1:14">
      <c r="A176" t="s">
        <v>0</v>
      </c>
      <c r="B176">
        <v>175</v>
      </c>
      <c r="C176" s="5" t="s">
        <v>424</v>
      </c>
      <c r="D176" s="5" t="s">
        <v>424</v>
      </c>
      <c r="E176" t="s">
        <v>0</v>
      </c>
      <c r="F176" s="10" t="s">
        <v>425</v>
      </c>
      <c r="G176" s="10" t="str">
        <f t="shared" si="13"/>
        <v>(#timelapse_image)=@{{ term_timelapse_image }}@@: {{ term_def_timelapse_image }}@@</v>
      </c>
      <c r="H176" s="5" t="s">
        <v>2913</v>
      </c>
      <c r="I176" s="5"/>
      <c r="J176" s="6" t="s">
        <v>391</v>
      </c>
      <c r="K176" s="7" t="b">
        <v>1</v>
      </c>
      <c r="L176" s="7" t="b">
        <v>1</v>
      </c>
      <c r="M176" t="str">
        <f t="shared" si="14"/>
        <v xml:space="preserve">    term_timelapse_image: "Time-lapse image"</v>
      </c>
      <c r="N176"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[density](/09_glossary.md#density) estimators' such as REM or time-to-event (TTE) models; see Moeller et al., [2018] for advantages and disadvantages)."</v>
      </c>
    </row>
    <row r="177" spans="1:14">
      <c r="A177" t="s">
        <v>0</v>
      </c>
      <c r="B177">
        <v>176</v>
      </c>
      <c r="C177" s="5" t="s">
        <v>340</v>
      </c>
      <c r="D177" s="5" t="s">
        <v>422</v>
      </c>
      <c r="E177" t="s">
        <v>0</v>
      </c>
      <c r="F177" s="10" t="s">
        <v>423</v>
      </c>
      <c r="G177" s="10" t="str">
        <f t="shared" si="13"/>
        <v>(#mod_tte)=@{{ term_mod_tte }}@@: {{ term_def_mod_tte }}@@</v>
      </c>
      <c r="H177" s="5" t="s">
        <v>2914</v>
      </c>
      <c r="I177" s="5"/>
      <c r="J177" s="6" t="s">
        <v>391</v>
      </c>
      <c r="K177" s="9" t="b">
        <v>0</v>
      </c>
      <c r="L177" s="7" t="b">
        <v>1</v>
      </c>
      <c r="M177" t="str">
        <f t="shared" si="14"/>
        <v xml:space="preserve">    term_mod_tte: "Time-to-event (TTE) model (Moeller et al., 2018)"</v>
      </c>
      <c r="N177" t="str">
        <f t="shared" si="12"/>
        <v xml:space="preserve">    term_def_mod_tte: "A method used to estimate abundance or [density](/09_glossary.md#density) from the detection rate while accounting for animal movement rates (Moeller et al., 2018). The TTE model assumes perfect detection (though there is a model extension to account for imperfect detection that requires further testing)."</v>
      </c>
    </row>
    <row r="178" spans="1:14">
      <c r="A178" t="s">
        <v>0</v>
      </c>
      <c r="B178">
        <v>177</v>
      </c>
      <c r="C178" s="5" t="s">
        <v>420</v>
      </c>
      <c r="D178" s="5" t="s">
        <v>420</v>
      </c>
      <c r="E178" t="s">
        <v>0</v>
      </c>
      <c r="F178" s="10" t="s">
        <v>421</v>
      </c>
      <c r="G178" s="10" t="str">
        <f t="shared" si="13"/>
        <v>(#total_number_of_camera_days)=@{{ term_total_number_of_camera_days }}@@: {{ term_def_total_number_of_camera_days }}@@</v>
      </c>
      <c r="H178" s="5" t="s">
        <v>3025</v>
      </c>
      <c r="I178" s="5"/>
      <c r="J178" s="6" t="s">
        <v>391</v>
      </c>
      <c r="K178" s="9" t="b">
        <v>0</v>
      </c>
      <c r="L178" s="7" t="b">
        <v>1</v>
      </c>
      <c r="M178" t="str">
        <f t="shared" si="14"/>
        <v xml:space="preserve">    term_total_number_of_camera_days: "Total number of camera days"</v>
      </c>
      <c r="N178" t="str">
        <f t="shared" si="12"/>
        <v xml:space="preserve">    term_def_total_number_of_camera_days: "The number of days that all cameras were active during the [survey](/09_glossary.md#survey)."</v>
      </c>
    </row>
    <row r="179" spans="1:14">
      <c r="A179" t="s">
        <v>0</v>
      </c>
      <c r="B179">
        <v>178</v>
      </c>
      <c r="C179" s="5" t="s">
        <v>418</v>
      </c>
      <c r="D179" s="5" t="s">
        <v>418</v>
      </c>
      <c r="E179" t="s">
        <v>0</v>
      </c>
      <c r="F179" s="10" t="s">
        <v>1423</v>
      </c>
      <c r="G179" s="10" t="str">
        <f t="shared" si="13"/>
        <v>(#trigger_event)=@{{ term_trigger_event }}@@: {{ term_def_trigger_event }}@@</v>
      </c>
      <c r="H179" s="5" t="s">
        <v>419</v>
      </c>
      <c r="I179" s="5"/>
      <c r="J179" s="6" t="s">
        <v>391</v>
      </c>
      <c r="K179" s="7" t="b">
        <v>1</v>
      </c>
      <c r="L179" s="7" t="b">
        <v>1</v>
      </c>
      <c r="M179" t="str">
        <f t="shared" si="14"/>
        <v xml:space="preserve">    term_trigger_event: "Trigger 'event'"</v>
      </c>
      <c r="N179" t="str">
        <f t="shared" si="12"/>
        <v xml:space="preserve">    term_def_trigger_event: "An activation of the camera detector(s) that initiates the capture of a single or multiple images, or the recording of video."</v>
      </c>
    </row>
    <row r="180" spans="1:14">
      <c r="A180" t="s">
        <v>997</v>
      </c>
      <c r="B180">
        <v>179</v>
      </c>
      <c r="C180" s="5" t="s">
        <v>637</v>
      </c>
      <c r="D180" s="5" t="s">
        <v>637</v>
      </c>
      <c r="E180" t="s">
        <v>997</v>
      </c>
      <c r="F180" s="8" t="s">
        <v>638</v>
      </c>
      <c r="G180" s="10" t="str">
        <f t="shared" si="13"/>
        <v>(#settings_trigger_modes)=@{{ field_settings_trigger_modes }}@@: {{ field_def_settings_trigger_modes }}@@</v>
      </c>
      <c r="H180" s="5" t="s">
        <v>942</v>
      </c>
      <c r="I180" s="5"/>
      <c r="J180" s="6" t="b">
        <v>1</v>
      </c>
      <c r="K180" s="7" t="b">
        <v>1</v>
      </c>
      <c r="L180" s="7" t="b">
        <v>1</v>
      </c>
      <c r="M180" t="str">
        <f t="shared" si="14"/>
        <v xml:space="preserve">    field_settings_trigger_modes: "**Trigger Mode(s) ** (camera settings)"</v>
      </c>
      <c r="N180" t="str">
        <f t="shared" si="12"/>
        <v xml:space="preserve">    field_def_settings_trigger_modes: "The camera setting(s) that determine how the camera will trigger: by motion ('Motion Image'), at set intervals ('Time-lapse image'), and*/or by video ('Video'; possible with newer camera models, such as Reconyx HP2X)."</v>
      </c>
    </row>
    <row r="181" spans="1:14">
      <c r="A181" t="s">
        <v>997</v>
      </c>
      <c r="B181">
        <v>180</v>
      </c>
      <c r="C181" s="5" t="s">
        <v>635</v>
      </c>
      <c r="D181" s="5" t="s">
        <v>635</v>
      </c>
      <c r="E181" t="s">
        <v>997</v>
      </c>
      <c r="F181" s="8" t="s">
        <v>636</v>
      </c>
      <c r="G181" s="10" t="str">
        <f t="shared" si="13"/>
        <v>(#settings_trigger_sensitivity)=@{{ field_settings_trigger_sensitivity }}@@: {{ field_def_settings_trigger_sensitivity }}@@</v>
      </c>
      <c r="H181" s="5" t="s">
        <v>943</v>
      </c>
      <c r="I181" s="5"/>
      <c r="J181" s="6" t="b">
        <v>1</v>
      </c>
      <c r="K181" s="7" t="b">
        <v>1</v>
      </c>
      <c r="L181" s="7" t="b">
        <v>1</v>
      </c>
      <c r="M181" t="str">
        <f t="shared" si="14"/>
        <v xml:space="preserve">    field_settings_trigger_sensitivity: "**Trigger Sensitivity**"</v>
      </c>
      <c r="N181" t="str">
        <f t="shared" si="12"/>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182" spans="1:14">
      <c r="A182" t="s">
        <v>0</v>
      </c>
      <c r="B182">
        <v>181</v>
      </c>
      <c r="C182" s="5" t="s">
        <v>416</v>
      </c>
      <c r="D182" s="5" t="s">
        <v>416</v>
      </c>
      <c r="E182" t="s">
        <v>0</v>
      </c>
      <c r="F182" s="10" t="s">
        <v>417</v>
      </c>
      <c r="G182" s="10" t="str">
        <f t="shared" si="13"/>
        <v>(#trigger_speed)=@{{ term_trigger_speed }}@@: {{ term_def_trigger_speed }}@@</v>
      </c>
      <c r="H182" s="5" t="s">
        <v>870</v>
      </c>
      <c r="I182" s="5"/>
      <c r="J182" s="6" t="s">
        <v>391</v>
      </c>
      <c r="K182" s="9" t="b">
        <v>0</v>
      </c>
      <c r="L182" s="7" t="b">
        <v>1</v>
      </c>
      <c r="M182" t="str">
        <f t="shared" si="14"/>
        <v xml:space="preserve">    term_trigger_speed: "Trigger speed"</v>
      </c>
      <c r="N182" t="str">
        <f t="shared" si="12"/>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83" spans="1:14">
      <c r="A183" t="s">
        <v>0</v>
      </c>
      <c r="B183">
        <v>182</v>
      </c>
      <c r="C183" s="5" t="s">
        <v>414</v>
      </c>
      <c r="D183" s="5" t="s">
        <v>414</v>
      </c>
      <c r="E183" t="s">
        <v>0</v>
      </c>
      <c r="F183" s="10" t="s">
        <v>415</v>
      </c>
      <c r="G183" s="10" t="str">
        <f t="shared" si="13"/>
        <v>(#typeid_unmarked)=@{{ term_typeid_unmarked }}@@: {{ term_def_typeid_unmarked }}@@</v>
      </c>
      <c r="H183" s="5" t="s">
        <v>947</v>
      </c>
      <c r="I183" s="5"/>
      <c r="J183" s="6" t="s">
        <v>391</v>
      </c>
      <c r="K183" s="9" t="b">
        <v>0</v>
      </c>
      <c r="L183" s="7" t="b">
        <v>1</v>
      </c>
      <c r="M183" t="str">
        <f t="shared" si="14"/>
        <v xml:space="preserve">    term_typeid_unmarked: "Unmarked individuals */ populations */ species "</v>
      </c>
      <c r="N183" t="str">
        <f t="shared" si="12"/>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84" spans="1:14">
      <c r="A184" t="s">
        <v>0</v>
      </c>
      <c r="B184">
        <v>183</v>
      </c>
      <c r="C184" s="5" t="s">
        <v>412</v>
      </c>
      <c r="D184" s="5" t="s">
        <v>412</v>
      </c>
      <c r="E184" t="s">
        <v>0</v>
      </c>
      <c r="F184" s="10" t="s">
        <v>413</v>
      </c>
      <c r="G184" s="10" t="str">
        <f t="shared" si="13"/>
        <v>(#settings_userlabel)=@{{ term_settings_userlabel }}@@: {{ term_def_settings_userlabel }}@@</v>
      </c>
      <c r="H184" s="5" t="s">
        <v>944</v>
      </c>
      <c r="I184" s="5"/>
      <c r="J184" s="6" t="s">
        <v>391</v>
      </c>
      <c r="K184" s="9" t="b">
        <v>0</v>
      </c>
      <c r="L184" s="7" t="b">
        <v>1</v>
      </c>
      <c r="M184" t="str">
        <f t="shared" si="14"/>
        <v xml:space="preserve">    term_settings_userlabel: "User label"</v>
      </c>
      <c r="N184"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1:14">
      <c r="A185" t="s">
        <v>997</v>
      </c>
      <c r="B185">
        <v>184</v>
      </c>
      <c r="C185" s="5" t="s">
        <v>633</v>
      </c>
      <c r="D185" s="5" t="s">
        <v>633</v>
      </c>
      <c r="E185" t="s">
        <v>997</v>
      </c>
      <c r="F185" s="8" t="s">
        <v>634</v>
      </c>
      <c r="G185" s="10" t="str">
        <f t="shared" si="13"/>
        <v>(#utm_zone_camera_location)=@{{ field_utm_zone_camera_location }}@@: {{ field_def_utm_zone_camera_location }}@@</v>
      </c>
      <c r="H185" s="5" t="s">
        <v>871</v>
      </c>
      <c r="I185" s="5"/>
      <c r="J185" s="6" t="b">
        <v>1</v>
      </c>
      <c r="K185" s="7" t="b">
        <v>1</v>
      </c>
      <c r="L185" s="7" t="b">
        <v>1</v>
      </c>
      <c r="M185" t="str">
        <f t="shared" si="14"/>
        <v xml:space="preserve">    field_utm_zone_camera_location: "**UTM Zone Camera Location**"</v>
      </c>
      <c r="N185" t="str">
        <f t="shared" si="12"/>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186" spans="1:14">
      <c r="A186" t="s">
        <v>997</v>
      </c>
      <c r="B186">
        <v>185</v>
      </c>
      <c r="C186" s="5" t="s">
        <v>757</v>
      </c>
      <c r="D186" s="5" t="s">
        <v>757</v>
      </c>
      <c r="E186" t="s">
        <v>997</v>
      </c>
      <c r="F186" s="8" t="s">
        <v>2180</v>
      </c>
      <c r="G186" s="10" t="str">
        <f t="shared" si="13"/>
        <v>(#settings_video_length)=@{{ field_settings_video_length }}@@: {{ field_def_settings_video_length }}@@</v>
      </c>
      <c r="H186" s="5" t="s">
        <v>758</v>
      </c>
      <c r="I186" s="5" t="b">
        <v>1</v>
      </c>
      <c r="J186" s="6" t="b">
        <v>0</v>
      </c>
      <c r="K186" s="7" t="b">
        <v>1</v>
      </c>
      <c r="L186" s="7" t="b">
        <v>1</v>
      </c>
      <c r="M186" t="str">
        <f t="shared" si="14"/>
        <v xml:space="preserve">    field_settings_video_length: "**\*Video Length (seconds)"</v>
      </c>
      <c r="N186" t="str">
        <f t="shared" si="12"/>
        <v xml:space="preserve">    field_def_settings_video_length: "If applicable, describes the camera setting that specifies the minimum video duration (in seconds) that the camera will record when triggered. Leave blank if not applicable."</v>
      </c>
    </row>
    <row r="187" spans="1:14">
      <c r="A187" t="s">
        <v>0</v>
      </c>
      <c r="B187">
        <v>186</v>
      </c>
      <c r="C187" s="5" t="s">
        <v>409</v>
      </c>
      <c r="D187" s="5" t="s">
        <v>409</v>
      </c>
      <c r="E187" t="s">
        <v>0</v>
      </c>
      <c r="F187" s="5" t="s">
        <v>411</v>
      </c>
      <c r="G187" s="10" t="str">
        <f t="shared" si="13"/>
        <v>(#fov_viewshed)=@{{ term_fov_viewshed }}@@: {{ term_def_fov_viewshed }}@@</v>
      </c>
      <c r="H187" s="5" t="s">
        <v>410</v>
      </c>
      <c r="I187" s="5"/>
      <c r="J187" s="6" t="s">
        <v>391</v>
      </c>
      <c r="K187" s="9" t="b">
        <v>0</v>
      </c>
      <c r="L187" s="7" t="b">
        <v>1</v>
      </c>
      <c r="M187" t="str">
        <f t="shared" si="14"/>
        <v xml:space="preserve">    term_fov_viewshed: "Viewshed"</v>
      </c>
      <c r="N187" t="str">
        <f t="shared" si="12"/>
        <v xml:space="preserve">    term_def_fov_viewshed: "The area visible to the camera as determined by its lens angle (in degrees) and trigger distance (Moeller et al., 2023)."</v>
      </c>
    </row>
    <row r="188" spans="1:14">
      <c r="A188" t="s">
        <v>0</v>
      </c>
      <c r="B188">
        <v>187</v>
      </c>
      <c r="C188" s="5" t="s">
        <v>2915</v>
      </c>
      <c r="D188" s="5" t="s">
        <v>2915</v>
      </c>
      <c r="E188" t="s">
        <v>0</v>
      </c>
      <c r="F188" s="10" t="s">
        <v>2916</v>
      </c>
      <c r="G188" s="10" t="str">
        <f t="shared" si="13"/>
        <v>(#fov_viewshed_[density](/09_glossary.md#density)_estimators)=@{{ term_fov_viewshed_[density](/09_glossary.md#density)_estimators }}@@: {{ term_def_fov_viewshed_[density](/09_glossary.md#density)_estimators }}@@</v>
      </c>
      <c r="H188" s="5" t="s">
        <v>2917</v>
      </c>
      <c r="I188" s="5"/>
      <c r="J188" s="6" t="s">
        <v>391</v>
      </c>
      <c r="K188" s="9" t="b">
        <v>0</v>
      </c>
      <c r="L188" s="7" t="b">
        <v>1</v>
      </c>
      <c r="M188" t="str">
        <f t="shared" si="14"/>
        <v xml:space="preserve">    term_fov_viewshed_[density](/09_glossary.md#density)_estimators: "Viewshed [density](/09_glossary.md#density) estimators"</v>
      </c>
      <c r="N188" t="str">
        <f t="shared" si="12"/>
        <v xml:space="preserve">    term_def_fov_viewshed_[density](/09_glossary.md#density)_estimators: "Methods used to estimate the abundance of unmarked populations from observations of animals that relate animal observations to the space directly sampled by each camera’s viewshed (Moeller et al., 2023); they result in viewshed [density](/09_glossary.md#density) estimates that can be extrapolated to abundance within broader sampling frames (Gilbert et al., 2020; Moeller et al., 2023)."</v>
      </c>
    </row>
    <row r="189" spans="1:14">
      <c r="A189" t="s">
        <v>0</v>
      </c>
      <c r="B189">
        <v>188</v>
      </c>
      <c r="C189" s="5" t="s">
        <v>406</v>
      </c>
      <c r="D189" s="5" t="s">
        <v>406</v>
      </c>
      <c r="E189" t="s">
        <v>0</v>
      </c>
      <c r="F189" s="10" t="s">
        <v>408</v>
      </c>
      <c r="G189" s="10" t="str">
        <f t="shared" si="13"/>
        <v>(#visit)=@{{ term_visit }}@@: {{ term_def_visit }}@@</v>
      </c>
      <c r="H189" s="5" t="s">
        <v>407</v>
      </c>
      <c r="I189" s="5"/>
      <c r="J189" s="6" t="s">
        <v>391</v>
      </c>
      <c r="K189" s="7" t="b">
        <v>1</v>
      </c>
      <c r="L189" s="7" t="b">
        <v>1</v>
      </c>
      <c r="M189" t="str">
        <f t="shared" si="14"/>
        <v xml:space="preserve">    term_visit: "Visit"</v>
      </c>
      <c r="N189" t="str">
        <f t="shared" si="12"/>
        <v xml:space="preserve">    term_def_visit: "When a crew has gone to a location to deploy, service, or retrieve a remote camera."</v>
      </c>
    </row>
    <row r="190" spans="1:14">
      <c r="A190" t="s">
        <v>997</v>
      </c>
      <c r="B190">
        <v>189</v>
      </c>
      <c r="C190" s="5" t="s">
        <v>756</v>
      </c>
      <c r="D190" s="5" t="s">
        <v>756</v>
      </c>
      <c r="E190" t="s">
        <v>997</v>
      </c>
      <c r="F190" s="8" t="s">
        <v>2181</v>
      </c>
      <c r="G190" s="10" t="str">
        <f t="shared" si="13"/>
        <v>(#visit_comments)=@{{ field_visit_comments }}@@: {{ field_def_visit_comments }}@@</v>
      </c>
      <c r="H190" s="5" t="s">
        <v>950</v>
      </c>
      <c r="I190" s="5"/>
      <c r="J190" s="6" t="b">
        <v>0</v>
      </c>
      <c r="K190" s="7" t="b">
        <v>1</v>
      </c>
      <c r="L190" s="9" t="b">
        <v>0</v>
      </c>
      <c r="M190" t="str">
        <f t="shared" si="14"/>
        <v xml:space="preserve">    field_visit_comments: "**\*Visit Comments"</v>
      </c>
      <c r="N190" t="str">
        <f t="shared" si="12"/>
        <v xml:space="preserve">    field_def_visit_comments: "Comments describing additional details about the deployment and*/or Service*/Retrieval visits."</v>
      </c>
    </row>
    <row r="191" spans="1:14">
      <c r="A191" t="s">
        <v>0</v>
      </c>
      <c r="B191">
        <v>190</v>
      </c>
      <c r="C191" s="5" t="s">
        <v>403</v>
      </c>
      <c r="D191" s="5" t="s">
        <v>403</v>
      </c>
      <c r="E191" t="s">
        <v>0</v>
      </c>
      <c r="F191" s="10" t="s">
        <v>405</v>
      </c>
      <c r="G191" s="10" t="str">
        <f t="shared" si="13"/>
        <v>(#visit_metadata)=@{{ term_visit_metadata }}@@: {{ term_def_visit_metadata }}@@</v>
      </c>
      <c r="H191" s="5" t="s">
        <v>404</v>
      </c>
      <c r="I191" s="5"/>
      <c r="J191" s="6" t="s">
        <v>391</v>
      </c>
      <c r="K191" s="7" t="b">
        <v>1</v>
      </c>
      <c r="L191" s="7" t="b">
        <v>1</v>
      </c>
      <c r="M191" t="str">
        <f t="shared" si="14"/>
        <v xml:space="preserve">    term_visit_metadata: "Visit metadata"</v>
      </c>
      <c r="N191" t="str">
        <f t="shared" si="12"/>
        <v xml:space="preserve">    term_def_visit_metadata: "Metadata that should be collected each time a camera location is visited to deploy, Service*/Retrieval Field Datasheet."</v>
      </c>
    </row>
    <row r="192" spans="1:14">
      <c r="A192" t="s">
        <v>0</v>
      </c>
      <c r="B192">
        <v>191</v>
      </c>
      <c r="C192" s="5" t="s">
        <v>400</v>
      </c>
      <c r="D192" s="5" t="s">
        <v>400</v>
      </c>
      <c r="E192" t="s">
        <v>0</v>
      </c>
      <c r="F192" s="10" t="s">
        <v>402</v>
      </c>
      <c r="G192" s="10" t="str">
        <f t="shared" si="13"/>
        <v>(#baitlure_visual_lure)=@{{ term_baitlure_visual_lure }}@@: {{ term_def_baitlure_visual_lure }}@@</v>
      </c>
      <c r="H192" s="5" t="s">
        <v>401</v>
      </c>
      <c r="I192" s="5"/>
      <c r="J192" s="6" t="s">
        <v>391</v>
      </c>
      <c r="K192" s="9" t="b">
        <v>0</v>
      </c>
      <c r="L192" s="7" t="b">
        <v>1</v>
      </c>
      <c r="M192" t="str">
        <f t="shared" si="14"/>
        <v xml:space="preserve">    term_baitlure_visual_lure: "Visual lure"</v>
      </c>
      <c r="N192" t="str">
        <f t="shared" si="12"/>
        <v xml:space="preserve">    term_def_baitlure_visual_lure: "Any material that draws animals closer via their sense of sight (Schlexer, 2008)."</v>
      </c>
    </row>
    <row r="193" spans="1:14">
      <c r="A193" t="s">
        <v>0</v>
      </c>
      <c r="B193">
        <v>192</v>
      </c>
      <c r="C193" s="5" t="s">
        <v>398</v>
      </c>
      <c r="D193" s="5" t="s">
        <v>398</v>
      </c>
      <c r="E193" t="s">
        <v>0</v>
      </c>
      <c r="F193" s="10" t="s">
        <v>399</v>
      </c>
      <c r="G193" s="10" t="str">
        <f t="shared" si="13"/>
        <v>(#walktest)=@{{ term_walktest }}@@: {{ term_def_walktest }}@@</v>
      </c>
      <c r="H193" s="5" t="s">
        <v>948</v>
      </c>
      <c r="I193" s="5"/>
      <c r="J193" s="6" t="s">
        <v>391</v>
      </c>
      <c r="K193" s="7" t="b">
        <v>1</v>
      </c>
      <c r="L193" s="7" t="b">
        <v>1</v>
      </c>
      <c r="M193" t="str">
        <f t="shared" si="14"/>
        <v xml:space="preserve">    term_walktest: "Walktest"</v>
      </c>
      <c r="N193" t="str">
        <f t="shared" si="12"/>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94" spans="1:14">
      <c r="A194" t="s">
        <v>997</v>
      </c>
      <c r="B194">
        <v>193</v>
      </c>
      <c r="C194" s="5" t="s">
        <v>755</v>
      </c>
      <c r="D194" s="5" t="s">
        <v>755</v>
      </c>
      <c r="E194" t="s">
        <v>997</v>
      </c>
      <c r="F194" s="8" t="s">
        <v>2182</v>
      </c>
      <c r="G194" s="10" t="str">
        <f t="shared" ref="G194:G199" si="15">"(#"&amp;C194&amp;")=@{{ "&amp;A194&amp;"_"&amp;C194&amp;" }}@@: {{ "&amp;A194&amp;"_def_"&amp;C194&amp;" }}@@"</f>
        <v>(#walktest_complete)=@{{ field_walktest_complete }}@@: {{ field_def_walktest_complete }}@@</v>
      </c>
      <c r="H194" s="5" t="s">
        <v>949</v>
      </c>
      <c r="I194" s="5"/>
      <c r="J194" s="6" t="b">
        <v>0</v>
      </c>
      <c r="K194" s="7" t="b">
        <v>1</v>
      </c>
      <c r="L194" s="7" t="b">
        <v>1</v>
      </c>
      <c r="M194" t="str">
        <f t="shared" ref="M194:M199" si="16">"    "&amp;A194&amp;"_"&amp;C194&amp;": """&amp;F194&amp;""""</f>
        <v xml:space="preserve">    field_walktest_complete: "**\*Walktest Complete"</v>
      </c>
      <c r="N194" t="str">
        <f t="shared" si="1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95" spans="1:14">
      <c r="A195" t="s">
        <v>997</v>
      </c>
      <c r="B195">
        <v>194</v>
      </c>
      <c r="C195" s="5" t="s">
        <v>753</v>
      </c>
      <c r="D195" s="5" t="s">
        <v>753</v>
      </c>
      <c r="E195" t="s">
        <v>997</v>
      </c>
      <c r="F195" s="8" t="s">
        <v>2183</v>
      </c>
      <c r="G195" s="10" t="str">
        <f t="shared" si="15"/>
        <v>(#walktest_distance)=@{{ field_walktest_distance }}@@: {{ field_def_walktest_distance }}@@</v>
      </c>
      <c r="H195" s="5" t="s">
        <v>754</v>
      </c>
      <c r="I195" s="5" t="b">
        <v>1</v>
      </c>
      <c r="J195" s="6" t="b">
        <v>0</v>
      </c>
      <c r="K195" s="7" t="b">
        <v>1</v>
      </c>
      <c r="L195" s="7" t="b">
        <v>1</v>
      </c>
      <c r="M195" t="str">
        <f t="shared" si="16"/>
        <v xml:space="preserve">    field_walktest_distance: "**\*Walktest Distance (m) **"</v>
      </c>
      <c r="N195" t="str">
        <f t="shared" ref="N195:N199" si="17">"    "&amp;A195&amp;"_def_"&amp;C195&amp;": """&amp;H195&amp;""""</f>
        <v xml:space="preserve">    field_def_walktest_distance: "The horizontal distance from the camera at which the crew performs the walktest (metres; to the nearest 0.05 m). Leave blank if not applicable."</v>
      </c>
    </row>
    <row r="196" spans="1:14">
      <c r="A196" t="s">
        <v>997</v>
      </c>
      <c r="B196">
        <v>195</v>
      </c>
      <c r="C196" s="5" t="s">
        <v>751</v>
      </c>
      <c r="D196" s="5" t="s">
        <v>751</v>
      </c>
      <c r="E196" t="s">
        <v>997</v>
      </c>
      <c r="F196" s="8" t="s">
        <v>2184</v>
      </c>
      <c r="G196" s="10" t="str">
        <f t="shared" si="15"/>
        <v>(#walktest_height)=@{{ field_walktest_height }}@@: {{ field_def_walktest_height }}@@</v>
      </c>
      <c r="H196" s="5" t="s">
        <v>752</v>
      </c>
      <c r="I196" s="5" t="b">
        <v>1</v>
      </c>
      <c r="J196" s="6" t="b">
        <v>0</v>
      </c>
      <c r="K196" s="7" t="b">
        <v>1</v>
      </c>
      <c r="L196" s="7" t="b">
        <v>1</v>
      </c>
      <c r="M196" t="str">
        <f t="shared" si="16"/>
        <v xml:space="preserve">    field_walktest_height: "**\*Walktest Height (m)**"</v>
      </c>
      <c r="N196" t="str">
        <f t="shared" si="17"/>
        <v xml:space="preserve">    field_def_walktest_height: "The vertical distance from the camera at which the crew performs the walktest (metres; to the nearest 0.05 m). Leave blank if not applicable."</v>
      </c>
    </row>
    <row r="197" spans="1:14">
      <c r="A197" t="s">
        <v>0</v>
      </c>
      <c r="B197">
        <v>196</v>
      </c>
      <c r="C197" s="5" t="s">
        <v>1534</v>
      </c>
      <c r="D197" s="5" t="s">
        <v>396</v>
      </c>
      <c r="E197" t="s">
        <v>0</v>
      </c>
      <c r="F197" s="10" t="s">
        <v>397</v>
      </c>
      <c r="G197" s="10" t="str">
        <f t="shared" si="15"/>
        <v>(#mod_zinb)=@{{ term_mod_zinb }}@@: {{ term_def_mod_zinb }}@@</v>
      </c>
      <c r="H197" s="5" t="s">
        <v>854</v>
      </c>
      <c r="I197" s="5"/>
      <c r="J197" s="6" t="s">
        <v>391</v>
      </c>
      <c r="K197" s="9" t="b">
        <v>0</v>
      </c>
      <c r="L197" s="7" t="b">
        <v>1</v>
      </c>
      <c r="M197" t="str">
        <f t="shared" si="16"/>
        <v xml:space="preserve">    term_mod_zinb: "Zero-inflated negative binomial (ZINB) regression (McCullagh &amp; Nelder, 1989)"</v>
      </c>
      <c r="N197" t="str">
        <f t="shared" si="17"/>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98" spans="1:14">
      <c r="A198" t="s">
        <v>0</v>
      </c>
      <c r="B198">
        <v>197</v>
      </c>
      <c r="C198" s="5" t="s">
        <v>1535</v>
      </c>
      <c r="D198" s="5" t="s">
        <v>393</v>
      </c>
      <c r="E198" t="s">
        <v>0</v>
      </c>
      <c r="F198" s="10" t="s">
        <v>395</v>
      </c>
      <c r="G198" s="10" t="str">
        <f t="shared" si="15"/>
        <v>(#mod_zip)=@{{ term_mod_zip }}@@: {{ term_def_mod_zip }}@@</v>
      </c>
      <c r="H198" s="5" t="s">
        <v>394</v>
      </c>
      <c r="I198" s="5"/>
      <c r="J198" s="6" t="s">
        <v>391</v>
      </c>
      <c r="K198" s="9" t="b">
        <v>0</v>
      </c>
      <c r="L198" s="7" t="b">
        <v>1</v>
      </c>
      <c r="M198" t="str">
        <f t="shared" si="16"/>
        <v xml:space="preserve">    term_mod_zip: "Zero-inflated Poisson (ZIP) regression (Lambert, 1992)"</v>
      </c>
      <c r="N198"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99" spans="1:14">
      <c r="A199" t="s">
        <v>0</v>
      </c>
      <c r="B199">
        <v>198</v>
      </c>
      <c r="C199" s="5" t="s">
        <v>1533</v>
      </c>
      <c r="D199" s="5" t="s">
        <v>390</v>
      </c>
      <c r="E199" t="s">
        <v>0</v>
      </c>
      <c r="F199" s="5" t="s">
        <v>392</v>
      </c>
      <c r="G199" s="10" t="str">
        <f t="shared" si="15"/>
        <v>(#mod_zero_inflation)=@{{ term_mod_zero_inflation }}@@: {{ term_def_mod_zero_inflation }}@@</v>
      </c>
      <c r="H199" s="5" t="s">
        <v>853</v>
      </c>
      <c r="I199" s="5"/>
      <c r="J199" s="6" t="s">
        <v>391</v>
      </c>
      <c r="K199" s="9" t="b">
        <v>0</v>
      </c>
      <c r="L199" s="7" t="b">
        <v>1</v>
      </c>
      <c r="M199" t="str">
        <f t="shared" si="16"/>
        <v xml:space="preserve">    term_mod_zero_inflation: "Zero-inflation"</v>
      </c>
      <c r="N199" t="str">
        <f t="shared" si="17"/>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00" spans="1:14">
      <c r="F200" s="1"/>
      <c r="G200" s="1"/>
    </row>
    <row r="201" spans="1:14">
      <c r="F201" s="2"/>
      <c r="G201" s="2"/>
    </row>
    <row r="202" spans="1:14">
      <c r="F202" s="1"/>
      <c r="G202" s="1"/>
    </row>
  </sheetData>
  <autoFilter ref="A1:O199" xr:uid="{B9597082-29CB-45FC-A241-16B4E33864A2}">
    <sortState xmlns:xlrd2="http://schemas.microsoft.com/office/spreadsheetml/2017/richdata2" ref="A2:O199">
      <sortCondition ref="B1:B199"/>
    </sortState>
  </autoFilter>
  <conditionalFormatting sqref="F1:F1048576">
    <cfRule type="containsText" dxfId="2" priority="1" operator="containsText" text="\">
      <formula>NOT(ISERROR(SEARCH("\",F1)))</formula>
    </cfRule>
    <cfRule type="containsText" dxfId="1" priority="2" operator="containsText" text="/">
      <formula>NOT(ISERROR(SEARCH("/",F1)))</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C35" sqref="C3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954</v>
      </c>
      <c r="B1" t="s">
        <v>387</v>
      </c>
      <c r="C1" t="s">
        <v>925</v>
      </c>
      <c r="D1" t="s">
        <v>952</v>
      </c>
      <c r="E1" t="s">
        <v>970</v>
      </c>
      <c r="F1" t="s">
        <v>971</v>
      </c>
      <c r="G1" t="s">
        <v>957</v>
      </c>
      <c r="H1" t="s">
        <v>387</v>
      </c>
    </row>
    <row r="2" spans="1:8" ht="15">
      <c r="A2" s="11" t="s">
        <v>953</v>
      </c>
      <c r="B2" s="11"/>
      <c r="C2" s="11" t="s">
        <v>1568</v>
      </c>
      <c r="D2" t="s">
        <v>2287</v>
      </c>
      <c r="E2" s="10" t="s">
        <v>969</v>
      </c>
      <c r="F2" t="s">
        <v>955</v>
      </c>
      <c r="G2" t="s">
        <v>956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11" t="s">
        <v>953</v>
      </c>
      <c r="B3" s="11"/>
      <c r="C3" s="11" t="s">
        <v>1568</v>
      </c>
      <c r="D3" t="s">
        <v>2288</v>
      </c>
      <c r="E3" s="10" t="s">
        <v>2918</v>
      </c>
      <c r="F3" t="s">
        <v>972</v>
      </c>
      <c r="G3" t="s">
        <v>2919</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11" t="s">
        <v>953</v>
      </c>
      <c r="B4" s="11"/>
      <c r="C4" s="11" t="s">
        <v>1568</v>
      </c>
      <c r="D4" t="s">
        <v>2289</v>
      </c>
      <c r="E4" s="10" t="s">
        <v>958</v>
      </c>
      <c r="F4" t="s">
        <v>973</v>
      </c>
      <c r="G4" t="s">
        <v>996</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11" t="s">
        <v>953</v>
      </c>
      <c r="B5" s="11"/>
      <c r="C5" s="11" t="s">
        <v>1568</v>
      </c>
      <c r="D5" t="s">
        <v>2290</v>
      </c>
      <c r="E5" s="10" t="s">
        <v>959</v>
      </c>
      <c r="F5" t="s">
        <v>974</v>
      </c>
      <c r="G5" t="s">
        <v>995</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11" t="s">
        <v>953</v>
      </c>
      <c r="B6" s="11"/>
      <c r="C6" s="11" t="s">
        <v>1568</v>
      </c>
      <c r="D6" t="s">
        <v>2291</v>
      </c>
      <c r="E6" s="10" t="s">
        <v>960</v>
      </c>
      <c r="F6" t="s">
        <v>975</v>
      </c>
      <c r="G6" t="s">
        <v>994</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11" t="s">
        <v>953</v>
      </c>
      <c r="B7" s="11"/>
      <c r="C7" s="11" t="s">
        <v>1568</v>
      </c>
      <c r="D7" t="s">
        <v>2292</v>
      </c>
      <c r="E7" s="10" t="s">
        <v>961</v>
      </c>
      <c r="F7" t="s">
        <v>976</v>
      </c>
      <c r="G7" t="s">
        <v>993</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11" t="s">
        <v>953</v>
      </c>
      <c r="B8" s="11"/>
      <c r="C8" s="11" t="s">
        <v>1568</v>
      </c>
      <c r="D8" t="s">
        <v>2293</v>
      </c>
      <c r="E8" s="10" t="s">
        <v>962</v>
      </c>
      <c r="F8" t="s">
        <v>977</v>
      </c>
      <c r="G8" t="s">
        <v>992</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11" t="s">
        <v>953</v>
      </c>
      <c r="B9" s="11"/>
      <c r="C9" s="11" t="s">
        <v>1568</v>
      </c>
      <c r="D9" t="s">
        <v>2294</v>
      </c>
      <c r="E9" s="10" t="s">
        <v>963</v>
      </c>
      <c r="F9" t="s">
        <v>978</v>
      </c>
      <c r="G9" t="s">
        <v>991</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11" t="s">
        <v>953</v>
      </c>
      <c r="B10" s="11"/>
      <c r="C10" s="11" t="s">
        <v>1568</v>
      </c>
      <c r="D10" t="s">
        <v>2295</v>
      </c>
      <c r="E10" s="10" t="s">
        <v>964</v>
      </c>
      <c r="F10" t="s">
        <v>979</v>
      </c>
      <c r="G10" t="s">
        <v>990</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11" t="s">
        <v>953</v>
      </c>
      <c r="B11" s="11"/>
      <c r="C11" s="11" t="s">
        <v>1568</v>
      </c>
      <c r="D11" t="s">
        <v>2296</v>
      </c>
      <c r="E11" s="10" t="s">
        <v>965</v>
      </c>
      <c r="F11" t="s">
        <v>980</v>
      </c>
      <c r="G11" t="s">
        <v>989</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11" t="s">
        <v>953</v>
      </c>
      <c r="B12" s="11"/>
      <c r="C12" s="11" t="s">
        <v>1568</v>
      </c>
      <c r="D12" t="s">
        <v>2297</v>
      </c>
      <c r="E12" s="10" t="s">
        <v>966</v>
      </c>
      <c r="F12" t="s">
        <v>981</v>
      </c>
      <c r="G12" t="s">
        <v>988</v>
      </c>
      <c r="H12" t="str">
        <f t="shared" si="0"/>
        <v xml:space="preserve">    figure_caption_clarke_et_al_2023_fig11: "**{{ ref_intext_clarke_et_al_2023_fig11  }} - Figure 11**: Simple diagrams showing dispersed, clumped and Poisson-distributed animals (red dots) in space."</v>
      </c>
    </row>
    <row r="13" spans="1:8" ht="15">
      <c r="A13" s="11" t="s">
        <v>953</v>
      </c>
      <c r="B13" s="11"/>
      <c r="C13" s="11" t="s">
        <v>1568</v>
      </c>
      <c r="D13" t="s">
        <v>2298</v>
      </c>
      <c r="E13" s="10" t="s">
        <v>967</v>
      </c>
      <c r="F13" t="s">
        <v>982</v>
      </c>
      <c r="G13" t="s">
        <v>987</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11" t="s">
        <v>953</v>
      </c>
      <c r="B14" s="11"/>
      <c r="C14" s="11" t="s">
        <v>1568</v>
      </c>
      <c r="D14" t="s">
        <v>2299</v>
      </c>
      <c r="E14" s="10" t="s">
        <v>968</v>
      </c>
      <c r="F14" t="s">
        <v>983</v>
      </c>
      <c r="G14" t="s">
        <v>986</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11" t="s">
        <v>953</v>
      </c>
      <c r="B15" s="11"/>
      <c r="C15" s="11" t="s">
        <v>1568</v>
      </c>
      <c r="D15" t="s">
        <v>2300</v>
      </c>
      <c r="E15" s="10" t="s">
        <v>2920</v>
      </c>
      <c r="F15" t="s">
        <v>984</v>
      </c>
      <c r="G15" t="s">
        <v>2921</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11" t="s">
        <v>953</v>
      </c>
      <c r="B16" s="11"/>
      <c r="C16" s="11" t="s">
        <v>1568</v>
      </c>
      <c r="D16" t="s">
        <v>2301</v>
      </c>
      <c r="E16" s="10" t="s">
        <v>2922</v>
      </c>
      <c r="F16" t="s">
        <v>985</v>
      </c>
      <c r="G16" t="s">
        <v>2923</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10" type="noConversion"/>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pane ySplit="1" topLeftCell="A2" activePane="bottomLeft" state="frozen"/>
      <selection pane="bottomLeft" activeCell="D16" sqref="D16"/>
    </sheetView>
  </sheetViews>
  <sheetFormatPr defaultRowHeight="14.25"/>
  <cols>
    <col min="1" max="1" width="9.625" bestFit="1" customWidth="1"/>
    <col min="2" max="2" width="11.625" bestFit="1" customWidth="1"/>
    <col min="3" max="3" width="23.75" bestFit="1" customWidth="1"/>
    <col min="4" max="4" width="68.625" bestFit="1" customWidth="1"/>
    <col min="5" max="5" width="36.125" customWidth="1"/>
  </cols>
  <sheetData>
    <row r="1" spans="1:5" ht="15">
      <c r="A1" s="16" t="s">
        <v>1326</v>
      </c>
      <c r="B1" s="16" t="s">
        <v>954</v>
      </c>
      <c r="C1" s="16" t="s">
        <v>388</v>
      </c>
      <c r="D1" s="16" t="s">
        <v>1010</v>
      </c>
      <c r="E1" s="1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1364</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1365</v>
      </c>
      <c r="E14" t="str">
        <f t="shared" si="0"/>
        <v xml:space="preserve">    name_mod_scr_secr: "Spatial capture-recapture (SCR) / Spatially explicit capture recapture (SECR)"</v>
      </c>
    </row>
    <row r="15" spans="1:5">
      <c r="A15" t="s">
        <v>336</v>
      </c>
      <c r="B15" t="s">
        <v>333</v>
      </c>
      <c r="C15" t="s">
        <v>356</v>
      </c>
      <c r="D15" t="s">
        <v>1366</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951</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1292</v>
      </c>
      <c r="B23" t="s">
        <v>1293</v>
      </c>
      <c r="C23" t="s">
        <v>1023</v>
      </c>
      <c r="D23" t="s">
        <v>1021</v>
      </c>
      <c r="E23" t="str">
        <f t="shared" si="0"/>
        <v xml:space="preserve">    b2: "-   "</v>
      </c>
    </row>
    <row r="24" spans="1:5">
      <c r="A24" t="s">
        <v>1292</v>
      </c>
      <c r="B24" t="s">
        <v>1293</v>
      </c>
      <c r="C24" t="s">
        <v>1024</v>
      </c>
      <c r="D24" t="s">
        <v>1022</v>
      </c>
      <c r="E24" t="str">
        <f t="shared" si="0"/>
        <v xml:space="preserve">    b1: "    -   "</v>
      </c>
    </row>
    <row r="25" spans="1:5">
      <c r="A25" t="s">
        <v>1292</v>
      </c>
      <c r="B25" t="s">
        <v>1295</v>
      </c>
      <c r="C25" t="s">
        <v>1291</v>
      </c>
      <c r="D25" t="s">
        <v>1294</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2924</v>
      </c>
      <c r="D28" t="s">
        <v>2900</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1292</v>
      </c>
      <c r="B35" t="s">
        <v>2147</v>
      </c>
      <c r="C35" t="s">
        <v>2126</v>
      </c>
      <c r="D35" t="s">
        <v>2190</v>
      </c>
      <c r="E35" t="str">
        <f t="shared" si="0"/>
        <v xml:space="preserve">    ref_intext_figure1_ref_id: "In-text ref here"</v>
      </c>
    </row>
    <row r="36" spans="1:5">
      <c r="A36" t="s">
        <v>1292</v>
      </c>
      <c r="B36" t="s">
        <v>2147</v>
      </c>
      <c r="C36" t="s">
        <v>2127</v>
      </c>
      <c r="D36" t="s">
        <v>2190</v>
      </c>
      <c r="E36" t="str">
        <f t="shared" si="0"/>
        <v xml:space="preserve">    ref_intext_figure2_ref_id: "In-text ref here"</v>
      </c>
    </row>
    <row r="37" spans="1:5">
      <c r="A37" t="s">
        <v>1292</v>
      </c>
      <c r="B37" t="s">
        <v>2147</v>
      </c>
      <c r="C37" t="s">
        <v>2128</v>
      </c>
      <c r="D37" t="s">
        <v>2190</v>
      </c>
      <c r="E37" t="str">
        <f t="shared" si="0"/>
        <v xml:space="preserve">    ref_intext_figure3_ref_id: "In-text ref here"</v>
      </c>
    </row>
    <row r="38" spans="1:5">
      <c r="A38" t="s">
        <v>1292</v>
      </c>
      <c r="B38" t="s">
        <v>2147</v>
      </c>
      <c r="C38" t="s">
        <v>2129</v>
      </c>
      <c r="D38" t="s">
        <v>2190</v>
      </c>
      <c r="E38" t="str">
        <f t="shared" si="0"/>
        <v xml:space="preserve">    ref_intext_figure4_ref_id: "In-text ref here"</v>
      </c>
    </row>
    <row r="39" spans="1:5">
      <c r="A39" t="s">
        <v>1292</v>
      </c>
      <c r="B39" t="s">
        <v>2147</v>
      </c>
      <c r="C39" t="s">
        <v>2130</v>
      </c>
      <c r="D39" t="s">
        <v>2190</v>
      </c>
      <c r="E39" t="str">
        <f t="shared" si="0"/>
        <v xml:space="preserve">    ref_intext_figure5_ref_id: "In-text ref here"</v>
      </c>
    </row>
    <row r="40" spans="1:5">
      <c r="A40" t="s">
        <v>1292</v>
      </c>
      <c r="B40" t="s">
        <v>2147</v>
      </c>
      <c r="C40" t="s">
        <v>2125</v>
      </c>
      <c r="D40" t="s">
        <v>2190</v>
      </c>
      <c r="E40" t="str">
        <f t="shared" si="0"/>
        <v xml:space="preserve">    ref_intext_figure6_ref_id: "In-text ref here"</v>
      </c>
    </row>
    <row r="41" spans="1:5">
      <c r="A41" t="s">
        <v>1292</v>
      </c>
      <c r="B41" t="s">
        <v>2147</v>
      </c>
      <c r="C41" t="s">
        <v>2131</v>
      </c>
      <c r="D41" t="s">
        <v>2190</v>
      </c>
      <c r="E41" t="str">
        <f t="shared" si="0"/>
        <v xml:space="preserve">    ref_intext_figure7_ref_id: "In-text ref here"</v>
      </c>
    </row>
    <row r="42" spans="1:5">
      <c r="A42" t="s">
        <v>1292</v>
      </c>
      <c r="B42" t="s">
        <v>2147</v>
      </c>
      <c r="C42" t="s">
        <v>2135</v>
      </c>
      <c r="D42" t="s">
        <v>2190</v>
      </c>
      <c r="E42" t="str">
        <f t="shared" si="0"/>
        <v xml:space="preserve">    ref_intext_vid1_ref_id: "In-text ref here"</v>
      </c>
    </row>
    <row r="43" spans="1:5">
      <c r="A43" t="s">
        <v>1292</v>
      </c>
      <c r="B43" t="s">
        <v>2147</v>
      </c>
      <c r="C43" t="s">
        <v>2136</v>
      </c>
      <c r="D43" t="s">
        <v>2190</v>
      </c>
      <c r="E43" t="str">
        <f t="shared" si="0"/>
        <v xml:space="preserve">    ref_intext_vid2_ref_id: "In-text ref here"</v>
      </c>
    </row>
    <row r="44" spans="1:5">
      <c r="A44" t="s">
        <v>1292</v>
      </c>
      <c r="B44" t="s">
        <v>2147</v>
      </c>
      <c r="C44" t="s">
        <v>2137</v>
      </c>
      <c r="D44" t="s">
        <v>2190</v>
      </c>
      <c r="E44" t="str">
        <f t="shared" si="0"/>
        <v xml:space="preserve">    ref_intext_vid3_ref_id: "In-text ref here"</v>
      </c>
    </row>
    <row r="45" spans="1:5">
      <c r="A45" t="s">
        <v>1292</v>
      </c>
      <c r="B45" t="s">
        <v>2147</v>
      </c>
      <c r="C45" t="s">
        <v>2138</v>
      </c>
      <c r="D45" t="s">
        <v>2190</v>
      </c>
      <c r="E45" t="str">
        <f t="shared" si="0"/>
        <v xml:space="preserve">    ref_intext_vid4_ref_id: "In-text ref here"</v>
      </c>
    </row>
    <row r="46" spans="1:5">
      <c r="A46" t="s">
        <v>1292</v>
      </c>
      <c r="B46" t="s">
        <v>2147</v>
      </c>
      <c r="C46" t="s">
        <v>2139</v>
      </c>
      <c r="D46" t="s">
        <v>2190</v>
      </c>
      <c r="E46" t="str">
        <f t="shared" si="0"/>
        <v xml:space="preserve">    ref_intext_vid5_ref_id: "In-text ref here"</v>
      </c>
    </row>
    <row r="47" spans="1:5">
      <c r="A47" t="s">
        <v>1292</v>
      </c>
      <c r="B47" t="s">
        <v>2147</v>
      </c>
      <c r="C47" t="s">
        <v>2140</v>
      </c>
      <c r="D47" t="s">
        <v>2190</v>
      </c>
      <c r="E47" t="str">
        <f t="shared" si="0"/>
        <v xml:space="preserve">    ref_intext_vid6_ref_id: "In-text ref here"</v>
      </c>
    </row>
    <row r="48" spans="1:5">
      <c r="A48" t="s">
        <v>1292</v>
      </c>
      <c r="B48" t="s">
        <v>2147</v>
      </c>
      <c r="C48" t="s">
        <v>2134</v>
      </c>
      <c r="D48" t="s">
        <v>2190</v>
      </c>
      <c r="E48" t="str">
        <f t="shared" si="0"/>
        <v xml:space="preserve">    ref_intext_vid7_ref_id: "In-text ref here"</v>
      </c>
    </row>
    <row r="49" spans="1:5">
      <c r="A49" t="s">
        <v>1292</v>
      </c>
      <c r="B49" t="s">
        <v>2147</v>
      </c>
      <c r="C49" t="s">
        <v>2133</v>
      </c>
      <c r="D49" t="s">
        <v>2191</v>
      </c>
      <c r="E49" t="str">
        <f t="shared" si="0"/>
        <v xml:space="preserve">    ref_bib_resource1_ref_id: "Full ref here"</v>
      </c>
    </row>
    <row r="50" spans="1:5">
      <c r="A50" t="s">
        <v>1292</v>
      </c>
      <c r="B50" t="s">
        <v>2147</v>
      </c>
      <c r="C50" t="s">
        <v>2141</v>
      </c>
      <c r="D50" t="s">
        <v>2191</v>
      </c>
      <c r="E50" t="str">
        <f t="shared" si="0"/>
        <v xml:space="preserve">    ref_bib_resource2_ref_id: "Full ref here"</v>
      </c>
    </row>
    <row r="51" spans="1:5">
      <c r="A51" t="s">
        <v>1292</v>
      </c>
      <c r="B51" t="s">
        <v>2147</v>
      </c>
      <c r="C51" t="s">
        <v>2142</v>
      </c>
      <c r="D51" t="s">
        <v>2191</v>
      </c>
      <c r="E51" t="str">
        <f t="shared" si="0"/>
        <v xml:space="preserve">    ref_bib_resource3_ref_id: "Full ref here"</v>
      </c>
    </row>
    <row r="52" spans="1:5">
      <c r="A52" t="s">
        <v>1292</v>
      </c>
      <c r="B52" t="s">
        <v>2147</v>
      </c>
      <c r="C52" t="s">
        <v>2143</v>
      </c>
      <c r="D52" t="s">
        <v>2191</v>
      </c>
      <c r="E52" t="str">
        <f t="shared" si="0"/>
        <v xml:space="preserve">    ref_bib_resource4_ref_id: "Full ref here"</v>
      </c>
    </row>
    <row r="53" spans="1:5">
      <c r="A53" t="s">
        <v>1292</v>
      </c>
      <c r="B53" t="s">
        <v>2147</v>
      </c>
      <c r="C53" t="s">
        <v>2132</v>
      </c>
      <c r="D53" t="s">
        <v>2191</v>
      </c>
      <c r="E53" t="str">
        <f t="shared" si="0"/>
        <v xml:space="preserve">    ref_bib_resource5_ref_id: "Full ref here"</v>
      </c>
    </row>
    <row r="54" spans="1:5">
      <c r="A54" t="s">
        <v>1292</v>
      </c>
      <c r="B54" t="s">
        <v>2147</v>
      </c>
      <c r="C54" t="s">
        <v>2144</v>
      </c>
      <c r="D54" t="s">
        <v>2191</v>
      </c>
      <c r="E54" t="str">
        <f t="shared" si="0"/>
        <v xml:space="preserve">    ref_bib_resource6_ref_id: "Full ref here"</v>
      </c>
    </row>
    <row r="55" spans="1:5">
      <c r="A55" t="s">
        <v>1292</v>
      </c>
      <c r="B55" t="s">
        <v>2147</v>
      </c>
      <c r="C55" t="s">
        <v>2145</v>
      </c>
      <c r="D55" t="s">
        <v>2191</v>
      </c>
      <c r="E55" t="str">
        <f t="shared" si="0"/>
        <v xml:space="preserve">    ref_bib_resource7_ref_id: "Full ref here"</v>
      </c>
    </row>
    <row r="56" spans="1:5">
      <c r="A56" t="s">
        <v>1292</v>
      </c>
      <c r="B56" t="s">
        <v>2147</v>
      </c>
      <c r="C56" t="s">
        <v>2146</v>
      </c>
      <c r="D56" t="s">
        <v>2191</v>
      </c>
      <c r="E56" t="str">
        <f t="shared" si="0"/>
        <v xml:space="preserve">    ref_bib_resource8_ref_id: "Full ref here"</v>
      </c>
    </row>
    <row r="57" spans="1:5">
      <c r="A57" t="s">
        <v>1292</v>
      </c>
      <c r="B57" t="s">
        <v>2147</v>
      </c>
      <c r="C57" t="s">
        <v>2185</v>
      </c>
      <c r="D57" t="s">
        <v>2191</v>
      </c>
      <c r="E57" t="str">
        <f t="shared" si="0"/>
        <v xml:space="preserve">    ref_bib_resource9_ref_id: "Full ref here"</v>
      </c>
    </row>
    <row r="58" spans="1:5">
      <c r="A58" t="s">
        <v>1292</v>
      </c>
      <c r="B58" t="s">
        <v>2147</v>
      </c>
      <c r="C58" t="s">
        <v>2186</v>
      </c>
      <c r="D58" t="s">
        <v>2191</v>
      </c>
      <c r="E58" t="str">
        <f t="shared" si="0"/>
        <v xml:space="preserve">    ref_bib_resource10_ref_id: "Full ref here"</v>
      </c>
    </row>
    <row r="59" spans="1:5">
      <c r="A59" t="s">
        <v>1292</v>
      </c>
      <c r="B59" t="s">
        <v>2147</v>
      </c>
      <c r="C59" t="s">
        <v>2187</v>
      </c>
      <c r="D59" t="s">
        <v>2191</v>
      </c>
      <c r="E59" t="str">
        <f t="shared" si="0"/>
        <v xml:space="preserve">    ref_bib_resource11_ref_id: "Full ref here"</v>
      </c>
    </row>
    <row r="60" spans="1:5">
      <c r="A60" t="s">
        <v>1292</v>
      </c>
      <c r="B60" t="s">
        <v>2147</v>
      </c>
      <c r="C60" t="s">
        <v>2188</v>
      </c>
      <c r="D60" t="s">
        <v>2191</v>
      </c>
      <c r="E60" t="str">
        <f t="shared" si="0"/>
        <v xml:space="preserve">    ref_bib_resource12_ref_id: "Full ref here"</v>
      </c>
    </row>
    <row r="61" spans="1:5">
      <c r="A61" t="s">
        <v>1292</v>
      </c>
      <c r="B61" t="s">
        <v>2147</v>
      </c>
      <c r="C61" t="s">
        <v>2189</v>
      </c>
      <c r="D61" t="s">
        <v>2191</v>
      </c>
      <c r="E61" t="str">
        <f t="shared" si="0"/>
        <v xml:space="preserve">    ref_bib_resource13_ref_id: "Full ref here"</v>
      </c>
    </row>
  </sheetData>
  <autoFilter ref="A1:E61" xr:uid="{5B9C1C1F-6928-4DA5-8716-D178E571683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J31"/>
  <sheetViews>
    <sheetView workbookViewId="0">
      <selection activeCell="G10" sqref="G10"/>
    </sheetView>
  </sheetViews>
  <sheetFormatPr defaultRowHeight="14.25"/>
  <cols>
    <col min="1" max="1" width="16.75" customWidth="1"/>
    <col min="2" max="2" width="22.25" customWidth="1"/>
    <col min="3" max="3" width="17.25" customWidth="1"/>
    <col min="4" max="4" width="16.75" customWidth="1"/>
    <col min="5" max="5" width="34.375" customWidth="1"/>
    <col min="6" max="6" width="22" bestFit="1" customWidth="1"/>
    <col min="7" max="7" width="32.25" customWidth="1"/>
    <col min="8" max="8" width="15.625" hidden="1" customWidth="1"/>
    <col min="9" max="9" width="23.875" customWidth="1"/>
  </cols>
  <sheetData>
    <row r="1" spans="1:10" ht="15">
      <c r="A1" s="20" t="s">
        <v>1417</v>
      </c>
      <c r="B1" s="20" t="s">
        <v>1416</v>
      </c>
      <c r="C1" s="20" t="s">
        <v>1415</v>
      </c>
      <c r="D1" s="20" t="s">
        <v>336</v>
      </c>
      <c r="E1" s="20" t="s">
        <v>1414</v>
      </c>
      <c r="F1" s="20" t="s">
        <v>1413</v>
      </c>
      <c r="G1" s="20" t="s">
        <v>1412</v>
      </c>
      <c r="H1" s="20" t="s">
        <v>1411</v>
      </c>
      <c r="I1" s="20" t="s">
        <v>1410</v>
      </c>
      <c r="J1" s="20" t="s">
        <v>387</v>
      </c>
    </row>
    <row r="2" spans="1:10">
      <c r="A2" s="19" t="s">
        <v>1406</v>
      </c>
      <c r="B2">
        <v>1</v>
      </c>
      <c r="C2" t="b">
        <v>1</v>
      </c>
      <c r="D2" t="s">
        <v>372</v>
      </c>
      <c r="E2" t="s">
        <v>371</v>
      </c>
      <c r="F2" t="s">
        <v>391</v>
      </c>
      <c r="G2" t="s">
        <v>391</v>
      </c>
      <c r="H2" t="s">
        <v>391</v>
      </c>
      <c r="I2" t="s">
        <v>1409</v>
      </c>
      <c r="J2" t="s">
        <v>1558</v>
      </c>
    </row>
    <row r="3" spans="1:10">
      <c r="A3" s="19" t="s">
        <v>1406</v>
      </c>
      <c r="B3">
        <v>2</v>
      </c>
      <c r="C3" t="b">
        <v>1</v>
      </c>
      <c r="D3" t="s">
        <v>370</v>
      </c>
      <c r="E3" t="s">
        <v>369</v>
      </c>
      <c r="F3" t="s">
        <v>1408</v>
      </c>
      <c r="G3" t="s">
        <v>391</v>
      </c>
      <c r="H3" t="s">
        <v>391</v>
      </c>
      <c r="I3" t="s">
        <v>369</v>
      </c>
      <c r="J3" t="s">
        <v>1559</v>
      </c>
    </row>
    <row r="4" spans="1:10">
      <c r="A4" s="19" t="s">
        <v>1406</v>
      </c>
      <c r="B4">
        <v>6</v>
      </c>
      <c r="C4" t="b">
        <v>1</v>
      </c>
      <c r="D4" t="s">
        <v>368</v>
      </c>
      <c r="E4" t="s">
        <v>367</v>
      </c>
      <c r="F4" t="s">
        <v>391</v>
      </c>
      <c r="G4" t="s">
        <v>391</v>
      </c>
      <c r="H4" t="s">
        <v>1407</v>
      </c>
      <c r="I4" t="s">
        <v>383</v>
      </c>
      <c r="J4" t="s">
        <v>1560</v>
      </c>
    </row>
    <row r="5" spans="1:10">
      <c r="A5" s="19" t="s">
        <v>1406</v>
      </c>
      <c r="B5">
        <v>7</v>
      </c>
      <c r="C5" t="b">
        <v>1</v>
      </c>
      <c r="D5" t="s">
        <v>366</v>
      </c>
      <c r="E5" t="s">
        <v>365</v>
      </c>
      <c r="F5" t="s">
        <v>391</v>
      </c>
      <c r="G5" t="s">
        <v>391</v>
      </c>
      <c r="H5" t="s">
        <v>391</v>
      </c>
      <c r="I5" t="s">
        <v>381</v>
      </c>
      <c r="J5" t="s">
        <v>1561</v>
      </c>
    </row>
    <row r="6" spans="1:10">
      <c r="A6" s="19" t="s">
        <v>1406</v>
      </c>
      <c r="B6">
        <v>29</v>
      </c>
      <c r="C6" t="b">
        <v>1</v>
      </c>
      <c r="D6" t="s">
        <v>364</v>
      </c>
      <c r="E6" t="s">
        <v>363</v>
      </c>
      <c r="F6" t="s">
        <v>391</v>
      </c>
      <c r="G6" t="s">
        <v>391</v>
      </c>
      <c r="H6" t="s">
        <v>391</v>
      </c>
      <c r="I6" t="s">
        <v>363</v>
      </c>
      <c r="J6" t="s">
        <v>1562</v>
      </c>
    </row>
    <row r="7" spans="1:10">
      <c r="A7" t="b">
        <v>0</v>
      </c>
      <c r="B7">
        <v>3</v>
      </c>
      <c r="C7" t="b">
        <v>0</v>
      </c>
      <c r="D7" t="s">
        <v>370</v>
      </c>
      <c r="E7" t="s">
        <v>369</v>
      </c>
      <c r="F7" t="s">
        <v>391</v>
      </c>
      <c r="G7" t="s">
        <v>391</v>
      </c>
      <c r="H7" t="s">
        <v>391</v>
      </c>
      <c r="I7" t="s">
        <v>1376</v>
      </c>
      <c r="J7" t="s">
        <v>1563</v>
      </c>
    </row>
    <row r="8" spans="1:10">
      <c r="A8" t="b">
        <v>0</v>
      </c>
      <c r="B8">
        <v>3</v>
      </c>
      <c r="C8" t="b">
        <v>0</v>
      </c>
      <c r="D8" t="s">
        <v>370</v>
      </c>
      <c r="E8" t="s">
        <v>369</v>
      </c>
      <c r="F8" t="s">
        <v>1014</v>
      </c>
      <c r="G8" t="s">
        <v>1885</v>
      </c>
      <c r="H8" t="s">
        <v>391</v>
      </c>
      <c r="I8" t="s">
        <v>1376</v>
      </c>
      <c r="J8" t="s">
        <v>1563</v>
      </c>
    </row>
    <row r="9" spans="1:10">
      <c r="A9" t="b">
        <v>0</v>
      </c>
      <c r="B9">
        <v>4</v>
      </c>
      <c r="C9" t="b">
        <v>0</v>
      </c>
      <c r="D9" t="s">
        <v>370</v>
      </c>
      <c r="E9" t="s">
        <v>369</v>
      </c>
      <c r="F9" t="s">
        <v>1015</v>
      </c>
      <c r="G9" t="s">
        <v>1405</v>
      </c>
      <c r="H9" t="s">
        <v>391</v>
      </c>
      <c r="I9" t="s">
        <v>1377</v>
      </c>
      <c r="J9" t="s">
        <v>1564</v>
      </c>
    </row>
    <row r="10" spans="1:10">
      <c r="A10" t="b">
        <v>0</v>
      </c>
      <c r="B10">
        <v>5</v>
      </c>
      <c r="C10" t="b">
        <v>0</v>
      </c>
      <c r="D10" t="s">
        <v>370</v>
      </c>
      <c r="E10" t="s">
        <v>369</v>
      </c>
      <c r="F10" t="s">
        <v>1013</v>
      </c>
      <c r="G10" t="s">
        <v>1886</v>
      </c>
      <c r="H10" t="s">
        <v>391</v>
      </c>
      <c r="I10" t="s">
        <v>1377</v>
      </c>
      <c r="J10" t="s">
        <v>1564</v>
      </c>
    </row>
    <row r="11" spans="1:10">
      <c r="A11" t="b">
        <v>0</v>
      </c>
      <c r="B11">
        <v>8</v>
      </c>
      <c r="C11" t="b">
        <v>1</v>
      </c>
      <c r="D11" t="s">
        <v>366</v>
      </c>
      <c r="E11" t="s">
        <v>365</v>
      </c>
      <c r="F11" t="s">
        <v>1012</v>
      </c>
      <c r="G11" t="s">
        <v>1378</v>
      </c>
      <c r="H11" t="s">
        <v>391</v>
      </c>
      <c r="I11" t="s">
        <v>381</v>
      </c>
      <c r="J11" t="s">
        <v>1561</v>
      </c>
    </row>
    <row r="12" spans="1:10">
      <c r="A12" t="b">
        <v>0</v>
      </c>
      <c r="B12">
        <v>9</v>
      </c>
      <c r="C12" t="b">
        <v>1</v>
      </c>
      <c r="D12" t="s">
        <v>366</v>
      </c>
      <c r="E12" t="s">
        <v>365</v>
      </c>
      <c r="F12" t="s">
        <v>1404</v>
      </c>
      <c r="G12" t="s">
        <v>1403</v>
      </c>
      <c r="H12" t="s">
        <v>1402</v>
      </c>
      <c r="I12" t="s">
        <v>381</v>
      </c>
      <c r="J12" t="s">
        <v>1561</v>
      </c>
    </row>
    <row r="13" spans="1:10">
      <c r="A13" t="b">
        <v>0</v>
      </c>
      <c r="B13">
        <v>10</v>
      </c>
      <c r="C13" t="b">
        <v>1</v>
      </c>
      <c r="D13" t="s">
        <v>366</v>
      </c>
      <c r="E13" t="s">
        <v>365</v>
      </c>
      <c r="F13" t="s">
        <v>1401</v>
      </c>
      <c r="G13" t="s">
        <v>1400</v>
      </c>
      <c r="H13" t="s">
        <v>1399</v>
      </c>
      <c r="I13" t="s">
        <v>381</v>
      </c>
      <c r="J13" t="s">
        <v>1561</v>
      </c>
    </row>
    <row r="14" spans="1:10">
      <c r="A14" t="b">
        <v>0</v>
      </c>
      <c r="B14">
        <v>11</v>
      </c>
      <c r="C14" t="b">
        <v>1</v>
      </c>
      <c r="D14" t="s">
        <v>366</v>
      </c>
      <c r="E14" t="s">
        <v>365</v>
      </c>
      <c r="F14" t="s">
        <v>1398</v>
      </c>
      <c r="G14" t="s">
        <v>1397</v>
      </c>
      <c r="H14" t="s">
        <v>1396</v>
      </c>
      <c r="I14" t="s">
        <v>381</v>
      </c>
      <c r="J14" t="s">
        <v>1561</v>
      </c>
    </row>
    <row r="15" spans="1:10">
      <c r="A15" t="b">
        <v>0</v>
      </c>
      <c r="B15">
        <v>12</v>
      </c>
      <c r="C15" t="b">
        <v>1</v>
      </c>
      <c r="D15" t="s">
        <v>366</v>
      </c>
      <c r="E15" t="s">
        <v>365</v>
      </c>
      <c r="F15" t="s">
        <v>1395</v>
      </c>
      <c r="G15" t="s">
        <v>1394</v>
      </c>
      <c r="H15" t="s">
        <v>1393</v>
      </c>
      <c r="I15" t="s">
        <v>381</v>
      </c>
      <c r="J15" t="s">
        <v>1561</v>
      </c>
    </row>
    <row r="16" spans="1:10">
      <c r="A16" t="b">
        <v>0</v>
      </c>
      <c r="B16">
        <v>13</v>
      </c>
      <c r="C16" t="b">
        <v>1</v>
      </c>
      <c r="D16" t="s">
        <v>362</v>
      </c>
      <c r="E16" t="s">
        <v>1364</v>
      </c>
      <c r="F16" t="s">
        <v>391</v>
      </c>
      <c r="G16" t="s">
        <v>391</v>
      </c>
      <c r="H16" t="s">
        <v>1392</v>
      </c>
      <c r="I16" t="s">
        <v>2925</v>
      </c>
      <c r="J16" t="s">
        <v>2926</v>
      </c>
    </row>
    <row r="17" spans="1:10">
      <c r="A17" t="b">
        <v>0</v>
      </c>
      <c r="B17">
        <v>14</v>
      </c>
      <c r="C17" t="b">
        <v>1</v>
      </c>
      <c r="D17" t="s">
        <v>361</v>
      </c>
      <c r="E17" t="s">
        <v>1365</v>
      </c>
      <c r="F17" t="s">
        <v>391</v>
      </c>
      <c r="G17" t="s">
        <v>391</v>
      </c>
      <c r="H17" t="s">
        <v>1391</v>
      </c>
      <c r="I17" t="s">
        <v>2927</v>
      </c>
      <c r="J17" t="s">
        <v>2928</v>
      </c>
    </row>
    <row r="18" spans="1:10">
      <c r="A18" t="b">
        <v>0</v>
      </c>
      <c r="B18">
        <v>15</v>
      </c>
      <c r="C18" t="b">
        <v>0</v>
      </c>
      <c r="D18" t="s">
        <v>360</v>
      </c>
      <c r="E18" t="s">
        <v>359</v>
      </c>
      <c r="F18" t="s">
        <v>391</v>
      </c>
      <c r="G18" t="s">
        <v>391</v>
      </c>
      <c r="H18" t="s">
        <v>1390</v>
      </c>
      <c r="J18" t="s">
        <v>1565</v>
      </c>
    </row>
    <row r="19" spans="1:10">
      <c r="A19" t="b">
        <v>0</v>
      </c>
      <c r="B19">
        <v>16</v>
      </c>
      <c r="C19" t="b">
        <v>1</v>
      </c>
      <c r="D19" t="s">
        <v>358</v>
      </c>
      <c r="E19" t="s">
        <v>357</v>
      </c>
      <c r="F19" t="s">
        <v>391</v>
      </c>
      <c r="G19" t="s">
        <v>391</v>
      </c>
      <c r="H19" t="s">
        <v>1389</v>
      </c>
      <c r="I19" t="s">
        <v>2929</v>
      </c>
      <c r="J19" t="s">
        <v>2930</v>
      </c>
    </row>
    <row r="20" spans="1:10">
      <c r="A20" t="b">
        <v>0</v>
      </c>
      <c r="B20">
        <v>17</v>
      </c>
      <c r="C20" t="b">
        <v>1</v>
      </c>
      <c r="D20" t="s">
        <v>356</v>
      </c>
      <c r="E20" t="s">
        <v>1366</v>
      </c>
      <c r="F20" t="s">
        <v>391</v>
      </c>
      <c r="G20" t="s">
        <v>391</v>
      </c>
      <c r="H20" t="s">
        <v>1388</v>
      </c>
      <c r="I20" t="s">
        <v>2931</v>
      </c>
      <c r="J20" t="s">
        <v>2932</v>
      </c>
    </row>
    <row r="21" spans="1:10">
      <c r="A21" t="b">
        <v>0</v>
      </c>
      <c r="B21">
        <v>18</v>
      </c>
      <c r="C21" t="b">
        <v>1</v>
      </c>
      <c r="D21" t="s">
        <v>355</v>
      </c>
      <c r="E21" t="s">
        <v>1387</v>
      </c>
      <c r="F21" t="s">
        <v>391</v>
      </c>
      <c r="G21" t="s">
        <v>391</v>
      </c>
      <c r="H21" t="s">
        <v>1386</v>
      </c>
      <c r="I21" t="s">
        <v>2933</v>
      </c>
      <c r="J21" t="s">
        <v>2934</v>
      </c>
    </row>
    <row r="22" spans="1:10">
      <c r="A22" t="b">
        <v>0</v>
      </c>
      <c r="B22">
        <v>19</v>
      </c>
      <c r="C22" t="b">
        <v>1</v>
      </c>
      <c r="D22" t="s">
        <v>354</v>
      </c>
      <c r="E22" t="s">
        <v>353</v>
      </c>
      <c r="F22" t="s">
        <v>391</v>
      </c>
      <c r="G22" t="s">
        <v>391</v>
      </c>
      <c r="H22" t="s">
        <v>1385</v>
      </c>
      <c r="I22" t="s">
        <v>2933</v>
      </c>
      <c r="J22" t="s">
        <v>2935</v>
      </c>
    </row>
    <row r="23" spans="1:10">
      <c r="A23" t="b">
        <v>0</v>
      </c>
      <c r="B23">
        <v>20</v>
      </c>
      <c r="C23" t="b">
        <v>0</v>
      </c>
      <c r="D23" t="s">
        <v>352</v>
      </c>
      <c r="E23" t="s">
        <v>351</v>
      </c>
      <c r="F23" t="s">
        <v>391</v>
      </c>
      <c r="G23" t="s">
        <v>391</v>
      </c>
      <c r="H23" t="s">
        <v>1384</v>
      </c>
      <c r="J23" t="s">
        <v>1566</v>
      </c>
    </row>
    <row r="24" spans="1:10">
      <c r="A24" t="b">
        <v>0</v>
      </c>
      <c r="B24">
        <v>21</v>
      </c>
      <c r="C24" t="b">
        <v>0</v>
      </c>
      <c r="D24" t="s">
        <v>350</v>
      </c>
      <c r="E24" t="s">
        <v>349</v>
      </c>
      <c r="F24" t="s">
        <v>391</v>
      </c>
      <c r="G24" t="s">
        <v>391</v>
      </c>
      <c r="H24" t="s">
        <v>391</v>
      </c>
      <c r="J24" t="s">
        <v>1567</v>
      </c>
    </row>
    <row r="25" spans="1:10">
      <c r="A25" t="b">
        <v>0</v>
      </c>
      <c r="B25">
        <v>22</v>
      </c>
      <c r="C25" t="b">
        <v>1</v>
      </c>
      <c r="D25" t="s">
        <v>348</v>
      </c>
      <c r="E25" t="s">
        <v>347</v>
      </c>
      <c r="F25" t="s">
        <v>391</v>
      </c>
      <c r="G25" t="s">
        <v>391</v>
      </c>
      <c r="H25" t="s">
        <v>1383</v>
      </c>
      <c r="I25" t="s">
        <v>2936</v>
      </c>
      <c r="J25" t="s">
        <v>2937</v>
      </c>
    </row>
    <row r="26" spans="1:10">
      <c r="A26" t="b">
        <v>0</v>
      </c>
      <c r="B26">
        <v>23</v>
      </c>
      <c r="C26" t="b">
        <v>1</v>
      </c>
      <c r="D26" t="s">
        <v>346</v>
      </c>
      <c r="E26" t="s">
        <v>345</v>
      </c>
      <c r="F26" t="s">
        <v>391</v>
      </c>
      <c r="G26" t="s">
        <v>391</v>
      </c>
      <c r="H26" t="s">
        <v>1382</v>
      </c>
      <c r="I26" t="s">
        <v>2936</v>
      </c>
      <c r="J26" t="s">
        <v>2938</v>
      </c>
    </row>
    <row r="27" spans="1:10">
      <c r="A27" t="b">
        <v>0</v>
      </c>
      <c r="B27">
        <v>24</v>
      </c>
      <c r="C27" t="b">
        <v>1</v>
      </c>
      <c r="D27" t="s">
        <v>344</v>
      </c>
      <c r="E27" t="s">
        <v>343</v>
      </c>
      <c r="F27" t="s">
        <v>391</v>
      </c>
      <c r="G27" t="s">
        <v>391</v>
      </c>
      <c r="H27" t="s">
        <v>1381</v>
      </c>
      <c r="I27" t="s">
        <v>2936</v>
      </c>
      <c r="J27" t="s">
        <v>2939</v>
      </c>
    </row>
    <row r="28" spans="1:10">
      <c r="A28" t="b">
        <v>0</v>
      </c>
      <c r="B28">
        <v>25</v>
      </c>
      <c r="C28" t="b">
        <v>1</v>
      </c>
      <c r="D28" t="s">
        <v>342</v>
      </c>
      <c r="E28" t="s">
        <v>341</v>
      </c>
      <c r="F28" t="s">
        <v>391</v>
      </c>
      <c r="G28" t="s">
        <v>391</v>
      </c>
      <c r="H28" t="s">
        <v>1380</v>
      </c>
      <c r="I28" t="s">
        <v>2936</v>
      </c>
      <c r="J28" t="s">
        <v>2940</v>
      </c>
    </row>
    <row r="29" spans="1:10">
      <c r="A29" t="b">
        <v>0</v>
      </c>
      <c r="B29">
        <v>26</v>
      </c>
      <c r="C29" t="b">
        <v>1</v>
      </c>
      <c r="D29" t="s">
        <v>340</v>
      </c>
      <c r="E29" t="s">
        <v>339</v>
      </c>
      <c r="F29" t="s">
        <v>391</v>
      </c>
      <c r="G29" t="s">
        <v>391</v>
      </c>
      <c r="H29" t="s">
        <v>1379</v>
      </c>
      <c r="I29" t="s">
        <v>2936</v>
      </c>
      <c r="J29" t="s">
        <v>2941</v>
      </c>
    </row>
    <row r="30" spans="1:10">
      <c r="A30" t="b">
        <v>0</v>
      </c>
      <c r="B30">
        <v>27</v>
      </c>
      <c r="C30" t="b">
        <v>1</v>
      </c>
      <c r="D30" t="s">
        <v>338</v>
      </c>
      <c r="E30" t="s">
        <v>337</v>
      </c>
      <c r="F30" t="s">
        <v>391</v>
      </c>
      <c r="G30" t="s">
        <v>391</v>
      </c>
      <c r="H30" t="s">
        <v>1379</v>
      </c>
      <c r="I30" t="s">
        <v>2936</v>
      </c>
      <c r="J30" t="s">
        <v>2942</v>
      </c>
    </row>
    <row r="31" spans="1:10" s="18" customFormat="1">
      <c r="A31" t="b">
        <v>0</v>
      </c>
      <c r="B31">
        <v>28</v>
      </c>
      <c r="C31" t="b">
        <v>1</v>
      </c>
      <c r="D31" t="s">
        <v>335</v>
      </c>
      <c r="E31" t="s">
        <v>334</v>
      </c>
      <c r="F31" t="s">
        <v>391</v>
      </c>
      <c r="G31" t="s">
        <v>391</v>
      </c>
      <c r="H31" t="s">
        <v>1379</v>
      </c>
      <c r="I31" t="s">
        <v>2936</v>
      </c>
      <c r="J31" t="s">
        <v>2943</v>
      </c>
    </row>
  </sheetData>
  <autoFilter ref="A1:I31" xr:uid="{9BFACE9C-5F9C-4874-B246-FEF924E0E91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pane ySplit="1" topLeftCell="A2" activePane="bottomLeft" state="frozen"/>
      <selection pane="bottomLeft" activeCell="F81" sqref="F81"/>
    </sheetView>
  </sheetViews>
  <sheetFormatPr defaultRowHeight="14.25"/>
  <cols>
    <col min="6" max="6" width="198.375" customWidth="1"/>
    <col min="9" max="9" width="68.875" customWidth="1"/>
  </cols>
  <sheetData>
    <row r="1" spans="1:9">
      <c r="A1" t="s">
        <v>388</v>
      </c>
      <c r="B1" t="s">
        <v>1017</v>
      </c>
      <c r="C1" t="s">
        <v>2414</v>
      </c>
      <c r="D1" t="s">
        <v>1019</v>
      </c>
      <c r="E1" t="s">
        <v>1296</v>
      </c>
      <c r="F1" t="s">
        <v>1020</v>
      </c>
      <c r="G1" t="s">
        <v>1025</v>
      </c>
      <c r="H1" t="s">
        <v>1278</v>
      </c>
      <c r="I1" t="s">
        <v>387</v>
      </c>
    </row>
    <row r="2" spans="1:9">
      <c r="A2" t="s">
        <v>1061</v>
      </c>
      <c r="B2" t="s">
        <v>1013</v>
      </c>
      <c r="C2" t="s">
        <v>1016</v>
      </c>
      <c r="D2">
        <v>1</v>
      </c>
      <c r="F2" t="s">
        <v>2834</v>
      </c>
      <c r="G2" t="str">
        <f t="shared" ref="G2:G65" si="0">B2&amp;"_"&amp;C2</f>
        <v>mod_divers_rich_beta_assump</v>
      </c>
      <c r="H2" t="s">
        <v>1024</v>
      </c>
      <c r="I2" t="str">
        <f t="shared" ref="I2:I65" si="1">"    "&amp;A2&amp;": "&amp;""""&amp;F2&amp;""""</f>
        <v xml:space="preserve">    mod_divers_rich_beta_assump_01: "[Camera locations](/09_glossary.md#camera_location) are [randomly placed](/09_glossary.md#sampledesign_random) ({{ ref_intext_wearn_gloverkapfer_2017 }})"</v>
      </c>
    </row>
    <row r="3" spans="1:9">
      <c r="A3" t="s">
        <v>1064</v>
      </c>
      <c r="B3" t="s">
        <v>1015</v>
      </c>
      <c r="C3" t="s">
        <v>1016</v>
      </c>
      <c r="D3">
        <v>1</v>
      </c>
      <c r="F3" t="s">
        <v>2834</v>
      </c>
      <c r="G3" t="str">
        <f t="shared" si="0"/>
        <v>mod_divers_rich_gamma_assump</v>
      </c>
      <c r="H3" t="s">
        <v>1024</v>
      </c>
      <c r="I3" t="str">
        <f t="shared" si="1"/>
        <v xml:space="preserve">    mod_divers_rich_gamma_assump_01: "[Camera locations](/09_glossary.md#camera_location) are [randomly placed](/09_glossary.md#sampledesign_random) ({{ ref_intext_wearn_gloverkapfer_2017 }})"</v>
      </c>
    </row>
    <row r="4" spans="1:9">
      <c r="A4" t="s">
        <v>1058</v>
      </c>
      <c r="B4" t="s">
        <v>1014</v>
      </c>
      <c r="C4" t="s">
        <v>1016</v>
      </c>
      <c r="D4">
        <v>1</v>
      </c>
      <c r="F4" t="s">
        <v>2835</v>
      </c>
      <c r="G4" t="str">
        <f t="shared" si="0"/>
        <v>mod_divers_rich_alpha_assump</v>
      </c>
      <c r="H4" t="s">
        <v>1024</v>
      </c>
      <c r="I4" t="str">
        <f t="shared" si="1"/>
        <v xml:space="preserve">    mod_divers_rich_alpha_assump_01: "[Camera locations](/09_glossary.md#camera_location) are [randomly placed]({{ ref_glossary }}#sampledesign_random) ({{ ref_intext_wearn_gloverkapfer_2017 }})"</v>
      </c>
    </row>
    <row r="5" spans="1:9">
      <c r="A5" t="s">
        <v>1129</v>
      </c>
      <c r="B5" t="s">
        <v>368</v>
      </c>
      <c r="C5" t="s">
        <v>1016</v>
      </c>
      <c r="D5">
        <v>2</v>
      </c>
      <c r="F5" t="s">
        <v>2836</v>
      </c>
      <c r="G5" t="str">
        <f t="shared" si="0"/>
        <v>mod_occupancy_assump</v>
      </c>
      <c r="H5" t="s">
        <v>1024</v>
      </c>
      <c r="I5" t="str">
        <f t="shared" si="1"/>
        <v xml:space="preserve">    mod_occupancy_assump_02: "[Camera locations](/09_glossary.md#camera_location) are independent ({{ ref_intext_mackenzie_et_al_2006 }})"</v>
      </c>
    </row>
    <row r="6" spans="1:9">
      <c r="A6" t="s">
        <v>1114</v>
      </c>
      <c r="B6" t="s">
        <v>1014</v>
      </c>
      <c r="C6" t="s">
        <v>1016</v>
      </c>
      <c r="D6">
        <v>2</v>
      </c>
      <c r="F6" t="s">
        <v>2837</v>
      </c>
      <c r="G6" t="str">
        <f t="shared" si="0"/>
        <v>mod_divers_rich_alpha_assump</v>
      </c>
      <c r="H6" t="s">
        <v>1024</v>
      </c>
      <c r="I6" t="str">
        <f t="shared" si="1"/>
        <v xml:space="preserve">    mod_divers_rich_alpha_assump_02: "[Camera locations](/09_glossary.md#camera_location) are independent ({{ ref_intext_wearn_gloverkapfer_2017 }})"</v>
      </c>
    </row>
    <row r="7" spans="1:9">
      <c r="A7" t="s">
        <v>1120</v>
      </c>
      <c r="B7" t="s">
        <v>1015</v>
      </c>
      <c r="C7" t="s">
        <v>1016</v>
      </c>
      <c r="D7">
        <v>2</v>
      </c>
      <c r="F7" t="s">
        <v>2837</v>
      </c>
      <c r="G7" t="str">
        <f t="shared" si="0"/>
        <v>mod_divers_rich_gamma_assump</v>
      </c>
      <c r="H7" t="s">
        <v>1024</v>
      </c>
      <c r="I7" t="str">
        <f t="shared" si="1"/>
        <v xml:space="preserve">    mod_divers_rich_gamma_assump_02: "[Camera locations](/09_glossary.md#camera_location) are independent ({{ ref_intext_wearn_gloverkapfer_2017 }})"</v>
      </c>
    </row>
    <row r="8" spans="1:9">
      <c r="A8" t="s">
        <v>1032</v>
      </c>
      <c r="B8" t="s">
        <v>361</v>
      </c>
      <c r="C8" t="s">
        <v>1016</v>
      </c>
      <c r="D8">
        <v>13</v>
      </c>
      <c r="F8" t="s">
        <v>2838</v>
      </c>
      <c r="G8" t="str">
        <f t="shared" si="0"/>
        <v>mod_scr_secr_assump</v>
      </c>
      <c r="H8" t="s">
        <v>1023</v>
      </c>
      <c r="I8" t="str">
        <f t="shared" si="1"/>
        <v xml:space="preserve">    mod_scr_secr_assump_13: "[Camera locations](/09_glossary.md#camera_location) are randomly placed with respect to the distribution and orientation of home ranges ({{ ref_intext_wearn_gloverkapfer_2017 }})"</v>
      </c>
    </row>
    <row r="9" spans="1:9">
      <c r="A9" t="s">
        <v>1043</v>
      </c>
      <c r="B9" t="s">
        <v>362</v>
      </c>
      <c r="C9" t="s">
        <v>1011</v>
      </c>
      <c r="D9">
        <v>11</v>
      </c>
      <c r="F9" t="s">
        <v>3033</v>
      </c>
      <c r="G9" t="str">
        <f t="shared" si="0"/>
        <v>mod_cr_cmr_con</v>
      </c>
      <c r="H9" t="s">
        <v>1024</v>
      </c>
      <c r="I9" t="str">
        <f t="shared" si="1"/>
        <v xml:space="preserve">    mod_cr_cmr_con_11: "[Density](/09_glossary.md#density) cannot be explicitly estimated because the true area animals occupy is never measured (only approximated) ({{ ref_intext_chandler_royle_2013 }})"</v>
      </c>
    </row>
    <row r="10" spans="1:9">
      <c r="A10" t="s">
        <v>1241</v>
      </c>
      <c r="B10" t="s">
        <v>358</v>
      </c>
      <c r="C10" t="s">
        <v>1011</v>
      </c>
      <c r="D10">
        <v>5</v>
      </c>
      <c r="F10" t="s">
        <v>3034</v>
      </c>
      <c r="G10" t="str">
        <f t="shared" si="0"/>
        <v>mod_smr_con</v>
      </c>
      <c r="H10" t="s">
        <v>1024</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1125</v>
      </c>
      <c r="B11" t="s">
        <v>342</v>
      </c>
      <c r="C11" t="s">
        <v>1018</v>
      </c>
      <c r="D11">
        <v>2</v>
      </c>
      <c r="F11" t="s">
        <v>3035</v>
      </c>
      <c r="G11" t="str">
        <f t="shared" si="0"/>
        <v>mod_ds_pro</v>
      </c>
      <c r="H11" t="s">
        <v>1024</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1266</v>
      </c>
      <c r="B12" t="s">
        <v>361</v>
      </c>
      <c r="C12" t="s">
        <v>1018</v>
      </c>
      <c r="D12">
        <v>4</v>
      </c>
      <c r="F12" t="s">
        <v>3036</v>
      </c>
      <c r="G12" t="str">
        <f t="shared" si="0"/>
        <v>mod_scr_secr_pro</v>
      </c>
      <c r="H12" t="s">
        <v>1024</v>
      </c>
      <c r="I12" t="str">
        <f t="shared" si="1"/>
        <v xml:space="preserve">    mod_scr_secr_pro_04: "[Density](/09_glossary.md#density) estimates obtained in a single model, fully incorporate spatial information of locations and individuals ({{ ref_intext_wearn_gloverkapfer_2017 }})"</v>
      </c>
    </row>
    <row r="13" spans="1:9">
      <c r="A13" t="s">
        <v>1157</v>
      </c>
      <c r="B13" t="s">
        <v>1015</v>
      </c>
      <c r="C13" t="s">
        <v>1016</v>
      </c>
      <c r="D13">
        <v>3</v>
      </c>
      <c r="F13" t="s">
        <v>2839</v>
      </c>
      <c r="G13" t="str">
        <f t="shared" si="0"/>
        <v>mod_divers_rich_gamma_assump</v>
      </c>
      <c r="H13" t="s">
        <v>1024</v>
      </c>
      <c r="I13" t="str">
        <f t="shared" si="1"/>
        <v xml:space="preserve">    mod_divers_rich_gamma_assump_03: "[Detection probability](/09_glossary.md#detection_probability) of different species remains the same ({{ ref_intext_wearn_gloverkapfer_2017 }})"</v>
      </c>
    </row>
    <row r="14" spans="1:9">
      <c r="A14" t="s">
        <v>1155</v>
      </c>
      <c r="B14" t="s">
        <v>1014</v>
      </c>
      <c r="C14" t="s">
        <v>1016</v>
      </c>
      <c r="D14">
        <v>3</v>
      </c>
      <c r="F14" t="s">
        <v>2840</v>
      </c>
      <c r="G14" t="str">
        <f t="shared" si="0"/>
        <v>mod_divers_rich_alpha_assump</v>
      </c>
      <c r="H14" t="s">
        <v>1024</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1077</v>
      </c>
      <c r="B15" t="s">
        <v>368</v>
      </c>
      <c r="C15" t="s">
        <v>1011</v>
      </c>
      <c r="D15">
        <v>1</v>
      </c>
      <c r="F15" t="s">
        <v>2841</v>
      </c>
      <c r="G15" t="str">
        <f t="shared" si="0"/>
        <v>mod_occupancy_con</v>
      </c>
      <c r="H15" t="s">
        <v>1024</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1076</v>
      </c>
      <c r="B16" t="s">
        <v>368</v>
      </c>
      <c r="C16" t="s">
        <v>1016</v>
      </c>
      <c r="D16">
        <v>1</v>
      </c>
      <c r="F16" t="s">
        <v>2842</v>
      </c>
      <c r="G16" t="str">
        <f t="shared" si="0"/>
        <v>mod_occupancy_assump</v>
      </c>
      <c r="H16" t="s">
        <v>1024</v>
      </c>
      <c r="I16" t="str">
        <f t="shared" si="1"/>
        <v xml:space="preserve">    mod_occupancy_assump_01: "[Occupancy](/09_glossary.md#occupancy) is constant ({{ ref_intext_mackenzie_et_al_2002 }}) (abundance is constant) ({{ ref_intext_mackenzie_et_al_2006 }})"</v>
      </c>
    </row>
    <row r="17" spans="1:9">
      <c r="A17" t="s">
        <v>1133</v>
      </c>
      <c r="B17" t="s">
        <v>1012</v>
      </c>
      <c r="C17" t="s">
        <v>1018</v>
      </c>
      <c r="D17">
        <v>2</v>
      </c>
      <c r="F17" t="s">
        <v>2843</v>
      </c>
      <c r="G17" t="str">
        <f t="shared" si="0"/>
        <v>mod_rai_poisson_pro</v>
      </c>
      <c r="H17" t="s">
        <v>1024</v>
      </c>
      <c r="I17" t="str">
        <f t="shared" si="1"/>
        <v xml:space="preserve">    mod_rai_poisson_pro_02: "[Relative abundance indices](/09_glossary.md#mods_relative_abundance) often do correlate with abundance ({{ ref_intext_wearn_gloverkapfer_2017 }})"</v>
      </c>
    </row>
    <row r="18" spans="1:9">
      <c r="A18" t="s">
        <v>1209</v>
      </c>
      <c r="B18" t="s">
        <v>361</v>
      </c>
      <c r="C18" t="s">
        <v>1016</v>
      </c>
      <c r="D18">
        <v>8</v>
      </c>
      <c r="F18" t="s">
        <v>3032</v>
      </c>
      <c r="G18" t="str">
        <f t="shared" si="0"/>
        <v>mod_scr_secr_assump</v>
      </c>
      <c r="H18" t="s">
        <v>1024</v>
      </c>
      <c r="I18" t="str">
        <f t="shared" si="1"/>
        <v xml:space="preserve">    mod_scr_secr_assump_08: "[survey](/09_glossary.md#survey)s are independent ({{ ref_intext_wearn_gloverkapfer_2017 }})"</v>
      </c>
    </row>
    <row r="19" spans="1:9">
      <c r="A19" t="s">
        <v>1038</v>
      </c>
      <c r="B19" t="s">
        <v>358</v>
      </c>
      <c r="C19" t="s">
        <v>1016</v>
      </c>
      <c r="D19">
        <v>14</v>
      </c>
      <c r="F19" t="s">
        <v>3032</v>
      </c>
      <c r="G19" t="str">
        <f t="shared" si="0"/>
        <v>mod_smr_assump</v>
      </c>
      <c r="H19" t="s">
        <v>1024</v>
      </c>
      <c r="I19" t="str">
        <f t="shared" si="1"/>
        <v xml:space="preserve">    mod_smr_assump_14: "[survey](/09_glossary.md#survey)s are independent ({{ ref_intext_wearn_gloverkapfer_2017 }})"</v>
      </c>
    </row>
    <row r="20" spans="1:9">
      <c r="A20" t="s">
        <v>1249</v>
      </c>
      <c r="B20" t="s">
        <v>361</v>
      </c>
      <c r="C20" t="s">
        <v>1011</v>
      </c>
      <c r="D20">
        <v>7</v>
      </c>
      <c r="F20" t="s">
        <v>2944</v>
      </c>
      <c r="G20" t="str">
        <f t="shared" si="0"/>
        <v>mod_scr_secr_con</v>
      </c>
      <c r="H20" t="s">
        <v>1024</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1150</v>
      </c>
      <c r="B21" t="s">
        <v>344</v>
      </c>
      <c r="C21" t="s">
        <v>1011</v>
      </c>
      <c r="D21">
        <v>2</v>
      </c>
      <c r="F21" t="s">
        <v>2375</v>
      </c>
      <c r="G21" t="str">
        <f t="shared" si="0"/>
        <v>mod_tifc_con</v>
      </c>
      <c r="H21" t="s">
        <v>1024</v>
      </c>
      <c r="I21" t="str">
        <f t="shared" si="1"/>
        <v xml:space="preserve">    mod_tifc_con_02: "A high level of measurement error ({{ ref_intext_becker_et_al_2022 }})"</v>
      </c>
    </row>
    <row r="22" spans="1:9">
      <c r="A22" t="s">
        <v>1069</v>
      </c>
      <c r="B22" t="s">
        <v>342</v>
      </c>
      <c r="C22" t="s">
        <v>1018</v>
      </c>
      <c r="D22">
        <v>1</v>
      </c>
      <c r="F22" t="s">
        <v>2252</v>
      </c>
      <c r="G22" t="str">
        <f t="shared" si="0"/>
        <v>mod_ds_pro</v>
      </c>
      <c r="H22" t="s">
        <v>1024</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1184</v>
      </c>
      <c r="B23" t="s">
        <v>348</v>
      </c>
      <c r="C23" t="s">
        <v>1016</v>
      </c>
      <c r="D23">
        <v>5</v>
      </c>
      <c r="F23" t="s">
        <v>2346</v>
      </c>
      <c r="G23" t="str">
        <f t="shared" si="0"/>
        <v>mod_rem_assump</v>
      </c>
      <c r="H23" t="s">
        <v>1024</v>
      </c>
      <c r="I23" t="str">
        <f t="shared" si="1"/>
        <v xml:space="preserve">    mod_rem_assump_05: "Accurate counts of independent 'contacts' camera locations ({{ ref_intext_wearn_gloverkapfer_2017 }}; {{ ref_intext_rowcliffe_et_al_2008 }})"</v>
      </c>
    </row>
    <row r="24" spans="1:9">
      <c r="A24" t="s">
        <v>1205</v>
      </c>
      <c r="B24" t="s">
        <v>340</v>
      </c>
      <c r="C24" t="s">
        <v>1016</v>
      </c>
      <c r="D24">
        <v>7</v>
      </c>
      <c r="F24" t="s">
        <v>2380</v>
      </c>
      <c r="G24" t="str">
        <f t="shared" si="0"/>
        <v>mod_tte_assump</v>
      </c>
      <c r="H24" t="s">
        <v>1024</v>
      </c>
      <c r="I24" t="str">
        <f t="shared" si="1"/>
        <v xml:space="preserve">    mod_tte_assump_07: "Accurate estimate of movement speed ({{ ref_intext_loonam_et_al_2021 }})"</v>
      </c>
    </row>
    <row r="25" spans="1:9">
      <c r="A25" t="s">
        <v>1304</v>
      </c>
      <c r="B25" t="s">
        <v>355</v>
      </c>
      <c r="C25" t="s">
        <v>1016</v>
      </c>
      <c r="D25">
        <v>6</v>
      </c>
      <c r="F25" t="s">
        <v>2388</v>
      </c>
      <c r="G25" t="str">
        <f t="shared" si="0"/>
        <v>mod_catspim_assump</v>
      </c>
      <c r="H25" t="s">
        <v>1024</v>
      </c>
      <c r="I25" t="str">
        <f t="shared" si="1"/>
        <v xml:space="preserve">    mod_catspim_assump_06: "Activity centres are randomly dispersed ({{ ref_intext_chandler_royle_2013 }}; {{ ref_intext_clarke_et_al_2023 }})"</v>
      </c>
    </row>
    <row r="26" spans="1:9">
      <c r="A26" t="s">
        <v>1180</v>
      </c>
      <c r="B26" t="s">
        <v>362</v>
      </c>
      <c r="C26" t="s">
        <v>1016</v>
      </c>
      <c r="D26">
        <v>5</v>
      </c>
      <c r="F26" t="s">
        <v>2315</v>
      </c>
      <c r="G26" t="str">
        <f t="shared" si="0"/>
        <v>mod_cr_cmr_assump</v>
      </c>
      <c r="H26" t="s">
        <v>1024</v>
      </c>
      <c r="I26" t="str">
        <f t="shared" si="1"/>
        <v xml:space="preserve">    mod_cr_cmr_assump_05: "Activity centres are randomly dispersed ({{ ref_intext_clarke_et_al_2023 }})"</v>
      </c>
    </row>
    <row r="27" spans="1:9">
      <c r="A27" t="s">
        <v>1305</v>
      </c>
      <c r="B27" t="s">
        <v>355</v>
      </c>
      <c r="C27" t="s">
        <v>1016</v>
      </c>
      <c r="D27">
        <v>7</v>
      </c>
      <c r="F27" t="s">
        <v>2389</v>
      </c>
      <c r="G27" t="str">
        <f t="shared" si="0"/>
        <v>mod_catspim_assump</v>
      </c>
      <c r="H27" t="s">
        <v>1024</v>
      </c>
      <c r="I27" t="str">
        <f t="shared" si="1"/>
        <v xml:space="preserve">    mod_catspim_assump_07: "Activity centres are stationary ({{ ref_intext_chandler_royle_2013 }}; {{ ref_intext_clarke_et_al_2023 }})"</v>
      </c>
    </row>
    <row r="28" spans="1:9">
      <c r="A28" t="s">
        <v>1191</v>
      </c>
      <c r="B28" t="s">
        <v>362</v>
      </c>
      <c r="C28" t="s">
        <v>1016</v>
      </c>
      <c r="D28">
        <v>6</v>
      </c>
      <c r="F28" t="s">
        <v>2316</v>
      </c>
      <c r="G28" t="str">
        <f t="shared" si="0"/>
        <v>mod_cr_cmr_assump</v>
      </c>
      <c r="H28" t="s">
        <v>1024</v>
      </c>
      <c r="I28" t="str">
        <f t="shared" si="1"/>
        <v xml:space="preserve">    mod_cr_cmr_assump_06: "Activity centres are stationary ({{ ref_intext_clarke_et_al_2023 }})"</v>
      </c>
    </row>
    <row r="29" spans="1:9">
      <c r="A29" t="s">
        <v>1154</v>
      </c>
      <c r="B29" t="s">
        <v>362</v>
      </c>
      <c r="C29" t="s">
        <v>1016</v>
      </c>
      <c r="D29">
        <v>3</v>
      </c>
      <c r="F29" t="s">
        <v>2314</v>
      </c>
      <c r="G29" t="str">
        <f t="shared" si="0"/>
        <v>mod_cr_cmr_assump</v>
      </c>
      <c r="H29" t="s">
        <v>1024</v>
      </c>
      <c r="I29" t="str">
        <f t="shared" si="1"/>
        <v xml:space="preserve">    mod_cr_cmr_assump_03: "All individuals have at least some probability of being detected ({{ ref_intext_rovero_et_al_2013 }})"</v>
      </c>
    </row>
    <row r="30" spans="1:9">
      <c r="A30" t="s">
        <v>1145</v>
      </c>
      <c r="B30" t="s">
        <v>358</v>
      </c>
      <c r="C30" t="s">
        <v>1011</v>
      </c>
      <c r="D30">
        <v>2</v>
      </c>
      <c r="F30" t="s">
        <v>2282</v>
      </c>
      <c r="G30" t="str">
        <f t="shared" si="0"/>
        <v>mod_smr_con</v>
      </c>
      <c r="H30" t="s">
        <v>1024</v>
      </c>
      <c r="I30" t="str">
        <f t="shared" si="1"/>
        <v xml:space="preserve">    mod_smr_con_02: "All individuals must be identifiable ({{ ref_intext_wearn_gloverkapfer_2017 }})"</v>
      </c>
    </row>
    <row r="31" spans="1:9">
      <c r="A31" t="s">
        <v>1307</v>
      </c>
      <c r="B31" t="s">
        <v>355</v>
      </c>
      <c r="C31" t="s">
        <v>1016</v>
      </c>
      <c r="D31">
        <v>9</v>
      </c>
      <c r="F31" t="s">
        <v>2311</v>
      </c>
      <c r="G31" t="str">
        <f t="shared" si="0"/>
        <v>mod_catspim_assump</v>
      </c>
      <c r="H31" t="s">
        <v>1024</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1115</v>
      </c>
      <c r="B32" t="s">
        <v>1014</v>
      </c>
      <c r="C32" t="s">
        <v>1011</v>
      </c>
      <c r="D32">
        <v>2</v>
      </c>
      <c r="F32" t="s">
        <v>2232</v>
      </c>
      <c r="G32" t="str">
        <f t="shared" si="0"/>
        <v>mod_divers_rich_alpha_con</v>
      </c>
      <c r="H32" t="s">
        <v>1024</v>
      </c>
      <c r="I32" t="str">
        <f t="shared" si="1"/>
        <v xml:space="preserve">    mod_divers_rich_alpha_con_02: "All species have equal weight in calculations, and community evenness is disregarded ({{ ref_intext_wearn_gloverkapfer_2017 }})"</v>
      </c>
    </row>
    <row r="33" spans="1:9">
      <c r="A33" t="s">
        <v>1258</v>
      </c>
      <c r="B33" t="s">
        <v>348</v>
      </c>
      <c r="C33" t="s">
        <v>1018</v>
      </c>
      <c r="D33">
        <v>3</v>
      </c>
      <c r="F33" t="s">
        <v>2945</v>
      </c>
      <c r="G33" t="str">
        <f t="shared" si="0"/>
        <v>mod_rem_pro</v>
      </c>
      <c r="H33" t="s">
        <v>1024</v>
      </c>
      <c r="I33" t="str">
        <f t="shared" si="1"/>
        <v xml:space="preserve">    mod_rem_pro_03: "Allows community-wide [density](/09_glossary.md#density) estimation ({{ ref_intext_wearn_gloverkapfer_2017 }})"</v>
      </c>
    </row>
    <row r="34" spans="1:9">
      <c r="A34" t="s">
        <v>1228</v>
      </c>
      <c r="B34" t="s">
        <v>358</v>
      </c>
      <c r="C34" t="s">
        <v>1011</v>
      </c>
      <c r="D34">
        <v>3</v>
      </c>
      <c r="F34" t="s">
        <v>2946</v>
      </c>
      <c r="G34" t="str">
        <f t="shared" si="0"/>
        <v>mod_smr_con</v>
      </c>
      <c r="H34" t="s">
        <v>1024</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1267</v>
      </c>
      <c r="B35" t="s">
        <v>358</v>
      </c>
      <c r="C35" t="s">
        <v>1018</v>
      </c>
      <c r="D35">
        <v>4</v>
      </c>
      <c r="F35" t="s">
        <v>2286</v>
      </c>
      <c r="G35" t="str">
        <f t="shared" si="0"/>
        <v>mod_smr_pro</v>
      </c>
      <c r="H35" t="s">
        <v>1024</v>
      </c>
      <c r="I35" t="str">
        <f t="shared" si="1"/>
        <v xml:space="preserve">    mod_smr_pro_04: "Allows researcher to mark a subset of the population (note - precision is dependent on number of marked individuals in a population) ({{ ref_intext_wearn_gloverkapfer_2017 }})"</v>
      </c>
    </row>
    <row r="36" spans="1:9">
      <c r="A36" t="s">
        <v>1260</v>
      </c>
      <c r="B36" t="s">
        <v>358</v>
      </c>
      <c r="C36" t="s">
        <v>1018</v>
      </c>
      <c r="D36">
        <v>3</v>
      </c>
      <c r="F36" t="s">
        <v>2285</v>
      </c>
      <c r="G36" t="str">
        <f t="shared" si="0"/>
        <v>mod_smr_pro</v>
      </c>
      <c r="H36" t="s">
        <v>1024</v>
      </c>
      <c r="I36" t="str">
        <f t="shared" si="1"/>
        <v xml:space="preserve">    mod_smr_pro_03: "Allows researcher to take advantage of natural markings ({{ ref_intext_wearn_gloverkapfer_2017 }})"</v>
      </c>
    </row>
    <row r="37" spans="1:9">
      <c r="A37" t="s">
        <v>1143</v>
      </c>
      <c r="B37" t="s">
        <v>361</v>
      </c>
      <c r="C37" t="s">
        <v>1018</v>
      </c>
      <c r="D37">
        <v>2</v>
      </c>
      <c r="F37" t="s">
        <v>2276</v>
      </c>
      <c r="G37" t="str">
        <f t="shared" si="0"/>
        <v>mod_scr_secr_pro</v>
      </c>
      <c r="H37" t="s">
        <v>1024</v>
      </c>
      <c r="I37" t="str">
        <f t="shared" si="1"/>
        <v xml:space="preserve">    mod_scr_secr_pro_02: "Allows researchers to mark a subset of the population / to take advantage of natural markings ({{ ref_intext_wearn_gloverkapfer_2017 }})"</v>
      </c>
    </row>
    <row r="38" spans="1:9">
      <c r="A38" t="s">
        <v>1138</v>
      </c>
      <c r="B38" t="s">
        <v>346</v>
      </c>
      <c r="C38" t="s">
        <v>1011</v>
      </c>
      <c r="D38">
        <v>2</v>
      </c>
      <c r="F38" t="s">
        <v>2947</v>
      </c>
      <c r="G38" t="str">
        <f t="shared" si="0"/>
        <v>mod_rest_con</v>
      </c>
      <c r="H38" t="s">
        <v>1024</v>
      </c>
      <c r="I38" t="str">
        <f t="shared" si="1"/>
        <v xml:space="preserve">    mod_rest_con_02: "and could affect the time within the detection zone and subsequently affect estimates of [density](/09_glossary.md#density) ({{ ref_intext_doran_myers_2018 }})"</v>
      </c>
    </row>
    <row r="39" spans="1:9">
      <c r="A39" t="s">
        <v>1185</v>
      </c>
      <c r="B39" t="s">
        <v>346</v>
      </c>
      <c r="C39" t="s">
        <v>1016</v>
      </c>
      <c r="D39">
        <v>5</v>
      </c>
      <c r="F39" t="s">
        <v>2356</v>
      </c>
      <c r="G39" t="str">
        <f t="shared" si="0"/>
        <v>mod_rest_assump</v>
      </c>
      <c r="H39" t="s">
        <v>1024</v>
      </c>
      <c r="I39" t="str">
        <f t="shared" si="1"/>
        <v xml:space="preserve">    mod_rest_assump_05: "Animal movement and behaviour are not affected by cameras ({{ ref_intext_nakashima_et_al_2018 }})"</v>
      </c>
    </row>
    <row r="40" spans="1:9">
      <c r="A40" t="s">
        <v>1181</v>
      </c>
      <c r="B40" t="s">
        <v>342</v>
      </c>
      <c r="C40" t="s">
        <v>1016</v>
      </c>
      <c r="D40">
        <v>5</v>
      </c>
      <c r="F40" t="s">
        <v>2321</v>
      </c>
      <c r="G40" t="str">
        <f t="shared" si="0"/>
        <v>mod_ds_assump</v>
      </c>
      <c r="H40" t="s">
        <v>1024</v>
      </c>
      <c r="I40" t="str">
        <f t="shared" si="1"/>
        <v xml:space="preserve">    mod_ds_assump_05: "Animal movement and behaviour are unaffected by the cameras ({{ ref_intext_palencia_et_al_2021 }})"</v>
      </c>
    </row>
    <row r="41" spans="1:9">
      <c r="A41" t="s">
        <v>1168</v>
      </c>
      <c r="B41" t="s">
        <v>340</v>
      </c>
      <c r="C41" t="s">
        <v>1016</v>
      </c>
      <c r="D41">
        <v>3</v>
      </c>
      <c r="F41" t="s">
        <v>2321</v>
      </c>
      <c r="G41" t="str">
        <f t="shared" si="0"/>
        <v>mod_tte_assump</v>
      </c>
      <c r="H41" t="s">
        <v>1024</v>
      </c>
      <c r="I41" t="str">
        <f t="shared" si="1"/>
        <v xml:space="preserve">    mod_tte_assump_03: "Animal movement and behaviour are unaffected by the cameras ({{ ref_intext_palencia_et_al_2021 }})"</v>
      </c>
    </row>
    <row r="42" spans="1:9">
      <c r="A42" t="s">
        <v>1173</v>
      </c>
      <c r="B42" t="s">
        <v>348</v>
      </c>
      <c r="C42" t="s">
        <v>1016</v>
      </c>
      <c r="D42">
        <v>4</v>
      </c>
      <c r="F42" t="s">
        <v>2345</v>
      </c>
      <c r="G42" t="str">
        <f t="shared" si="0"/>
        <v>mod_rem_assump</v>
      </c>
      <c r="H42" t="s">
        <v>1024</v>
      </c>
      <c r="I42" t="str">
        <f t="shared" si="1"/>
        <v xml:space="preserve">    mod_rem_assump_04: "Animal movement is unaffected by the cameras ({{ ref_intext_wearn_gloverkapfer_2017 }}; {{ ref_intext_rowcliffe_et_al_2008 }})"</v>
      </c>
    </row>
    <row r="43" spans="1:9">
      <c r="A43" t="s">
        <v>1192</v>
      </c>
      <c r="B43" t="s">
        <v>342</v>
      </c>
      <c r="C43" t="s">
        <v>1016</v>
      </c>
      <c r="D43">
        <v>6</v>
      </c>
      <c r="F43" t="s">
        <v>2322</v>
      </c>
      <c r="G43" t="str">
        <f t="shared" si="0"/>
        <v>mod_ds_assump</v>
      </c>
      <c r="H43" t="s">
        <v>1024</v>
      </c>
      <c r="I43" t="str">
        <f t="shared" si="1"/>
        <v xml:space="preserve">    mod_ds_assump_06: "Animals are detected at initial locations (e.g., they do not change course in response to the camera prior to detection) ({{ ref_intext_palencia_et_al_2021 }})"</v>
      </c>
    </row>
    <row r="44" spans="1:9">
      <c r="A44" t="s">
        <v>1095</v>
      </c>
      <c r="B44" t="s">
        <v>358</v>
      </c>
      <c r="C44" t="s">
        <v>1011</v>
      </c>
      <c r="D44">
        <v>1</v>
      </c>
      <c r="F44" t="s">
        <v>2281</v>
      </c>
      <c r="G44" t="str">
        <f t="shared" si="0"/>
        <v>mod_smr_con</v>
      </c>
      <c r="H44" t="s">
        <v>1024</v>
      </c>
      <c r="I44" t="str">
        <f t="shared" si="1"/>
        <v xml:space="preserve">    mod_smr_con_01: "Animals may have to be physically captured and marked if natural marks do not exist on enough individuals ({{ ref_intext_wearn_gloverkapfer_2017 }})"</v>
      </c>
    </row>
    <row r="45" spans="1:9">
      <c r="A45" t="s">
        <v>1213</v>
      </c>
      <c r="B45" t="s">
        <v>348</v>
      </c>
      <c r="C45" t="s">
        <v>1016</v>
      </c>
      <c r="D45">
        <v>9</v>
      </c>
      <c r="F45" t="s">
        <v>2350</v>
      </c>
      <c r="G45" t="str">
        <f t="shared" si="0"/>
        <v>mod_rem_assump</v>
      </c>
      <c r="H45" t="s">
        <v>1024</v>
      </c>
      <c r="I45" t="str">
        <f t="shared" si="1"/>
        <v xml:space="preserve">    mod_rem_assump_09: "Animals moving quickly past a camera are not missed ({{ ref_intext_rowcliffe_et_al_2016 }})"</v>
      </c>
    </row>
    <row r="46" spans="1:9">
      <c r="A46" t="s">
        <v>1186</v>
      </c>
      <c r="B46" t="s">
        <v>356</v>
      </c>
      <c r="C46" t="s">
        <v>1016</v>
      </c>
      <c r="D46">
        <v>5</v>
      </c>
      <c r="F46" t="s">
        <v>2391</v>
      </c>
      <c r="G46" t="str">
        <f t="shared" si="0"/>
        <v>mod_sc_assump</v>
      </c>
      <c r="H46" t="s">
        <v>1024</v>
      </c>
      <c r="I46" t="str">
        <f t="shared" si="1"/>
        <v xml:space="preserve">    mod_sc_assump_05: "Animals’ activity centres are randomly dispersed ({{ ref_intext_chandler_royle_2013 }}; {{ ref_intext_clarke_et_al_2023 }})"</v>
      </c>
    </row>
    <row r="47" spans="1:9">
      <c r="A47" t="s">
        <v>1041</v>
      </c>
      <c r="B47" t="s">
        <v>358</v>
      </c>
      <c r="C47" t="s">
        <v>1016</v>
      </c>
      <c r="D47">
        <v>17</v>
      </c>
      <c r="F47" t="s">
        <v>2391</v>
      </c>
      <c r="G47" t="str">
        <f t="shared" si="0"/>
        <v>mod_smr_assump</v>
      </c>
      <c r="H47" t="s">
        <v>1024</v>
      </c>
      <c r="I47" t="str">
        <f t="shared" si="1"/>
        <v xml:space="preserve">    mod_smr_assump_17: "Animals’ activity centres are randomly dispersed ({{ ref_intext_chandler_royle_2013 }}; {{ ref_intext_clarke_et_al_2023 }})"</v>
      </c>
    </row>
    <row r="48" spans="1:9">
      <c r="A48" t="s">
        <v>1195</v>
      </c>
      <c r="B48" t="s">
        <v>356</v>
      </c>
      <c r="C48" t="s">
        <v>1016</v>
      </c>
      <c r="D48">
        <v>6</v>
      </c>
      <c r="F48" t="s">
        <v>2392</v>
      </c>
      <c r="G48" t="str">
        <f t="shared" si="0"/>
        <v>mod_sc_assump</v>
      </c>
      <c r="H48" t="s">
        <v>1024</v>
      </c>
      <c r="I48" t="str">
        <f t="shared" si="1"/>
        <v xml:space="preserve">    mod_sc_assump_06: "Animals’ activity centres are stationary ({{ ref_intext_chandler_royle_2013 }}; {{ ref_intext_clarke_et_al_2023 }})"</v>
      </c>
    </row>
    <row r="49" spans="1:9">
      <c r="A49" t="s">
        <v>1042</v>
      </c>
      <c r="B49" t="s">
        <v>362</v>
      </c>
      <c r="C49" t="s">
        <v>1011</v>
      </c>
      <c r="D49">
        <v>10</v>
      </c>
      <c r="F49" t="s">
        <v>2228</v>
      </c>
      <c r="G49" t="str">
        <f t="shared" si="0"/>
        <v>mod_cr_cmr_con</v>
      </c>
      <c r="H49" t="s">
        <v>1024</v>
      </c>
      <c r="I49" t="str">
        <f t="shared" si="1"/>
        <v xml:space="preserve">    mod_cr_cmr_con_10: "Assumes a specific relationship between abundance and detection ({{ ref_intext_wearn_gloverkapfer_2017 }})"</v>
      </c>
    </row>
    <row r="50" spans="1:9">
      <c r="A50" t="s">
        <v>1098</v>
      </c>
      <c r="B50" t="s">
        <v>338</v>
      </c>
      <c r="C50" t="s">
        <v>1011</v>
      </c>
      <c r="D50">
        <v>1</v>
      </c>
      <c r="F50" t="s">
        <v>2370</v>
      </c>
      <c r="G50" t="str">
        <f t="shared" si="0"/>
        <v>mod_ste_con</v>
      </c>
      <c r="H50" t="s">
        <v>1024</v>
      </c>
      <c r="I50" t="str">
        <f t="shared" si="1"/>
        <v xml:space="preserve">    mod_ste_con_01: "Assumes that detection probability is 1 ({{ ref_intext_moeller_et_al_2018 }})"</v>
      </c>
    </row>
    <row r="51" spans="1:9">
      <c r="A51" t="s">
        <v>1153</v>
      </c>
      <c r="B51" t="s">
        <v>340</v>
      </c>
      <c r="C51" t="s">
        <v>1011</v>
      </c>
      <c r="D51">
        <v>2</v>
      </c>
      <c r="F51" t="s">
        <v>2383</v>
      </c>
      <c r="G51" t="str">
        <f t="shared" si="0"/>
        <v>mod_tte_con</v>
      </c>
      <c r="H51" t="s">
        <v>1024</v>
      </c>
      <c r="I51" t="str">
        <f t="shared" si="1"/>
        <v xml:space="preserve">    mod_tte_con_02: "Assumes that detection probability is 1 (or apply extension to account for imperfect detection) ({{ ref_intext_moeller_et_al_2018 }})"</v>
      </c>
    </row>
    <row r="52" spans="1:9">
      <c r="A52" t="s">
        <v>1127</v>
      </c>
      <c r="B52" t="s">
        <v>335</v>
      </c>
      <c r="C52" t="s">
        <v>1011</v>
      </c>
      <c r="D52">
        <v>2</v>
      </c>
      <c r="F52" t="s">
        <v>2337</v>
      </c>
      <c r="G52" t="str">
        <f t="shared" si="0"/>
        <v>mod_is_con</v>
      </c>
      <c r="H52" t="s">
        <v>1024</v>
      </c>
      <c r="I52" t="str">
        <f t="shared" si="1"/>
        <v xml:space="preserve">    mod_is_con_02: "Assumes that perfect (detection probability '*p*' = 1) ({{ ref_intext_moeller_et_al_2018 }})"</v>
      </c>
    </row>
    <row r="53" spans="1:9">
      <c r="A53" t="s">
        <v>1049</v>
      </c>
      <c r="B53" t="s">
        <v>364</v>
      </c>
      <c r="C53" t="s">
        <v>1016</v>
      </c>
      <c r="D53">
        <v>1</v>
      </c>
      <c r="F53" t="s">
        <v>2223</v>
      </c>
      <c r="G53" t="str">
        <f t="shared" si="0"/>
        <v>mod_behaviour_assump</v>
      </c>
      <c r="H53" t="s">
        <v>1024</v>
      </c>
      <c r="I53" t="str">
        <f t="shared" si="1"/>
        <v xml:space="preserve">    mod_behaviour_assump_01: "Assumptions vary depending on the behavioural metric ({{ ref_intext_wearn_gloverkapfer_2017 }})"</v>
      </c>
    </row>
    <row r="54" spans="1:9">
      <c r="A54" t="s">
        <v>1086</v>
      </c>
      <c r="B54" t="s">
        <v>346</v>
      </c>
      <c r="C54" t="s">
        <v>1011</v>
      </c>
      <c r="D54">
        <v>1</v>
      </c>
      <c r="F54" t="s">
        <v>2360</v>
      </c>
      <c r="G54" t="str">
        <f t="shared" si="0"/>
        <v>mod_rest_con</v>
      </c>
      <c r="H54" t="s">
        <v>1024</v>
      </c>
      <c r="I54" t="str">
        <f t="shared" si="1"/>
        <v xml:space="preserve">    mod_rest_con_01: "Attraction or aversion to cameras is exhibited in some species ({{ ref_intext_meek_et_al_2016 }})"</v>
      </c>
    </row>
    <row r="55" spans="1:9">
      <c r="A55" t="s">
        <v>1275</v>
      </c>
      <c r="B55" t="s">
        <v>361</v>
      </c>
      <c r="C55" t="s">
        <v>1018</v>
      </c>
      <c r="D55">
        <v>8</v>
      </c>
      <c r="F55" t="s">
        <v>2403</v>
      </c>
      <c r="G55" t="str">
        <f t="shared" si="0"/>
        <v>mod_scr_secr_pro</v>
      </c>
      <c r="H55" t="s">
        <v>1024</v>
      </c>
      <c r="I55" t="str">
        <f t="shared" si="1"/>
        <v xml:space="preserve">    mod_scr_secr_pro_08: "Avoid ad-hoc definitions of study area and edge effects ({{ ref_intext_doran_myers_2018 }})"</v>
      </c>
    </row>
    <row r="56" spans="1:9">
      <c r="A56" t="s">
        <v>1187</v>
      </c>
      <c r="B56" t="s">
        <v>361</v>
      </c>
      <c r="C56" t="s">
        <v>1016</v>
      </c>
      <c r="D56">
        <v>5</v>
      </c>
      <c r="F56" t="s">
        <v>2266</v>
      </c>
      <c r="G56" t="str">
        <f t="shared" si="0"/>
        <v>mod_scr_secr_assump</v>
      </c>
      <c r="H56" t="s">
        <v>1024</v>
      </c>
      <c r="I56" t="str">
        <f t="shared" si="1"/>
        <v xml:space="preserve">    mod_scr_secr_assump_05: "Behaviour is unaffected by cameras and marking ({{ ref_intext_wearn_gloverkapfer_2017 }})"</v>
      </c>
    </row>
    <row r="57" spans="1:9">
      <c r="A57" t="s">
        <v>1035</v>
      </c>
      <c r="B57" t="s">
        <v>358</v>
      </c>
      <c r="C57" t="s">
        <v>1016</v>
      </c>
      <c r="D57">
        <v>11</v>
      </c>
      <c r="F57" t="s">
        <v>2266</v>
      </c>
      <c r="G57" t="str">
        <f t="shared" si="0"/>
        <v>mod_smr_assump</v>
      </c>
      <c r="H57" t="s">
        <v>1024</v>
      </c>
      <c r="I57" t="str">
        <f t="shared" si="1"/>
        <v xml:space="preserve">    mod_smr_assump_11: "Behaviour is unaffected by cameras and marking ({{ ref_intext_wearn_gloverkapfer_2017 }})"</v>
      </c>
    </row>
    <row r="58" spans="1:9">
      <c r="A58" t="s">
        <v>1050</v>
      </c>
      <c r="B58" t="s">
        <v>364</v>
      </c>
      <c r="C58" t="s">
        <v>1011</v>
      </c>
      <c r="D58">
        <v>1</v>
      </c>
      <c r="F58" t="s">
        <v>2218</v>
      </c>
      <c r="G58" t="str">
        <f t="shared" si="0"/>
        <v>mod_behaviour_con</v>
      </c>
      <c r="H58" t="s">
        <v>1024</v>
      </c>
      <c r="I58" t="str">
        <f t="shared" si="1"/>
        <v xml:space="preserve">    mod_behaviour_con_01: "Behavioural metrics may not reflect the behavioural state (inferred) ({{ ref_intext_rovero_zimmermann_2016 }})"</v>
      </c>
    </row>
    <row r="59" spans="1:9">
      <c r="A59" t="s">
        <v>1221</v>
      </c>
      <c r="B59" t="s">
        <v>342</v>
      </c>
      <c r="C59" t="s">
        <v>1011</v>
      </c>
      <c r="D59">
        <v>3</v>
      </c>
      <c r="F59" t="s">
        <v>2327</v>
      </c>
      <c r="G59" t="str">
        <f t="shared" si="0"/>
        <v>mod_ds_con</v>
      </c>
      <c r="H59" t="s">
        <v>1024</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1124</v>
      </c>
      <c r="B60" t="s">
        <v>342</v>
      </c>
      <c r="C60" t="s">
        <v>1011</v>
      </c>
      <c r="D60">
        <v>2</v>
      </c>
      <c r="F60" t="s">
        <v>2326</v>
      </c>
      <c r="G60" t="str">
        <f t="shared" si="0"/>
        <v>mod_ds_con</v>
      </c>
      <c r="H60" t="s">
        <v>1024</v>
      </c>
      <c r="I60" t="str">
        <f t="shared" si="1"/>
        <v xml:space="preserve">    mod_ds_con_02: "Biased by movement speed ({{ ref_intext_palencia_et_al_2021 }})"</v>
      </c>
    </row>
    <row r="61" spans="1:9">
      <c r="A61" t="s">
        <v>1107</v>
      </c>
      <c r="B61" t="s">
        <v>364</v>
      </c>
      <c r="C61" t="s">
        <v>1011</v>
      </c>
      <c r="D61">
        <v>2</v>
      </c>
      <c r="F61" t="s">
        <v>2219</v>
      </c>
      <c r="G61" t="str">
        <f t="shared" si="0"/>
        <v>mod_behaviour_con</v>
      </c>
      <c r="H61" t="s">
        <v>1024</v>
      </c>
      <c r="I61" t="str">
        <f t="shared" si="1"/>
        <v xml:space="preserve">    mod_behaviour_con_02: "Biases associated with equipment (i.e., presence of the camera itself may change behaviour studied) ({{ ref_intext_rovero_zimmermann_2016 }})"</v>
      </c>
    </row>
    <row r="62" spans="1:9">
      <c r="A62" t="s">
        <v>1270</v>
      </c>
      <c r="B62" t="s">
        <v>361</v>
      </c>
      <c r="C62" t="s">
        <v>1018</v>
      </c>
      <c r="D62">
        <v>5</v>
      </c>
      <c r="F62" t="s">
        <v>2948</v>
      </c>
      <c r="G62" t="str">
        <f t="shared" si="0"/>
        <v>mod_scr_secr_pro</v>
      </c>
      <c r="H62" t="s">
        <v>1024</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1237</v>
      </c>
      <c r="B63" t="s">
        <v>342</v>
      </c>
      <c r="C63" t="s">
        <v>1011</v>
      </c>
      <c r="D63">
        <v>5</v>
      </c>
      <c r="F63" t="s">
        <v>2329</v>
      </c>
      <c r="G63" t="str">
        <f t="shared" si="0"/>
        <v>mod_ds_con</v>
      </c>
      <c r="H63" t="s">
        <v>1024</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1257</v>
      </c>
      <c r="B64" t="s">
        <v>1012</v>
      </c>
      <c r="C64" t="s">
        <v>1018</v>
      </c>
      <c r="D64">
        <v>3</v>
      </c>
      <c r="F64" t="s">
        <v>2949</v>
      </c>
      <c r="G64" t="str">
        <f t="shared" si="0"/>
        <v>mod_rai_poisson_pro</v>
      </c>
      <c r="H64" t="s">
        <v>1024</v>
      </c>
      <c r="I64" t="str">
        <f t="shared" si="1"/>
        <v xml:space="preserve">    mod_rai_poisson_pro_03: "Calibration with independent [[density](/09_glossary.md#density)](/09_glossary.md#[density](/09_glossary.md#density)) estimates is possible ({{ ref_intext_wearn_gloverkapfer_2017 }})"</v>
      </c>
    </row>
    <row r="65" spans="1:9">
      <c r="A65" t="s">
        <v>1088</v>
      </c>
      <c r="B65" t="s">
        <v>356</v>
      </c>
      <c r="C65" t="s">
        <v>1016</v>
      </c>
      <c r="D65">
        <v>1</v>
      </c>
      <c r="F65" t="s">
        <v>2390</v>
      </c>
      <c r="G65" t="str">
        <f t="shared" si="0"/>
        <v>mod_sc_assump</v>
      </c>
      <c r="H65" t="s">
        <v>1024</v>
      </c>
      <c r="I65" t="str">
        <f t="shared" si="1"/>
        <v xml:space="preserve">    mod_sc_assump_01: "Camera locations are close enough together that animals are detected at multiple cameras ({{ ref_intext_chandler_royle_2013 }}; {{ ref_intext_clarke_et_al_2023 }})"</v>
      </c>
    </row>
    <row r="66" spans="1:9">
      <c r="A66" t="s">
        <v>1037</v>
      </c>
      <c r="B66" t="s">
        <v>358</v>
      </c>
      <c r="C66" t="s">
        <v>1016</v>
      </c>
      <c r="D66">
        <v>13</v>
      </c>
      <c r="F66" t="s">
        <v>2390</v>
      </c>
      <c r="G66" t="str">
        <f t="shared" ref="G66:G129" si="2">B66&amp;"_"&amp;C66</f>
        <v>mod_smr_assump</v>
      </c>
      <c r="H66" t="s">
        <v>1024</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1159</v>
      </c>
      <c r="B67" t="s">
        <v>335</v>
      </c>
      <c r="C67" t="s">
        <v>1016</v>
      </c>
      <c r="D67">
        <v>3</v>
      </c>
      <c r="F67" t="s">
        <v>2333</v>
      </c>
      <c r="G67" t="str">
        <f t="shared" si="2"/>
        <v>mod_is_assump</v>
      </c>
      <c r="H67" t="s">
        <v>1024</v>
      </c>
      <c r="I67" t="str">
        <f t="shared" si="3"/>
        <v xml:space="preserve">    mod_is_assump_03: "Camera locations are randomly placed ({{ ref_intext_moeller_et_al_2018 }})"</v>
      </c>
    </row>
    <row r="68" spans="1:9">
      <c r="A68" t="s">
        <v>1166</v>
      </c>
      <c r="B68" t="s">
        <v>338</v>
      </c>
      <c r="C68" t="s">
        <v>1016</v>
      </c>
      <c r="D68">
        <v>3</v>
      </c>
      <c r="F68" t="s">
        <v>2333</v>
      </c>
      <c r="G68" t="str">
        <f t="shared" si="2"/>
        <v>mod_ste_assump</v>
      </c>
      <c r="H68" t="s">
        <v>1024</v>
      </c>
      <c r="I68" t="str">
        <f t="shared" si="3"/>
        <v xml:space="preserve">    mod_ste_assump_03: "Camera locations are randomly placed ({{ ref_intext_moeller_et_al_2018 }})"</v>
      </c>
    </row>
    <row r="69" spans="1:9">
      <c r="A69" t="s">
        <v>1100</v>
      </c>
      <c r="B69" t="s">
        <v>344</v>
      </c>
      <c r="C69" t="s">
        <v>1016</v>
      </c>
      <c r="D69">
        <v>1</v>
      </c>
      <c r="F69" t="s">
        <v>2372</v>
      </c>
      <c r="G69" t="str">
        <f t="shared" si="2"/>
        <v>mod_tifc_assump</v>
      </c>
      <c r="H69" t="s">
        <v>1024</v>
      </c>
      <c r="I69" t="str">
        <f t="shared" si="3"/>
        <v xml:space="preserve">    mod_tifc_assump_01: "Camera locations are randomly placed or representative relative to animal movement ({{ ref_intext_becker_et_al_2022 }})"</v>
      </c>
    </row>
    <row r="70" spans="1:9">
      <c r="A70" t="s">
        <v>1123</v>
      </c>
      <c r="B70" t="s">
        <v>342</v>
      </c>
      <c r="C70" t="s">
        <v>1016</v>
      </c>
      <c r="D70">
        <v>2</v>
      </c>
      <c r="F70" t="s">
        <v>2319</v>
      </c>
      <c r="G70" t="str">
        <f t="shared" si="2"/>
        <v>mod_ds_assump</v>
      </c>
      <c r="H70" t="s">
        <v>1024</v>
      </c>
      <c r="I70" t="str">
        <f t="shared" si="3"/>
        <v xml:space="preserve">    mod_ds_assump_02: "Camera locations are randomly placed relative to animal movement ({{ ref_intext_palencia_et_al_2021 }})"</v>
      </c>
    </row>
    <row r="71" spans="1:9">
      <c r="A71" t="s">
        <v>1161</v>
      </c>
      <c r="B71" t="s">
        <v>348</v>
      </c>
      <c r="C71" t="s">
        <v>1016</v>
      </c>
      <c r="D71">
        <v>3</v>
      </c>
      <c r="F71" t="s">
        <v>2344</v>
      </c>
      <c r="G71" t="str">
        <f t="shared" si="2"/>
        <v>mod_rem_assump</v>
      </c>
      <c r="H71" t="s">
        <v>1024</v>
      </c>
      <c r="I71" t="str">
        <f t="shared" si="3"/>
        <v xml:space="preserve">    mod_rem_assump_03: "Camera locations are randomly placed relative to animal movement ({{ ref_intext_wearn_gloverkapfer_2017 }}; {{ ref_intext_rowcliffe_et_al_2008 }})"</v>
      </c>
    </row>
    <row r="72" spans="1:9">
      <c r="A72" t="s">
        <v>1036</v>
      </c>
      <c r="B72" t="s">
        <v>358</v>
      </c>
      <c r="C72" t="s">
        <v>1016</v>
      </c>
      <c r="D72">
        <v>12</v>
      </c>
      <c r="F72" t="s">
        <v>2280</v>
      </c>
      <c r="G72" t="str">
        <f t="shared" si="2"/>
        <v>mod_smr_assump</v>
      </c>
      <c r="H72" t="s">
        <v>1024</v>
      </c>
      <c r="I72" t="str">
        <f t="shared" si="3"/>
        <v xml:space="preserve">    mod_smr_assump_12: "Camera locations are randomly placed relative to the distribution and orientation of home ranges ({{ ref_intext_wearn_gloverkapfer_2017 }})"</v>
      </c>
    </row>
    <row r="73" spans="1:9">
      <c r="A73" t="s">
        <v>1174</v>
      </c>
      <c r="B73" t="s">
        <v>346</v>
      </c>
      <c r="C73" t="s">
        <v>1016</v>
      </c>
      <c r="D73">
        <v>4</v>
      </c>
      <c r="F73" t="s">
        <v>2355</v>
      </c>
      <c r="G73" t="str">
        <f t="shared" si="2"/>
        <v>mod_rest_assump</v>
      </c>
      <c r="H73" t="s">
        <v>1024</v>
      </c>
      <c r="I73" t="str">
        <f t="shared" si="3"/>
        <v xml:space="preserve">    mod_rest_assump_04: "Camera locations are randomly placed relative to the spatial distribution of animals ({{ ref_intext_nakashima_et_al_2018 }})"</v>
      </c>
    </row>
    <row r="74" spans="1:9">
      <c r="A74" t="s">
        <v>1162</v>
      </c>
      <c r="B74" t="s">
        <v>346</v>
      </c>
      <c r="C74" t="s">
        <v>1016</v>
      </c>
      <c r="D74">
        <v>3</v>
      </c>
      <c r="F74" t="s">
        <v>2354</v>
      </c>
      <c r="G74" t="str">
        <f t="shared" si="2"/>
        <v>mod_rest_assump</v>
      </c>
      <c r="H74" t="s">
        <v>1024</v>
      </c>
      <c r="I74" t="str">
        <f t="shared" si="3"/>
        <v xml:space="preserve">    mod_rest_assump_03: "Camera locations are representative of the available habitat ({{ ref_intext_nakashima_et_al_2018 }})"</v>
      </c>
    </row>
    <row r="75" spans="1:9">
      <c r="A75" t="s">
        <v>1179</v>
      </c>
      <c r="B75" t="s">
        <v>340</v>
      </c>
      <c r="C75" t="s">
        <v>1016</v>
      </c>
      <c r="D75">
        <v>4</v>
      </c>
      <c r="F75" t="s">
        <v>2378</v>
      </c>
      <c r="G75" t="str">
        <f t="shared" si="2"/>
        <v>mod_tte_assump</v>
      </c>
      <c r="H75" t="s">
        <v>1024</v>
      </c>
      <c r="I75" t="str">
        <f t="shared" si="3"/>
        <v xml:space="preserve">    mod_tte_assump_04: "Camera locations placement is random, systematic, or systematic random ({{ ref_intext_moeller_et_al_2018 }})"</v>
      </c>
    </row>
    <row r="76" spans="1:9">
      <c r="A76" t="s">
        <v>1109</v>
      </c>
      <c r="B76" t="s">
        <v>355</v>
      </c>
      <c r="C76" t="s">
        <v>1016</v>
      </c>
      <c r="D76">
        <v>2</v>
      </c>
      <c r="F76" t="s">
        <v>2384</v>
      </c>
      <c r="G76" t="str">
        <f t="shared" si="2"/>
        <v>mod_catspim_assump</v>
      </c>
      <c r="H76" t="s">
        <v>1023</v>
      </c>
      <c r="I76" t="str">
        <f t="shared" si="3"/>
        <v xml:space="preserve">    mod_catspim_assump_02: "Camera must be close enough together that animals are detected at multiple cameras ({{ ref_intext_chandler_royle_2013 }}; {{ ref_intext_clarke_et_al_2023 }})"</v>
      </c>
    </row>
    <row r="77" spans="1:9">
      <c r="A77" t="s">
        <v>1201</v>
      </c>
      <c r="B77" t="s">
        <v>348</v>
      </c>
      <c r="C77" t="s">
        <v>1016</v>
      </c>
      <c r="D77">
        <v>7</v>
      </c>
      <c r="F77" t="s">
        <v>2348</v>
      </c>
      <c r="G77" t="str">
        <f t="shared" si="2"/>
        <v>mod_rem_assump</v>
      </c>
      <c r="H77" t="s">
        <v>1024</v>
      </c>
      <c r="I77" t="str">
        <f t="shared" si="3"/>
        <v xml:space="preserve">    mod_rem_assump_07: "Camera’s detection zone can be approximated well using a 2D cone shape, defined by the radius and angle parameters ({{ ref_intext_rowcliffe_et_al_2011 }})"</v>
      </c>
    </row>
    <row r="78" spans="1:9">
      <c r="A78" t="s">
        <v>1245</v>
      </c>
      <c r="B78" t="s">
        <v>361</v>
      </c>
      <c r="C78" t="s">
        <v>1011</v>
      </c>
      <c r="D78">
        <v>6</v>
      </c>
      <c r="F78" t="s">
        <v>2394</v>
      </c>
      <c r="G78" t="str">
        <f t="shared" si="2"/>
        <v>mod_scr_secr_con</v>
      </c>
      <c r="H78" t="s">
        <v>1024</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1248</v>
      </c>
      <c r="B79" t="s">
        <v>356</v>
      </c>
      <c r="C79" t="s">
        <v>1011</v>
      </c>
      <c r="D79">
        <v>7</v>
      </c>
      <c r="F79" t="s">
        <v>2393</v>
      </c>
      <c r="G79" t="str">
        <f t="shared" si="2"/>
        <v>mod_sc_con</v>
      </c>
      <c r="H79" t="s">
        <v>1024</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1146</v>
      </c>
      <c r="B80" t="s">
        <v>358</v>
      </c>
      <c r="C80" t="s">
        <v>1018</v>
      </c>
      <c r="D80">
        <v>2</v>
      </c>
      <c r="F80" t="s">
        <v>2409</v>
      </c>
      <c r="G80" t="str">
        <f t="shared" si="2"/>
        <v>mod_smr_pro</v>
      </c>
      <c r="H80" t="s">
        <v>1024</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1255</v>
      </c>
      <c r="B81" t="s">
        <v>342</v>
      </c>
      <c r="C81" t="s">
        <v>1018</v>
      </c>
      <c r="D81">
        <v>3</v>
      </c>
      <c r="F81" t="s">
        <v>2950</v>
      </c>
      <c r="G81" t="str">
        <f t="shared" si="2"/>
        <v>mod_ds_pro</v>
      </c>
      <c r="H81" t="s">
        <v>1024</v>
      </c>
      <c r="I81" t="str">
        <f t="shared" si="3"/>
        <v xml:space="preserve">    mod_ds_pro_03: "Can be applied to low-[density](/09_glossary.md#density) populations ({{ ref_intext_howe_et_al_2017 }}; {{ ref_intext_clarke_et_al_2023 }})"</v>
      </c>
    </row>
    <row r="82" spans="1:9">
      <c r="A82" t="s">
        <v>1136</v>
      </c>
      <c r="B82" t="s">
        <v>348</v>
      </c>
      <c r="C82" t="s">
        <v>1018</v>
      </c>
      <c r="D82">
        <v>2</v>
      </c>
      <c r="F82" t="s">
        <v>2261</v>
      </c>
      <c r="G82" t="str">
        <f t="shared" si="2"/>
        <v>mod_rem_pro</v>
      </c>
      <c r="H82" t="s">
        <v>1024</v>
      </c>
      <c r="I82" t="str">
        <f t="shared" si="3"/>
        <v xml:space="preserve">    mod_rem_pro_02: "Can be applied to unmarked species ({{ ref_intext_wearn_gloverkapfer_2017 }})"</v>
      </c>
    </row>
    <row r="83" spans="1:9">
      <c r="A83" t="s">
        <v>1075</v>
      </c>
      <c r="B83" t="s">
        <v>335</v>
      </c>
      <c r="C83" t="s">
        <v>1018</v>
      </c>
      <c r="D83">
        <v>1</v>
      </c>
      <c r="F83" t="s">
        <v>2339</v>
      </c>
      <c r="G83" t="str">
        <f t="shared" si="2"/>
        <v>mod_is_pro</v>
      </c>
      <c r="H83" t="s">
        <v>1024</v>
      </c>
      <c r="I83" t="str">
        <f t="shared" si="3"/>
        <v xml:space="preserve">    mod_is_pro_01: "Can be efficient for estimating abundance of common species (with a lot of images) ({{ ref_intext_moeller_et_al_2018 }})"</v>
      </c>
    </row>
    <row r="84" spans="1:9">
      <c r="A84" t="s">
        <v>1099</v>
      </c>
      <c r="B84" t="s">
        <v>338</v>
      </c>
      <c r="C84" t="s">
        <v>1018</v>
      </c>
      <c r="D84">
        <v>1</v>
      </c>
      <c r="F84" t="s">
        <v>2339</v>
      </c>
      <c r="G84" t="str">
        <f t="shared" si="2"/>
        <v>mod_ste_pro</v>
      </c>
      <c r="H84" t="s">
        <v>1024</v>
      </c>
      <c r="I84" t="str">
        <f t="shared" si="3"/>
        <v xml:space="preserve">    mod_ste_pro_01: "Can be efficient for estimating abundance of common species (with a lot of images) ({{ ref_intext_moeller_et_al_2018 }})"</v>
      </c>
    </row>
    <row r="85" spans="1:9">
      <c r="A85" t="s">
        <v>1105</v>
      </c>
      <c r="B85" t="s">
        <v>340</v>
      </c>
      <c r="C85" t="s">
        <v>1018</v>
      </c>
      <c r="D85">
        <v>1</v>
      </c>
      <c r="F85" t="s">
        <v>2339</v>
      </c>
      <c r="G85" t="str">
        <f t="shared" si="2"/>
        <v>mod_tte_pro</v>
      </c>
      <c r="H85" t="s">
        <v>1024</v>
      </c>
      <c r="I85" t="str">
        <f t="shared" si="3"/>
        <v xml:space="preserve">    mod_tte_pro_01: "Can be efficient for estimating abundance of common species (with a lot of images) ({{ ref_intext_moeller_et_al_2018 }})"</v>
      </c>
    </row>
    <row r="86" spans="1:9">
      <c r="A86" t="s">
        <v>1063</v>
      </c>
      <c r="B86" t="s">
        <v>1013</v>
      </c>
      <c r="C86" t="s">
        <v>1018</v>
      </c>
      <c r="D86">
        <v>1</v>
      </c>
      <c r="F86" t="s">
        <v>2233</v>
      </c>
      <c r="G86" t="str">
        <f t="shared" si="2"/>
        <v>mod_divers_rich_beta_pro</v>
      </c>
      <c r="H86" t="s">
        <v>1024</v>
      </c>
      <c r="I86" t="str">
        <f t="shared" si="3"/>
        <v xml:space="preserve">    mod_divers_rich_beta_pro_01: "Can be used to track changes in community composition ({{ ref_intext_wearn_gloverkapfer_2017 }})"</v>
      </c>
    </row>
    <row r="87" spans="1:9">
      <c r="A87" t="s">
        <v>1299</v>
      </c>
      <c r="B87" t="s">
        <v>354</v>
      </c>
      <c r="C87" t="s">
        <v>1018</v>
      </c>
      <c r="D87">
        <v>4</v>
      </c>
      <c r="F87" t="s">
        <v>2306</v>
      </c>
      <c r="G87" t="str">
        <f t="shared" si="2"/>
        <v>mod_2flankspim_pro</v>
      </c>
      <c r="H87" t="s">
        <v>1024</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1051</v>
      </c>
      <c r="B88" t="s">
        <v>364</v>
      </c>
      <c r="C88" t="s">
        <v>1018</v>
      </c>
      <c r="D88">
        <v>1</v>
      </c>
      <c r="F88" t="s">
        <v>2404</v>
      </c>
      <c r="G88" t="str">
        <f t="shared" si="2"/>
        <v>mod_behaviour_pro</v>
      </c>
      <c r="H88" t="s">
        <v>1024</v>
      </c>
      <c r="I88" t="str">
        <f t="shared" si="3"/>
        <v xml:space="preserve">    mod_behaviour_pro_01: "Can detect difficult to observe behaviours (i.e., boldness, or mating) ({{ ref_intext_bridges_noss_2011 }})"</v>
      </c>
    </row>
    <row r="89" spans="1:9">
      <c r="A89" t="s">
        <v>1262</v>
      </c>
      <c r="B89" t="s">
        <v>364</v>
      </c>
      <c r="C89" t="s">
        <v>1018</v>
      </c>
      <c r="D89">
        <v>4</v>
      </c>
      <c r="F89" t="s">
        <v>2222</v>
      </c>
      <c r="G89" t="str">
        <f t="shared" si="2"/>
        <v>mod_behaviour_pro</v>
      </c>
      <c r="H89" t="s">
        <v>1024</v>
      </c>
      <c r="I89" t="str">
        <f t="shared" si="3"/>
        <v xml:space="preserve">    mod_behaviour_pro_04: "Can evaluate interactions between species ({{ ref_intext_rovero_zimmermann_2016 }})"</v>
      </c>
    </row>
    <row r="90" spans="1:9">
      <c r="A90" t="s">
        <v>1251</v>
      </c>
      <c r="B90" t="s">
        <v>364</v>
      </c>
      <c r="C90" t="s">
        <v>1018</v>
      </c>
      <c r="D90">
        <v>3</v>
      </c>
      <c r="F90" t="s">
        <v>2221</v>
      </c>
      <c r="G90" t="str">
        <f t="shared" si="2"/>
        <v>mod_behaviour_pro</v>
      </c>
      <c r="H90" t="s">
        <v>1024</v>
      </c>
      <c r="I90" t="str">
        <f t="shared" si="3"/>
        <v xml:space="preserve">    mod_behaviour_pro_03: "Can monitor behaviour in response to specific locations (i.e., compost sites, which might be more difficult using GPS collars for example) ({{ ref_intext_rovero_zimmermann_2016 }})"</v>
      </c>
    </row>
    <row r="91" spans="1:9">
      <c r="A91" t="s">
        <v>1274</v>
      </c>
      <c r="B91" t="s">
        <v>348</v>
      </c>
      <c r="C91" t="s">
        <v>1018</v>
      </c>
      <c r="D91">
        <v>8</v>
      </c>
      <c r="F91" t="s">
        <v>2400</v>
      </c>
      <c r="G91" t="str">
        <f t="shared" si="2"/>
        <v>mod_rem_pro</v>
      </c>
      <c r="H91" t="s">
        <v>1024</v>
      </c>
      <c r="I91" t="str">
        <f t="shared" si="3"/>
        <v xml:space="preserve">    mod_rem_pro_08: "Can use camera spacing without regard to population home range size ({{ ref_intext_rowcliffe_et_al_2008 }}; {{ ref_intext_doran_myers_2018 }})"</v>
      </c>
    </row>
    <row r="92" spans="1:9">
      <c r="A92" t="s">
        <v>1252</v>
      </c>
      <c r="B92" t="s">
        <v>362</v>
      </c>
      <c r="C92" t="s">
        <v>1018</v>
      </c>
      <c r="D92">
        <v>3</v>
      </c>
      <c r="F92" t="s">
        <v>2231</v>
      </c>
      <c r="G92" t="str">
        <f t="shared" si="2"/>
        <v>mod_cr_cmr_pro</v>
      </c>
      <c r="H92" t="s">
        <v>1024</v>
      </c>
      <c r="I92" t="str">
        <f t="shared" si="3"/>
        <v xml:space="preserve">    mod_cr_cmr_pro_03: "Can use the robust design with 'open' models to obtain recruitment and survival rate estimates ({{ ref_intext_wearn_gloverkapfer_2017 }})"</v>
      </c>
    </row>
    <row r="93" spans="1:9">
      <c r="A93" t="s">
        <v>1045</v>
      </c>
      <c r="B93" t="s">
        <v>354</v>
      </c>
      <c r="C93" t="s">
        <v>1016</v>
      </c>
      <c r="D93">
        <v>2</v>
      </c>
      <c r="F93" t="s">
        <v>2303</v>
      </c>
      <c r="G93" t="str">
        <f t="shared" si="2"/>
        <v>mod_2flankspim_assump</v>
      </c>
      <c r="H93" t="s">
        <v>1024</v>
      </c>
      <c r="I93" t="str">
        <f t="shared" si="3"/>
        <v xml:space="preserve">    mod_2flankspim_assump_02: "Capture processes for left-side, right-side and both-side images are independent ({{ ref_intext_augustine_et_al_2018 }}; {{ ref_intext_clarke_et_al_2023 }})"</v>
      </c>
    </row>
    <row r="94" spans="1:9">
      <c r="A94" t="s">
        <v>1066</v>
      </c>
      <c r="B94" t="s">
        <v>1015</v>
      </c>
      <c r="C94" t="s">
        <v>1018</v>
      </c>
      <c r="D94">
        <v>1</v>
      </c>
      <c r="F94" t="s">
        <v>2234</v>
      </c>
      <c r="G94" t="str">
        <f t="shared" si="2"/>
        <v>mod_divers_rich_gamma_pro</v>
      </c>
      <c r="H94" t="s">
        <v>1024</v>
      </c>
      <c r="I94" t="str">
        <f t="shared" si="3"/>
        <v xml:space="preserve">    mod_divers_rich_gamma_pro_01: "Captures evenness and richness (although some indices only reflect evenness) ({{ ref_intext_wearn_gloverkapfer_2017 }})"</v>
      </c>
    </row>
    <row r="95" spans="1:9">
      <c r="A95" t="s">
        <v>1269</v>
      </c>
      <c r="B95" t="s">
        <v>348</v>
      </c>
      <c r="C95" t="s">
        <v>1018</v>
      </c>
      <c r="D95">
        <v>5</v>
      </c>
      <c r="F95" t="s">
        <v>2406</v>
      </c>
      <c r="G95" t="str">
        <f t="shared" si="2"/>
        <v>mod_rem_pro</v>
      </c>
      <c r="H95" t="s">
        <v>1024</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1261</v>
      </c>
      <c r="B96" t="s">
        <v>344</v>
      </c>
      <c r="C96" t="s">
        <v>1018</v>
      </c>
      <c r="D96">
        <v>3</v>
      </c>
      <c r="F96" t="s">
        <v>2413</v>
      </c>
      <c r="G96" t="str">
        <f t="shared" si="2"/>
        <v>mod_tifc_pro</v>
      </c>
      <c r="H96" t="s">
        <v>1024</v>
      </c>
      <c r="I96" t="str">
        <f t="shared" si="3"/>
        <v xml:space="preserve">    mod_tifc_pro_03: "Comparable to estimates from SECR ({{ ref_intext_efford_2004 }}; {{ ref_intext_borchers_efford_2008 }}; {{ ref_intext_royle_young_2008 }}; {{ ref_intext_royle_et_al_2009 }}) ({{ warbington_boyce_2020 }})"</v>
      </c>
    </row>
    <row r="97" spans="1:9">
      <c r="A97" t="s">
        <v>1121</v>
      </c>
      <c r="B97" t="s">
        <v>1015</v>
      </c>
      <c r="C97" t="s">
        <v>1011</v>
      </c>
      <c r="D97">
        <v>2</v>
      </c>
      <c r="F97" t="s">
        <v>2235</v>
      </c>
      <c r="G97" t="str">
        <f t="shared" si="2"/>
        <v>mod_divers_rich_gamma_con</v>
      </c>
      <c r="H97" t="s">
        <v>1024</v>
      </c>
      <c r="I97" t="str">
        <f t="shared" si="3"/>
        <v xml:space="preserve">    mod_divers_rich_gamma_con_02: "Comparing measures across space, time and studies can be very difficult ({{ ref_intext_wearn_gloverkapfer_2017 }})"</v>
      </c>
    </row>
    <row r="98" spans="1:9">
      <c r="A98" t="s">
        <v>1046</v>
      </c>
      <c r="B98" t="s">
        <v>354</v>
      </c>
      <c r="C98" t="s">
        <v>1011</v>
      </c>
      <c r="D98">
        <v>1</v>
      </c>
      <c r="F98" t="s">
        <v>2304</v>
      </c>
      <c r="G98" t="str">
        <f t="shared" si="2"/>
        <v>mod_2flankspim_con</v>
      </c>
      <c r="H98" t="s">
        <v>1024</v>
      </c>
      <c r="I98" t="str">
        <f t="shared" si="3"/>
        <v xml:space="preserve">    mod_2flankspim_con_01: "Computationally intensive ({{ ref_intext_augustine_et_al_2018 }}; {{ ref_intext_clarke_et_al_2023 }})"</v>
      </c>
    </row>
    <row r="99" spans="1:9">
      <c r="A99" t="s">
        <v>1082</v>
      </c>
      <c r="B99" t="s">
        <v>348</v>
      </c>
      <c r="C99" t="s">
        <v>1016</v>
      </c>
      <c r="D99">
        <v>1</v>
      </c>
      <c r="F99" t="s">
        <v>2397</v>
      </c>
      <c r="G99" t="str">
        <f t="shared" si="2"/>
        <v>mod_rem_assump</v>
      </c>
      <c r="H99" t="s">
        <v>1024</v>
      </c>
      <c r="I99" t="str">
        <f t="shared" si="3"/>
        <v xml:space="preserve">    mod_rem_assump_01: "Demographic closure ({{ ref_intext_rowcliffe_et_al_2008 }}; {{ ref_intext_doran_myers_2018 }}) (i.e., no births or deaths)"</v>
      </c>
    </row>
    <row r="100" spans="1:9">
      <c r="A100" t="s">
        <v>1301</v>
      </c>
      <c r="B100" t="s">
        <v>355</v>
      </c>
      <c r="C100" t="s">
        <v>1016</v>
      </c>
      <c r="D100">
        <v>3</v>
      </c>
      <c r="F100" t="s">
        <v>2385</v>
      </c>
      <c r="G100" t="str">
        <f t="shared" si="2"/>
        <v>mod_catspim_assump</v>
      </c>
      <c r="H100" t="s">
        <v>1023</v>
      </c>
      <c r="I100" t="str">
        <f t="shared" si="3"/>
        <v xml:space="preserve">    mod_catspim_assump_03: "Demographic closure (i.e., no births or deaths) ({{ ref_intext_chandler_royle_2013 }}; {{ ref_intext_clarke_et_al_2023 }})"</v>
      </c>
    </row>
    <row r="101" spans="1:9">
      <c r="A101" t="s">
        <v>1139</v>
      </c>
      <c r="B101" t="s">
        <v>356</v>
      </c>
      <c r="C101" t="s">
        <v>1016</v>
      </c>
      <c r="D101">
        <v>2</v>
      </c>
      <c r="F101" t="s">
        <v>2385</v>
      </c>
      <c r="G101" t="str">
        <f t="shared" si="2"/>
        <v>mod_sc_assump</v>
      </c>
      <c r="H101" t="s">
        <v>1024</v>
      </c>
      <c r="I101" t="str">
        <f t="shared" si="3"/>
        <v xml:space="preserve">    mod_sc_assump_02: "Demographic closure (i.e., no births or deaths) ({{ ref_intext_chandler_royle_2013 }}; {{ ref_intext_clarke_et_al_2023 }})"</v>
      </c>
    </row>
    <row r="102" spans="1:9">
      <c r="A102" t="s">
        <v>1094</v>
      </c>
      <c r="B102" t="s">
        <v>358</v>
      </c>
      <c r="C102" t="s">
        <v>1016</v>
      </c>
      <c r="D102">
        <v>1</v>
      </c>
      <c r="F102" t="s">
        <v>2385</v>
      </c>
      <c r="G102" t="str">
        <f t="shared" si="2"/>
        <v>mod_smr_assump</v>
      </c>
      <c r="H102" t="s">
        <v>1024</v>
      </c>
      <c r="I102" t="str">
        <f t="shared" si="3"/>
        <v xml:space="preserve">    mod_smr_assump_01: "Demographic closure (i.e., no births or deaths) ({{ ref_intext_chandler_royle_2013 }}; {{ ref_intext_clarke_et_al_2023 }})"</v>
      </c>
    </row>
    <row r="103" spans="1:9">
      <c r="A103" t="s">
        <v>1073</v>
      </c>
      <c r="B103" t="s">
        <v>335</v>
      </c>
      <c r="C103" t="s">
        <v>1016</v>
      </c>
      <c r="D103">
        <v>1</v>
      </c>
      <c r="F103" t="s">
        <v>2331</v>
      </c>
      <c r="G103" t="str">
        <f t="shared" si="2"/>
        <v>mod_is_assump</v>
      </c>
      <c r="H103" t="s">
        <v>1024</v>
      </c>
      <c r="I103" t="str">
        <f t="shared" si="3"/>
        <v xml:space="preserve">    mod_is_assump_01: "Demographic closure (i.e., no births or deaths) ({{ ref_intext_moeller_et_al_2018 }})"</v>
      </c>
    </row>
    <row r="104" spans="1:9">
      <c r="A104" t="s">
        <v>1097</v>
      </c>
      <c r="B104" t="s">
        <v>338</v>
      </c>
      <c r="C104" t="s">
        <v>1016</v>
      </c>
      <c r="D104">
        <v>1</v>
      </c>
      <c r="F104" t="s">
        <v>2331</v>
      </c>
      <c r="G104" t="str">
        <f t="shared" si="2"/>
        <v>mod_ste_assump</v>
      </c>
      <c r="H104" t="s">
        <v>1024</v>
      </c>
      <c r="I104" t="str">
        <f t="shared" si="3"/>
        <v xml:space="preserve">    mod_ste_assump_01: "Demographic closure (i.e., no births or deaths) ({{ ref_intext_moeller_et_al_2018 }})"</v>
      </c>
    </row>
    <row r="105" spans="1:9">
      <c r="A105" t="s">
        <v>1103</v>
      </c>
      <c r="B105" t="s">
        <v>340</v>
      </c>
      <c r="C105" t="s">
        <v>1016</v>
      </c>
      <c r="D105">
        <v>1</v>
      </c>
      <c r="F105" t="s">
        <v>2376</v>
      </c>
      <c r="G105" t="str">
        <f t="shared" si="2"/>
        <v>mod_tte_assump</v>
      </c>
      <c r="H105" t="s">
        <v>1024</v>
      </c>
      <c r="I105" t="str">
        <f t="shared" si="3"/>
        <v xml:space="preserve">    mod_tte_assump_01: "Demographic closure (i.e., no births or deaths) ({{ ref_intext_moeller_et_al_2018 }}; {{ ref_intext_loonam_et_al_2021 }})"</v>
      </c>
    </row>
    <row r="106" spans="1:9">
      <c r="A106" t="s">
        <v>1055</v>
      </c>
      <c r="B106" t="s">
        <v>362</v>
      </c>
      <c r="C106" t="s">
        <v>1016</v>
      </c>
      <c r="D106">
        <v>1</v>
      </c>
      <c r="F106" t="s">
        <v>2224</v>
      </c>
      <c r="G106" t="str">
        <f t="shared" si="2"/>
        <v>mod_cr_cmr_assump</v>
      </c>
      <c r="H106" t="s">
        <v>1024</v>
      </c>
      <c r="I106" t="str">
        <f t="shared" si="3"/>
        <v xml:space="preserve">    mod_cr_cmr_assump_01: "Demographic closure (i.e., no births or deaths) ({{ ref_intext_wearn_gloverkapfer_2017 }})"</v>
      </c>
    </row>
    <row r="107" spans="1:9">
      <c r="A107" t="s">
        <v>1091</v>
      </c>
      <c r="B107" t="s">
        <v>361</v>
      </c>
      <c r="C107" t="s">
        <v>1016</v>
      </c>
      <c r="D107">
        <v>1</v>
      </c>
      <c r="F107" t="s">
        <v>2224</v>
      </c>
      <c r="G107" t="str">
        <f t="shared" si="2"/>
        <v>mod_scr_secr_assump</v>
      </c>
      <c r="H107" t="s">
        <v>1024</v>
      </c>
      <c r="I107" t="str">
        <f t="shared" si="3"/>
        <v xml:space="preserve">    mod_scr_secr_assump_01: "Demographic closure (i.e., no births or deaths) ({{ ref_intext_wearn_gloverkapfer_2017 }})"</v>
      </c>
    </row>
    <row r="108" spans="1:9">
      <c r="A108" t="s">
        <v>1170</v>
      </c>
      <c r="B108" t="s">
        <v>342</v>
      </c>
      <c r="C108" t="s">
        <v>1016</v>
      </c>
      <c r="D108">
        <v>4</v>
      </c>
      <c r="F108" t="s">
        <v>3026</v>
      </c>
      <c r="G108" t="str">
        <f t="shared" si="2"/>
        <v>mod_ds_assump</v>
      </c>
      <c r="H108" t="s">
        <v>1024</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1085</v>
      </c>
      <c r="B109" t="s">
        <v>346</v>
      </c>
      <c r="C109" t="s">
        <v>1016</v>
      </c>
      <c r="D109">
        <v>1</v>
      </c>
      <c r="F109" t="s">
        <v>3027</v>
      </c>
      <c r="G109" t="str">
        <f t="shared" si="2"/>
        <v>mod_rest_assump</v>
      </c>
      <c r="H109" t="s">
        <v>1024</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1217</v>
      </c>
      <c r="B110" t="s">
        <v>362</v>
      </c>
      <c r="C110" t="s">
        <v>1011</v>
      </c>
      <c r="D110">
        <v>3</v>
      </c>
      <c r="F110" t="s">
        <v>3028</v>
      </c>
      <c r="G110" t="str">
        <f t="shared" si="2"/>
        <v>mod_cr_cmr_con</v>
      </c>
      <c r="H110" t="s">
        <v>1024</v>
      </c>
      <c r="I110" t="str">
        <f t="shared" si="3"/>
        <v xml:space="preserve">    mod_cr_cmr_con_03: "Dependent on the [survey](/09_glossary.md#survey)ed area, which is difficult to track and calculate ({{ ref_intext_wearn_gloverkapfer_2017 }})"</v>
      </c>
    </row>
    <row r="111" spans="1:9">
      <c r="A111" t="s">
        <v>1059</v>
      </c>
      <c r="B111" t="s">
        <v>1014</v>
      </c>
      <c r="C111" t="s">
        <v>1011</v>
      </c>
      <c r="D111">
        <v>1</v>
      </c>
      <c r="F111" t="s">
        <v>2236</v>
      </c>
      <c r="G111" t="str">
        <f t="shared" si="2"/>
        <v>mod_divers_rich_alpha_con</v>
      </c>
      <c r="H111" t="s">
        <v>1024</v>
      </c>
      <c r="I111" t="str">
        <f t="shared" si="3"/>
        <v xml:space="preserve">    mod_divers_rich_alpha_con_01: "Dependent on the scale (as captured in the species-area relationship) ({{ ref_intext_wearn_gloverkapfer_2017 }})"</v>
      </c>
    </row>
    <row r="112" spans="1:9">
      <c r="A112" t="s">
        <v>1137</v>
      </c>
      <c r="B112" t="s">
        <v>346</v>
      </c>
      <c r="C112" t="s">
        <v>1016</v>
      </c>
      <c r="D112">
        <v>2</v>
      </c>
      <c r="F112" t="s">
        <v>2353</v>
      </c>
      <c r="G112" t="str">
        <f t="shared" si="2"/>
        <v>mod_rest_assump</v>
      </c>
      <c r="H112" t="s">
        <v>1024</v>
      </c>
      <c r="I112" t="str">
        <f t="shared" si="3"/>
        <v xml:space="preserve">    mod_rest_assump_02: "Detection is perfect ({{ ref_intext_wearn_gloverkapfer_2017 }}) (detection probability '*p*' = 1) unless otherwise modelled ({{ ref_intext_nakashima_et_al_2018 }})"</v>
      </c>
    </row>
    <row r="113" spans="1:9">
      <c r="A113" t="s">
        <v>1211</v>
      </c>
      <c r="B113" t="s">
        <v>340</v>
      </c>
      <c r="C113" t="s">
        <v>1016</v>
      </c>
      <c r="D113">
        <v>8</v>
      </c>
      <c r="F113" t="s">
        <v>2381</v>
      </c>
      <c r="G113" t="str">
        <f t="shared" si="2"/>
        <v>mod_tte_assump</v>
      </c>
      <c r="H113" t="s">
        <v>1024</v>
      </c>
      <c r="I113" t="str">
        <f t="shared" si="3"/>
        <v xml:space="preserve">    mod_tte_assump_08: "Detection is perfect (detection probability '*p*' =  1) ({{ ref_intext_moeller_et_al_2018 }})"</v>
      </c>
    </row>
    <row r="114" spans="1:9">
      <c r="A114" t="s">
        <v>1158</v>
      </c>
      <c r="B114" t="s">
        <v>342</v>
      </c>
      <c r="C114" t="s">
        <v>1016</v>
      </c>
      <c r="D114">
        <v>3</v>
      </c>
      <c r="F114" t="s">
        <v>2320</v>
      </c>
      <c r="G114" t="str">
        <f t="shared" si="2"/>
        <v>mod_ds_assump</v>
      </c>
      <c r="H114" t="s">
        <v>1024</v>
      </c>
      <c r="I114" t="str">
        <f t="shared" si="3"/>
        <v xml:space="preserve">    mod_ds_assump_03: "Detection is perfect (detection probability '*p*' =  1) at focal area */ distance 0 ({{ ref_intext_palencia_et_al_2021 }})"</v>
      </c>
    </row>
    <row r="115" spans="1:9">
      <c r="A115" t="s">
        <v>1182</v>
      </c>
      <c r="B115" t="s">
        <v>335</v>
      </c>
      <c r="C115" t="s">
        <v>1016</v>
      </c>
      <c r="D115">
        <v>5</v>
      </c>
      <c r="F115" t="s">
        <v>2335</v>
      </c>
      <c r="G115" t="str">
        <f t="shared" si="2"/>
        <v>mod_is_assump</v>
      </c>
      <c r="H115" t="s">
        <v>1024</v>
      </c>
      <c r="I115" t="str">
        <f t="shared" si="3"/>
        <v xml:space="preserve">    mod_is_assump_05: "Detection is perfect (detection probability '*p*' = 1) ({{ ref_intext_moeller_et_al_2018 }})"</v>
      </c>
    </row>
    <row r="116" spans="1:9">
      <c r="A116" t="s">
        <v>1198</v>
      </c>
      <c r="B116" t="s">
        <v>338</v>
      </c>
      <c r="C116" t="s">
        <v>1016</v>
      </c>
      <c r="D116">
        <v>6</v>
      </c>
      <c r="F116" t="s">
        <v>2335</v>
      </c>
      <c r="G116" t="str">
        <f t="shared" si="2"/>
        <v>mod_ste_assump</v>
      </c>
      <c r="H116" t="s">
        <v>1024</v>
      </c>
      <c r="I116" t="str">
        <f t="shared" si="3"/>
        <v xml:space="preserve">    mod_ste_assump_06: "Detection is perfect (detection probability '*p*' = 1) ({{ ref_intext_moeller_et_al_2018 }})"</v>
      </c>
    </row>
    <row r="117" spans="1:9">
      <c r="A117" t="s">
        <v>1141</v>
      </c>
      <c r="B117" t="s">
        <v>361</v>
      </c>
      <c r="C117" t="s">
        <v>1016</v>
      </c>
      <c r="D117">
        <v>2</v>
      </c>
      <c r="F117" t="s">
        <v>2263</v>
      </c>
      <c r="G117" t="str">
        <f t="shared" si="2"/>
        <v>mod_scr_secr_assump</v>
      </c>
      <c r="H117" t="s">
        <v>1024</v>
      </c>
      <c r="I117" t="str">
        <f t="shared" si="3"/>
        <v xml:space="preserve">    mod_scr_secr_assump_02: "Detection probability of different individuals is equal ({{ ref_intext_wearn_gloverkapfer_2017 }})"</v>
      </c>
    </row>
    <row r="118" spans="1:9">
      <c r="A118" t="s">
        <v>1223</v>
      </c>
      <c r="B118" t="s">
        <v>1012</v>
      </c>
      <c r="C118" t="s">
        <v>1011</v>
      </c>
      <c r="D118">
        <v>3</v>
      </c>
      <c r="F118" t="s">
        <v>1615</v>
      </c>
      <c r="G118" t="str">
        <f t="shared" si="2"/>
        <v>mod_rai_poisson_con</v>
      </c>
      <c r="H118" t="s">
        <v>1024</v>
      </c>
      <c r="I118" t="str">
        <f t="shared" si="3"/>
        <v xml:space="preserve">    mod_rai_poisson_con_03: "Detection rates from remote cameras cannot be used as an index to compare relative abundance across species ({{ ref_intext_rowcliffe-carbone_2008 }})"</v>
      </c>
    </row>
    <row r="119" spans="1:9">
      <c r="A119" t="s">
        <v>1160</v>
      </c>
      <c r="B119" t="s">
        <v>368</v>
      </c>
      <c r="C119" t="s">
        <v>1016</v>
      </c>
      <c r="D119">
        <v>3</v>
      </c>
      <c r="F119" t="s">
        <v>2844</v>
      </c>
      <c r="G119" t="str">
        <f t="shared" si="2"/>
        <v>mod_occupancy_assump</v>
      </c>
      <c r="H119" t="s">
        <v>1024</v>
      </c>
      <c r="I119" t="str">
        <f t="shared" si="3"/>
        <v xml:space="preserve">    mod_occupancy_assump_03: "Detections are [independent](/09_glossary.md#independent_detections) ({{ ref_intext_mackenzie_et_al_2006 }})"</v>
      </c>
    </row>
    <row r="120" spans="1:9">
      <c r="A120" t="s">
        <v>1303</v>
      </c>
      <c r="B120" t="s">
        <v>355</v>
      </c>
      <c r="C120" t="s">
        <v>1016</v>
      </c>
      <c r="D120">
        <v>5</v>
      </c>
      <c r="F120" t="s">
        <v>2387</v>
      </c>
      <c r="G120" t="str">
        <f t="shared" si="2"/>
        <v>mod_catspim_assump</v>
      </c>
      <c r="H120" t="s">
        <v>1023</v>
      </c>
      <c r="I120" t="str">
        <f t="shared" si="3"/>
        <v xml:space="preserve">    mod_catspim_assump_05: "Detections are independent ({{ ref_intext_chandler_royle_2013 }}; {{ ref_intext_clarke_et_al_2023 }})"</v>
      </c>
    </row>
    <row r="121" spans="1:9">
      <c r="A121" t="s">
        <v>1175</v>
      </c>
      <c r="B121" t="s">
        <v>356</v>
      </c>
      <c r="C121" t="s">
        <v>1016</v>
      </c>
      <c r="D121">
        <v>4</v>
      </c>
      <c r="F121" t="s">
        <v>2387</v>
      </c>
      <c r="G121" t="str">
        <f t="shared" si="2"/>
        <v>mod_sc_assump</v>
      </c>
      <c r="H121" t="s">
        <v>1024</v>
      </c>
      <c r="I121" t="str">
        <f t="shared" si="3"/>
        <v xml:space="preserve">    mod_sc_assump_04: "Detections are independent ({{ ref_intext_chandler_royle_2013 }}; {{ ref_intext_clarke_et_al_2023 }})"</v>
      </c>
    </row>
    <row r="122" spans="1:9">
      <c r="A122" t="s">
        <v>1204</v>
      </c>
      <c r="B122" t="s">
        <v>358</v>
      </c>
      <c r="C122" t="s">
        <v>1016</v>
      </c>
      <c r="D122">
        <v>7</v>
      </c>
      <c r="F122" t="s">
        <v>2387</v>
      </c>
      <c r="G122" t="str">
        <f t="shared" si="2"/>
        <v>mod_smr_assump</v>
      </c>
      <c r="H122" t="s">
        <v>1024</v>
      </c>
      <c r="I122" t="str">
        <f t="shared" si="3"/>
        <v xml:space="preserve">    mod_smr_assump_07: "Detections are independent ({{ ref_intext_chandler_royle_2013 }}; {{ ref_intext_clarke_et_al_2023 }})"</v>
      </c>
    </row>
    <row r="123" spans="1:9">
      <c r="A123" t="s">
        <v>1171</v>
      </c>
      <c r="B123" t="s">
        <v>335</v>
      </c>
      <c r="C123" t="s">
        <v>1016</v>
      </c>
      <c r="D123">
        <v>4</v>
      </c>
      <c r="F123" t="s">
        <v>2334</v>
      </c>
      <c r="G123" t="str">
        <f t="shared" si="2"/>
        <v>mod_is_assump</v>
      </c>
      <c r="H123" t="s">
        <v>1024</v>
      </c>
      <c r="I123" t="str">
        <f t="shared" si="3"/>
        <v xml:space="preserve">    mod_is_assump_04: "Detections are independent ({{ ref_intext_moeller_et_al_2018 }})"</v>
      </c>
    </row>
    <row r="124" spans="1:9">
      <c r="A124" t="s">
        <v>1178</v>
      </c>
      <c r="B124" t="s">
        <v>338</v>
      </c>
      <c r="C124" t="s">
        <v>1016</v>
      </c>
      <c r="D124">
        <v>4</v>
      </c>
      <c r="F124" t="s">
        <v>2334</v>
      </c>
      <c r="G124" t="str">
        <f t="shared" si="2"/>
        <v>mod_ste_assump</v>
      </c>
      <c r="H124" t="s">
        <v>1024</v>
      </c>
      <c r="I124" t="str">
        <f t="shared" si="3"/>
        <v xml:space="preserve">    mod_ste_assump_04: "Detections are independent ({{ ref_intext_moeller_et_al_2018 }})"</v>
      </c>
    </row>
    <row r="125" spans="1:9">
      <c r="A125" t="s">
        <v>1190</v>
      </c>
      <c r="B125" t="s">
        <v>340</v>
      </c>
      <c r="C125" t="s">
        <v>1016</v>
      </c>
      <c r="D125">
        <v>5</v>
      </c>
      <c r="F125" t="s">
        <v>2334</v>
      </c>
      <c r="G125" t="str">
        <f t="shared" si="2"/>
        <v>mod_tte_assump</v>
      </c>
      <c r="H125" t="s">
        <v>1024</v>
      </c>
      <c r="I125" t="str">
        <f t="shared" si="3"/>
        <v xml:space="preserve">    mod_tte_assump_05: "Detections are independent ({{ ref_intext_moeller_et_al_2018 }})"</v>
      </c>
    </row>
    <row r="126" spans="1:9">
      <c r="A126" t="s">
        <v>1194</v>
      </c>
      <c r="B126" t="s">
        <v>346</v>
      </c>
      <c r="C126" t="s">
        <v>1016</v>
      </c>
      <c r="D126">
        <v>6</v>
      </c>
      <c r="F126" t="s">
        <v>2357</v>
      </c>
      <c r="G126" t="str">
        <f t="shared" si="2"/>
        <v>mod_rest_assump</v>
      </c>
      <c r="H126" t="s">
        <v>1024</v>
      </c>
      <c r="I126" t="str">
        <f t="shared" si="3"/>
        <v xml:space="preserve">    mod_rest_assump_06: "Detections are independent ({{ ref_intext_nakashima_et_al_2018 }})"</v>
      </c>
    </row>
    <row r="127" spans="1:9">
      <c r="A127" t="s">
        <v>1206</v>
      </c>
      <c r="B127" t="s">
        <v>342</v>
      </c>
      <c r="C127" t="s">
        <v>1016</v>
      </c>
      <c r="D127">
        <v>8</v>
      </c>
      <c r="F127" t="s">
        <v>2324</v>
      </c>
      <c r="G127" t="str">
        <f t="shared" si="2"/>
        <v>mod_ds_assump</v>
      </c>
      <c r="H127" t="s">
        <v>1024</v>
      </c>
      <c r="I127" t="str">
        <f t="shared" si="3"/>
        <v xml:space="preserve">    mod_ds_assump_08: "Detections are independent ({{ ref_intext_palencia_et_al_2021 }})"</v>
      </c>
    </row>
    <row r="128" spans="1:9">
      <c r="A128" t="s">
        <v>1176</v>
      </c>
      <c r="B128" t="s">
        <v>361</v>
      </c>
      <c r="C128" t="s">
        <v>1016</v>
      </c>
      <c r="D128">
        <v>4</v>
      </c>
      <c r="F128" t="s">
        <v>2265</v>
      </c>
      <c r="G128" t="str">
        <f t="shared" si="2"/>
        <v>mod_scr_secr_assump</v>
      </c>
      <c r="H128" t="s">
        <v>1024</v>
      </c>
      <c r="I128" t="str">
        <f t="shared" si="3"/>
        <v xml:space="preserve">    mod_scr_secr_assump_04: "Detections of different individuals are independent ({{ ref_intext_wearn_gloverkapfer_2017 }})"</v>
      </c>
    </row>
    <row r="129" spans="1:9">
      <c r="A129" t="s">
        <v>1215</v>
      </c>
      <c r="B129" t="s">
        <v>358</v>
      </c>
      <c r="C129" t="s">
        <v>1016</v>
      </c>
      <c r="D129">
        <v>9</v>
      </c>
      <c r="F129" t="s">
        <v>2265</v>
      </c>
      <c r="G129" t="str">
        <f t="shared" si="2"/>
        <v>mod_smr_assump</v>
      </c>
      <c r="H129" t="s">
        <v>1024</v>
      </c>
      <c r="I129" t="str">
        <f t="shared" si="3"/>
        <v xml:space="preserve">    mod_smr_assump_09: "Detections of different individuals are independent ({{ ref_intext_wearn_gloverkapfer_2017 }})"</v>
      </c>
    </row>
    <row r="130" spans="1:9">
      <c r="A130" t="s">
        <v>1216</v>
      </c>
      <c r="B130" t="s">
        <v>364</v>
      </c>
      <c r="C130" t="s">
        <v>1011</v>
      </c>
      <c r="D130">
        <v>3</v>
      </c>
      <c r="F130" t="s">
        <v>2220</v>
      </c>
      <c r="G130" t="str">
        <f t="shared" ref="G130:G193" si="4">B130&amp;"_"&amp;C130</f>
        <v>mod_behaviour_con</v>
      </c>
      <c r="H130" t="s">
        <v>1024</v>
      </c>
      <c r="I130" t="str">
        <f t="shared" ref="I130:I193" si="5">"    "&amp;A130&amp;": "&amp;""""&amp;F130&amp;""""</f>
        <v xml:space="preserve">    mod_behaviour_con_03: "Difficult to consider individual variation ({{ ref_intext_rovero_zimmermann_2016 }})"</v>
      </c>
    </row>
    <row r="131" spans="1:9">
      <c r="A131" t="s">
        <v>1080</v>
      </c>
      <c r="B131" t="s">
        <v>1012</v>
      </c>
      <c r="C131" t="s">
        <v>1011</v>
      </c>
      <c r="D131">
        <v>1</v>
      </c>
      <c r="F131" t="s">
        <v>2845</v>
      </c>
      <c r="G131" t="str">
        <f t="shared" si="4"/>
        <v>mod_rai_poisson_con</v>
      </c>
      <c r="H131" t="s">
        <v>1024</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1276</v>
      </c>
      <c r="B132" t="s">
        <v>348</v>
      </c>
      <c r="C132" t="s">
        <v>1018</v>
      </c>
      <c r="D132">
        <v>9</v>
      </c>
      <c r="F132" t="s">
        <v>2951</v>
      </c>
      <c r="G132" t="str">
        <f t="shared" si="4"/>
        <v>mod_rem_pro</v>
      </c>
      <c r="H132" t="s">
        <v>1024</v>
      </c>
      <c r="I132" t="str">
        <f t="shared" si="5"/>
        <v xml:space="preserve">    mod_rem_pro_09: "Direct estimation of [[density](/09_glossary.md#density)](/09_glossary.md#[density](/09_glossary.md#density)); avoids ad-hoc definitions of study area ({{ ref_intext_rowcliffe_et_al_2008 }})"</v>
      </c>
    </row>
    <row r="133" spans="1:9">
      <c r="A133" t="s">
        <v>1200</v>
      </c>
      <c r="B133" t="s">
        <v>342</v>
      </c>
      <c r="C133" t="s">
        <v>1016</v>
      </c>
      <c r="D133">
        <v>7</v>
      </c>
      <c r="F133" t="s">
        <v>2323</v>
      </c>
      <c r="G133" t="str">
        <f t="shared" si="4"/>
        <v>mod_ds_assump</v>
      </c>
      <c r="H133" t="s">
        <v>1024</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1033</v>
      </c>
      <c r="B134" t="s">
        <v>361</v>
      </c>
      <c r="C134" t="s">
        <v>1016</v>
      </c>
      <c r="D134">
        <v>14</v>
      </c>
      <c r="F134" t="s">
        <v>2272</v>
      </c>
      <c r="G134" t="str">
        <f t="shared" si="4"/>
        <v>mod_scr_secr_assump</v>
      </c>
      <c r="H134" t="s">
        <v>1023</v>
      </c>
      <c r="I134" t="str">
        <f t="shared" si="5"/>
        <v xml:space="preserve">    mod_scr_secr_assump_14: "Distribution of home range centres follows a defined distribution (Poisson, or other, e.g., negative binomial) ({{ ref_intext_wearn_gloverkapfer_2017 }})"</v>
      </c>
    </row>
    <row r="135" spans="1:9">
      <c r="A135" t="s">
        <v>1040</v>
      </c>
      <c r="B135" t="s">
        <v>358</v>
      </c>
      <c r="C135" t="s">
        <v>1016</v>
      </c>
      <c r="D135">
        <v>16</v>
      </c>
      <c r="F135" t="s">
        <v>2272</v>
      </c>
      <c r="G135" t="str">
        <f t="shared" si="4"/>
        <v>mod_smr_assump</v>
      </c>
      <c r="H135" t="s">
        <v>1024</v>
      </c>
      <c r="I135" t="str">
        <f t="shared" si="5"/>
        <v xml:space="preserve">    mod_smr_assump_16: "Distribution of home range centres follows a defined distribution (Poisson, or other, e.g., negative binomial) ({{ ref_intext_wearn_gloverkapfer_2017 }})"</v>
      </c>
    </row>
    <row r="136" spans="1:9">
      <c r="A136" t="s">
        <v>1230</v>
      </c>
      <c r="B136" t="s">
        <v>342</v>
      </c>
      <c r="C136" t="s">
        <v>1011</v>
      </c>
      <c r="D136">
        <v>4</v>
      </c>
      <c r="F136" t="s">
        <v>2328</v>
      </c>
      <c r="G136" t="str">
        <f t="shared" si="4"/>
        <v>mod_ds_con</v>
      </c>
      <c r="H136" t="s">
        <v>1024</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1148</v>
      </c>
      <c r="B137" t="s">
        <v>338</v>
      </c>
      <c r="C137" t="s">
        <v>1018</v>
      </c>
      <c r="D137">
        <v>2</v>
      </c>
      <c r="F137" t="s">
        <v>2371</v>
      </c>
      <c r="G137" t="str">
        <f t="shared" si="4"/>
        <v>mod_ste_pro</v>
      </c>
      <c r="H137" t="s">
        <v>1024</v>
      </c>
      <c r="I137" t="str">
        <f t="shared" si="5"/>
        <v xml:space="preserve">    mod_ste_pro_02: "Does not require estimate of movement rate ({{ ref_intext_moeller_et_al_2018 }})"</v>
      </c>
    </row>
    <row r="138" spans="1:9">
      <c r="A138" t="s">
        <v>1090</v>
      </c>
      <c r="B138" t="s">
        <v>356</v>
      </c>
      <c r="C138" t="s">
        <v>1018</v>
      </c>
      <c r="D138">
        <v>1</v>
      </c>
      <c r="F138" t="s">
        <v>2364</v>
      </c>
      <c r="G138" t="str">
        <f t="shared" si="4"/>
        <v>mod_sc_pro</v>
      </c>
      <c r="H138" t="s">
        <v>1024</v>
      </c>
      <c r="I138" t="str">
        <f t="shared" si="5"/>
        <v xml:space="preserve">    mod_sc_pro_01: "Does not require individual identification ({{ ref_intext_clarke_et_al_2023 }})"</v>
      </c>
    </row>
    <row r="139" spans="1:9">
      <c r="A139" t="s">
        <v>1263</v>
      </c>
      <c r="B139" t="s">
        <v>342</v>
      </c>
      <c r="C139" t="s">
        <v>1018</v>
      </c>
      <c r="D139">
        <v>4</v>
      </c>
      <c r="F139" t="s">
        <v>2330</v>
      </c>
      <c r="G139" t="str">
        <f t="shared" si="4"/>
        <v>mod_ds_pro</v>
      </c>
      <c r="H139" t="s">
        <v>1024</v>
      </c>
      <c r="I139" t="str">
        <f t="shared" si="5"/>
        <v xml:space="preserve">    mod_ds_pro_04: "Does not require individual identification ({{ ref_intext_howe_et_al_2017 }})"</v>
      </c>
    </row>
    <row r="140" spans="1:9">
      <c r="A140" t="s">
        <v>1078</v>
      </c>
      <c r="B140" t="s">
        <v>368</v>
      </c>
      <c r="C140" t="s">
        <v>1018</v>
      </c>
      <c r="D140">
        <v>1</v>
      </c>
      <c r="F140" t="s">
        <v>2342</v>
      </c>
      <c r="G140" t="str">
        <f t="shared" si="4"/>
        <v>mod_occupancy_pro</v>
      </c>
      <c r="H140" t="s">
        <v>1024</v>
      </c>
      <c r="I140" t="str">
        <f t="shared" si="5"/>
        <v xml:space="preserve">    mod_occupancy_pro_01: "Does not require individual identification ({{ ref_intext_mackenzie_et_al_2006 }})"</v>
      </c>
    </row>
    <row r="141" spans="1:9">
      <c r="A141" t="s">
        <v>1102</v>
      </c>
      <c r="B141" t="s">
        <v>344</v>
      </c>
      <c r="C141" t="s">
        <v>1018</v>
      </c>
      <c r="D141">
        <v>1</v>
      </c>
      <c r="F141" t="s">
        <v>2411</v>
      </c>
      <c r="G141" t="str">
        <f t="shared" si="4"/>
        <v>mod_tifc_pro</v>
      </c>
      <c r="H141" t="s">
        <v>1024</v>
      </c>
      <c r="I141" t="str">
        <f t="shared" si="5"/>
        <v xml:space="preserve">    mod_tifc_pro_01: "Does not require individual identification ({{ ref_intext_warbington_boyce_2020 }})"</v>
      </c>
    </row>
    <row r="142" spans="1:9">
      <c r="A142" t="s">
        <v>1272</v>
      </c>
      <c r="B142" t="s">
        <v>348</v>
      </c>
      <c r="C142" t="s">
        <v>1018</v>
      </c>
      <c r="D142">
        <v>7</v>
      </c>
      <c r="F142" t="s">
        <v>2399</v>
      </c>
      <c r="G142" t="str">
        <f t="shared" si="4"/>
        <v>mod_rem_pro</v>
      </c>
      <c r="H142" t="s">
        <v>1024</v>
      </c>
      <c r="I142" t="str">
        <f t="shared" si="5"/>
        <v xml:space="preserve">    mod_rem_pro_07: "Does not require marked animals or identification of individuals ({{ ref_intext_rowcliffe_et_al_2008 }}; {{ ref_intext_doran_myers_2018 }})"</v>
      </c>
    </row>
    <row r="143" spans="1:9">
      <c r="A143" t="s">
        <v>1306</v>
      </c>
      <c r="B143" t="s">
        <v>355</v>
      </c>
      <c r="C143" t="s">
        <v>1016</v>
      </c>
      <c r="D143">
        <v>8</v>
      </c>
      <c r="F143" t="s">
        <v>2310</v>
      </c>
      <c r="G143" t="str">
        <f t="shared" si="4"/>
        <v>mod_catspim_assump</v>
      </c>
      <c r="H143" t="s">
        <v>1024</v>
      </c>
      <c r="I143" t="str">
        <f t="shared" si="5"/>
        <v xml:space="preserve">    mod_catspim_assump_08: "Each categorical identifier (e.g., male*/female, collared**/not collared, etc) has fixed number of possibilities ({{ ref_intext_sun_et_al_2022 }})"</v>
      </c>
    </row>
    <row r="144" spans="1:9">
      <c r="A144" t="s">
        <v>1113</v>
      </c>
      <c r="B144" t="s">
        <v>362</v>
      </c>
      <c r="C144" t="s">
        <v>1018</v>
      </c>
      <c r="D144">
        <v>2</v>
      </c>
      <c r="F144" t="s">
        <v>2230</v>
      </c>
      <c r="G144" t="str">
        <f t="shared" si="4"/>
        <v>mod_cr_cmr_pro</v>
      </c>
      <c r="H144" t="s">
        <v>1024</v>
      </c>
      <c r="I144" t="str">
        <f t="shared" si="5"/>
        <v xml:space="preserve">    mod_cr_cmr_pro_02: "Easy-to-use software exists to implement (e.g., CAPTURE){{ ref_intext_wearn_gloverkapfer_2017 }})"</v>
      </c>
    </row>
    <row r="145" spans="1:9">
      <c r="A145" t="s">
        <v>1259</v>
      </c>
      <c r="B145" t="s">
        <v>361</v>
      </c>
      <c r="C145" t="s">
        <v>1018</v>
      </c>
      <c r="D145">
        <v>3</v>
      </c>
      <c r="F145" t="s">
        <v>2277</v>
      </c>
      <c r="G145" t="str">
        <f t="shared" si="4"/>
        <v>mod_scr_secr_pro</v>
      </c>
      <c r="H145" t="s">
        <v>1024</v>
      </c>
      <c r="I145" t="str">
        <f t="shared" si="5"/>
        <v xml:space="preserve">    mod_scr_secr_pro_03: "Estimates are fully comparable across space, time, species and studies ({{ ref_intext_wearn_gloverkapfer_2017 }})"</v>
      </c>
    </row>
    <row r="146" spans="1:9">
      <c r="A146" t="s">
        <v>1096</v>
      </c>
      <c r="B146" t="s">
        <v>358</v>
      </c>
      <c r="C146" t="s">
        <v>1018</v>
      </c>
      <c r="D146">
        <v>1</v>
      </c>
      <c r="F146" t="s">
        <v>2408</v>
      </c>
      <c r="G146" t="str">
        <f t="shared" si="4"/>
        <v>mod_smr_pro</v>
      </c>
      <c r="H146" t="s">
        <v>1024</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1308</v>
      </c>
      <c r="B147" t="s">
        <v>355</v>
      </c>
      <c r="C147" t="s">
        <v>1016</v>
      </c>
      <c r="D147">
        <v>10</v>
      </c>
      <c r="F147" t="s">
        <v>2312</v>
      </c>
      <c r="G147" t="str">
        <f t="shared" si="4"/>
        <v>mod_catspim_assump</v>
      </c>
      <c r="H147" t="s">
        <v>1024</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1188</v>
      </c>
      <c r="B148" t="s">
        <v>358</v>
      </c>
      <c r="C148" t="s">
        <v>1016</v>
      </c>
      <c r="D148">
        <v>5</v>
      </c>
      <c r="F148" t="s">
        <v>2367</v>
      </c>
      <c r="G148" t="str">
        <f t="shared" si="4"/>
        <v>mod_smr_assump</v>
      </c>
      <c r="H148" t="s">
        <v>1024</v>
      </c>
      <c r="I148" t="str">
        <f t="shared" si="5"/>
        <v xml:space="preserve">    mod_smr_assump_05: "Failure to identify marked individuals is random ({{ ref_intext_whittington_et_al_2018 }}; {{ ref_intext_clarke_et_al_2023 }})"</v>
      </c>
    </row>
    <row r="149" spans="1:9">
      <c r="A149" t="s">
        <v>1271</v>
      </c>
      <c r="B149" t="s">
        <v>361</v>
      </c>
      <c r="C149" t="s">
        <v>1018</v>
      </c>
      <c r="D149">
        <v>6</v>
      </c>
      <c r="F149" t="s">
        <v>2278</v>
      </c>
      <c r="G149" t="str">
        <f t="shared" si="4"/>
        <v>mod_scr_secr_pro</v>
      </c>
      <c r="H149" t="s">
        <v>1024</v>
      </c>
      <c r="I149" t="str">
        <f t="shared" si="5"/>
        <v xml:space="preserve">    mod_scr_secr_pro_06: "Flexibility in study design (e.g., 'holes' in the trapping grid) ({{ ref_intext_wearn_gloverkapfer_2017 }})"</v>
      </c>
    </row>
    <row r="150" spans="1:9">
      <c r="A150" t="s">
        <v>1128</v>
      </c>
      <c r="B150" t="s">
        <v>335</v>
      </c>
      <c r="C150" t="s">
        <v>1018</v>
      </c>
      <c r="D150">
        <v>2</v>
      </c>
      <c r="F150" t="s">
        <v>2340</v>
      </c>
      <c r="G150" t="str">
        <f t="shared" si="4"/>
        <v>mod_is_pro</v>
      </c>
      <c r="H150" t="s">
        <v>1024</v>
      </c>
      <c r="I150" t="str">
        <f t="shared" si="5"/>
        <v xml:space="preserve">    mod_is_pro_02: "Flexible assumption of animals’ distribution ({{ ref_intext_moeller_et_al_2018 }})"</v>
      </c>
    </row>
    <row r="151" spans="1:9">
      <c r="A151" t="s">
        <v>1084</v>
      </c>
      <c r="B151" t="s">
        <v>348</v>
      </c>
      <c r="C151" t="s">
        <v>1018</v>
      </c>
      <c r="D151">
        <v>1</v>
      </c>
      <c r="F151" t="s">
        <v>2260</v>
      </c>
      <c r="G151" t="str">
        <f t="shared" si="4"/>
        <v>mod_rem_pro</v>
      </c>
      <c r="H151" t="s">
        <v>1024</v>
      </c>
      <c r="I151" t="str">
        <f t="shared" si="5"/>
        <v xml:space="preserve">    mod_rem_pro_01: "Flexible study design (e.g., 'holes' in grids allowed, camera spacing less important) ({{ ref_intext_wearn_gloverkapfer_2017 }})"</v>
      </c>
    </row>
    <row r="152" spans="1:9">
      <c r="A152" t="s">
        <v>1214</v>
      </c>
      <c r="B152" t="s">
        <v>361</v>
      </c>
      <c r="C152" t="s">
        <v>1016</v>
      </c>
      <c r="D152">
        <v>9</v>
      </c>
      <c r="F152" t="s">
        <v>2269</v>
      </c>
      <c r="G152" t="str">
        <f t="shared" si="4"/>
        <v>mod_scr_secr_assump</v>
      </c>
      <c r="H152" t="s">
        <v>1024</v>
      </c>
      <c r="I152" t="str">
        <f t="shared" si="5"/>
        <v xml:space="preserve">    mod_scr_secr_assump_09: "For conventional models, geographic closure (i.e., no immigration or emigration) ({{ ref_intext_wearn_gloverkapfer_2017 }})"</v>
      </c>
    </row>
    <row r="153" spans="1:9">
      <c r="A153" t="s">
        <v>1106</v>
      </c>
      <c r="B153" t="s">
        <v>364</v>
      </c>
      <c r="C153" t="s">
        <v>1016</v>
      </c>
      <c r="D153">
        <v>2</v>
      </c>
      <c r="F153" t="s">
        <v>2308</v>
      </c>
      <c r="G153" t="str">
        <f t="shared" si="4"/>
        <v>mod_behaviour_assump</v>
      </c>
      <c r="H153" t="s">
        <v>1024</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1060</v>
      </c>
      <c r="B154" t="s">
        <v>1014</v>
      </c>
      <c r="C154" t="s">
        <v>1018</v>
      </c>
      <c r="D154">
        <v>1</v>
      </c>
      <c r="F154" t="s">
        <v>2237</v>
      </c>
      <c r="G154" t="str">
        <f t="shared" si="4"/>
        <v>mod_divers_rich_alpha_pro</v>
      </c>
      <c r="H154" t="s">
        <v>1024</v>
      </c>
      <c r="I154" t="str">
        <f t="shared" si="5"/>
        <v xml:space="preserve">    mod_divers_rich_alpha_pro_01: "Fundamental to ecological theory and often a key metric used in management ({{ ref_intext_wearn_gloverkapfer_2017 }})"</v>
      </c>
    </row>
    <row r="155" spans="1:9">
      <c r="A155" t="s">
        <v>1134</v>
      </c>
      <c r="B155" t="s">
        <v>348</v>
      </c>
      <c r="C155" t="s">
        <v>1016</v>
      </c>
      <c r="D155">
        <v>2</v>
      </c>
      <c r="F155" t="s">
        <v>2398</v>
      </c>
      <c r="G155" t="str">
        <f t="shared" si="4"/>
        <v>mod_rem_assump</v>
      </c>
      <c r="H155" t="s">
        <v>1024</v>
      </c>
      <c r="I155" t="str">
        <f t="shared" si="5"/>
        <v xml:space="preserve">    mod_rem_assump_02: "Geographic closure ({{ ref_intext_rowcliffe_et_al_2008 }}; {{ ref_intext_doran_myers_2018 }}) (i.e., no immigration or emigration) ({{ ref_intext_wearn_gloverkapfer_2017 }})"</v>
      </c>
    </row>
    <row r="156" spans="1:9">
      <c r="A156" t="s">
        <v>1302</v>
      </c>
      <c r="B156" t="s">
        <v>355</v>
      </c>
      <c r="C156" t="s">
        <v>1016</v>
      </c>
      <c r="D156">
        <v>4</v>
      </c>
      <c r="F156" t="s">
        <v>2386</v>
      </c>
      <c r="G156" t="str">
        <f t="shared" si="4"/>
        <v>mod_catspim_assump</v>
      </c>
      <c r="H156" t="s">
        <v>1023</v>
      </c>
      <c r="I156" t="str">
        <f t="shared" si="5"/>
        <v xml:space="preserve">    mod_catspim_assump_04: "Geographic closure (i.e., no immigration or emigration) ({{ ref_intext_chandler_royle_2013 }}; {{ ref_intext_clarke_et_al_2023 }})"</v>
      </c>
    </row>
    <row r="157" spans="1:9">
      <c r="A157" t="s">
        <v>1163</v>
      </c>
      <c r="B157" t="s">
        <v>356</v>
      </c>
      <c r="C157" t="s">
        <v>1016</v>
      </c>
      <c r="D157">
        <v>3</v>
      </c>
      <c r="F157" t="s">
        <v>2386</v>
      </c>
      <c r="G157" t="str">
        <f t="shared" si="4"/>
        <v>mod_sc_assump</v>
      </c>
      <c r="H157" t="s">
        <v>1024</v>
      </c>
      <c r="I157" t="str">
        <f t="shared" si="5"/>
        <v xml:space="preserve">    mod_sc_assump_03: "Geographic closure (i.e., no immigration or emigration) ({{ ref_intext_chandler_royle_2013 }}; {{ ref_intext_clarke_et_al_2023 }})"</v>
      </c>
    </row>
    <row r="158" spans="1:9">
      <c r="A158" t="s">
        <v>1144</v>
      </c>
      <c r="B158" t="s">
        <v>358</v>
      </c>
      <c r="C158" t="s">
        <v>1016</v>
      </c>
      <c r="D158">
        <v>2</v>
      </c>
      <c r="F158" t="s">
        <v>2386</v>
      </c>
      <c r="G158" t="str">
        <f t="shared" si="4"/>
        <v>mod_smr_assump</v>
      </c>
      <c r="H158" t="s">
        <v>1024</v>
      </c>
      <c r="I158" t="str">
        <f t="shared" si="5"/>
        <v xml:space="preserve">    mod_smr_assump_02: "Geographic closure (i.e., no immigration or emigration) ({{ ref_intext_chandler_royle_2013 }}; {{ ref_intext_clarke_et_al_2023 }})"</v>
      </c>
    </row>
    <row r="159" spans="1:9">
      <c r="A159" t="s">
        <v>1126</v>
      </c>
      <c r="B159" t="s">
        <v>335</v>
      </c>
      <c r="C159" t="s">
        <v>1016</v>
      </c>
      <c r="D159">
        <v>2</v>
      </c>
      <c r="F159" t="s">
        <v>2332</v>
      </c>
      <c r="G159" t="str">
        <f t="shared" si="4"/>
        <v>mod_is_assump</v>
      </c>
      <c r="H159" t="s">
        <v>1024</v>
      </c>
      <c r="I159" t="str">
        <f t="shared" si="5"/>
        <v xml:space="preserve">    mod_is_assump_02: "Geographic closure (i.e., no immigration or emigration) ({{ ref_intext_moeller_et_al_2018 }})"</v>
      </c>
    </row>
    <row r="160" spans="1:9">
      <c r="A160" t="s">
        <v>1147</v>
      </c>
      <c r="B160" t="s">
        <v>338</v>
      </c>
      <c r="C160" t="s">
        <v>1016</v>
      </c>
      <c r="D160">
        <v>2</v>
      </c>
      <c r="F160" t="s">
        <v>2332</v>
      </c>
      <c r="G160" t="str">
        <f t="shared" si="4"/>
        <v>mod_ste_assump</v>
      </c>
      <c r="H160" t="s">
        <v>1024</v>
      </c>
      <c r="I160" t="str">
        <f t="shared" si="5"/>
        <v xml:space="preserve">    mod_ste_assump_02: "Geographic closure (i.e., no immigration or emigration) ({{ ref_intext_moeller_et_al_2018 }})"</v>
      </c>
    </row>
    <row r="161" spans="1:9">
      <c r="A161" t="s">
        <v>1111</v>
      </c>
      <c r="B161" t="s">
        <v>362</v>
      </c>
      <c r="C161" t="s">
        <v>1016</v>
      </c>
      <c r="D161">
        <v>2</v>
      </c>
      <c r="F161" t="s">
        <v>2225</v>
      </c>
      <c r="G161" t="str">
        <f t="shared" si="4"/>
        <v>mod_cr_cmr_assump</v>
      </c>
      <c r="H161" t="s">
        <v>1024</v>
      </c>
      <c r="I161" t="str">
        <f t="shared" si="5"/>
        <v xml:space="preserve">    mod_cr_cmr_assump_02: "Geographic closure (i.e., no immigration or emigration) ({{ ref_intext_wearn_gloverkapfer_2017 }})"</v>
      </c>
    </row>
    <row r="162" spans="1:9">
      <c r="A162" t="s">
        <v>1152</v>
      </c>
      <c r="B162" t="s">
        <v>340</v>
      </c>
      <c r="C162" t="s">
        <v>1016</v>
      </c>
      <c r="D162">
        <v>2</v>
      </c>
      <c r="F162" t="s">
        <v>2377</v>
      </c>
      <c r="G162" t="str">
        <f t="shared" si="4"/>
        <v>mod_tte_assump</v>
      </c>
      <c r="H162" t="s">
        <v>1024</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1242</v>
      </c>
      <c r="B163" t="s">
        <v>362</v>
      </c>
      <c r="C163" t="s">
        <v>1011</v>
      </c>
      <c r="D163">
        <v>6</v>
      </c>
      <c r="F163" t="s">
        <v>2317</v>
      </c>
      <c r="G163" t="str">
        <f t="shared" si="4"/>
        <v>mod_cr_cmr_con</v>
      </c>
      <c r="H163" t="s">
        <v>1024</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1030</v>
      </c>
      <c r="B164" t="s">
        <v>361</v>
      </c>
      <c r="C164" t="s">
        <v>1016</v>
      </c>
      <c r="D164">
        <v>11</v>
      </c>
      <c r="F164" t="s">
        <v>2270</v>
      </c>
      <c r="G164" t="str">
        <f t="shared" si="4"/>
        <v>mod_scr_secr_assump</v>
      </c>
      <c r="H164" t="s">
        <v>1023</v>
      </c>
      <c r="I164" t="str">
        <f t="shared" si="5"/>
        <v xml:space="preserve">    mod_scr_secr_assump_11: "Home ranges are stable ({{ ref_intext_wearn_gloverkapfer_2017 }})"</v>
      </c>
    </row>
    <row r="165" spans="1:9">
      <c r="A165" t="s">
        <v>1039</v>
      </c>
      <c r="B165" t="s">
        <v>358</v>
      </c>
      <c r="C165" t="s">
        <v>1016</v>
      </c>
      <c r="D165">
        <v>15</v>
      </c>
      <c r="F165" t="s">
        <v>2270</v>
      </c>
      <c r="G165" t="str">
        <f t="shared" si="4"/>
        <v>mod_smr_assump</v>
      </c>
      <c r="H165" t="s">
        <v>1024</v>
      </c>
      <c r="I165" t="str">
        <f t="shared" si="5"/>
        <v xml:space="preserve">    mod_smr_assump_15: "Home ranges are stable ({{ ref_intext_wearn_gloverkapfer_2017 }})"</v>
      </c>
    </row>
    <row r="166" spans="1:9">
      <c r="A166" t="s">
        <v>1207</v>
      </c>
      <c r="B166" t="s">
        <v>348</v>
      </c>
      <c r="C166" t="s">
        <v>1016</v>
      </c>
      <c r="D166">
        <v>8</v>
      </c>
      <c r="F166" t="s">
        <v>2349</v>
      </c>
      <c r="G166" t="str">
        <f t="shared" si="4"/>
        <v>mod_rem_assump</v>
      </c>
      <c r="H166" t="s">
        <v>1024</v>
      </c>
      <c r="I166" t="str">
        <f t="shared" si="5"/>
        <v xml:space="preserve">    mod_rem_assump_08: "If activity and speed are to be estimated from camera data, two additional assumptions: All animals are active during the peak daily activity ({{ ref_intext_rowcliffe_et_al_2014 }})"</v>
      </c>
    </row>
    <row r="167" spans="1:9">
      <c r="A167" t="s">
        <v>1239</v>
      </c>
      <c r="B167" t="s">
        <v>356</v>
      </c>
      <c r="C167" t="s">
        <v>1011</v>
      </c>
      <c r="D167">
        <v>5</v>
      </c>
      <c r="F167" t="s">
        <v>2363</v>
      </c>
      <c r="G167" t="str">
        <f t="shared" si="4"/>
        <v>mod_sc_con</v>
      </c>
      <c r="H167" t="s">
        <v>1024</v>
      </c>
      <c r="I167" t="str">
        <f t="shared" si="5"/>
        <v xml:space="preserve">    mod_sc_con_05: "Ill-suited to populations that exhibit group-travelling behaviour' ({{ ref_intext_sun_et_al_2022 }}; {{ ref_intext_clarke_et_al_2023 }})"</v>
      </c>
    </row>
    <row r="168" spans="1:9">
      <c r="A168" t="s">
        <v>1254</v>
      </c>
      <c r="B168" t="s">
        <v>1013</v>
      </c>
      <c r="C168" t="s">
        <v>1018</v>
      </c>
      <c r="D168">
        <v>3</v>
      </c>
      <c r="F168" t="s">
        <v>2238</v>
      </c>
      <c r="G168" t="str">
        <f t="shared" si="4"/>
        <v>mod_divers_rich_beta_pro</v>
      </c>
      <c r="H168" t="s">
        <v>1024</v>
      </c>
      <c r="I168" t="str">
        <f t="shared" si="5"/>
        <v xml:space="preserve">    mod_divers_rich_beta_pro_03: "Important for detecting changes in the fundamental processes ({{ ref_intext_wearn_gloverkapfer_2017 }})"</v>
      </c>
    </row>
    <row r="169" spans="1:9">
      <c r="A169" t="s">
        <v>1297</v>
      </c>
      <c r="B169" t="s">
        <v>354</v>
      </c>
      <c r="C169" t="s">
        <v>1018</v>
      </c>
      <c r="D169">
        <v>2</v>
      </c>
      <c r="F169" t="s">
        <v>2952</v>
      </c>
      <c r="G169" t="str">
        <f t="shared" si="4"/>
        <v>mod_2flankspim_pro</v>
      </c>
      <c r="H169" t="s">
        <v>1024</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1047</v>
      </c>
      <c r="B170" t="s">
        <v>354</v>
      </c>
      <c r="C170" t="s">
        <v>1011</v>
      </c>
      <c r="D170">
        <v>2</v>
      </c>
      <c r="F170" t="s">
        <v>2953</v>
      </c>
      <c r="G170" t="str">
        <f t="shared" si="4"/>
        <v>mod_2flankspim_con</v>
      </c>
      <c r="H170" t="s">
        <v>1024</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1203</v>
      </c>
      <c r="B171" t="s">
        <v>361</v>
      </c>
      <c r="C171" t="s">
        <v>1016</v>
      </c>
      <c r="D171">
        <v>7</v>
      </c>
      <c r="F171" t="s">
        <v>2268</v>
      </c>
      <c r="G171" t="str">
        <f t="shared" si="4"/>
        <v>mod_scr_secr_assump</v>
      </c>
      <c r="H171" t="s">
        <v>1024</v>
      </c>
      <c r="I171" t="str">
        <f t="shared" si="5"/>
        <v xml:space="preserve">    mod_scr_secr_assump_07: "Individuals are not misidentified ({{ ref_intext_wearn_gloverkapfer_2017 }})"</v>
      </c>
    </row>
    <row r="172" spans="1:9">
      <c r="A172" t="s">
        <v>1177</v>
      </c>
      <c r="B172" t="s">
        <v>358</v>
      </c>
      <c r="C172" t="s">
        <v>1016</v>
      </c>
      <c r="D172">
        <v>4</v>
      </c>
      <c r="F172" t="s">
        <v>2268</v>
      </c>
      <c r="G172" t="str">
        <f t="shared" si="4"/>
        <v>mod_smr_assump</v>
      </c>
      <c r="H172" t="s">
        <v>1024</v>
      </c>
      <c r="I172" t="str">
        <f t="shared" si="5"/>
        <v xml:space="preserve">    mod_smr_assump_04: "Individuals are not misidentified ({{ ref_intext_wearn_gloverkapfer_2017 }})"</v>
      </c>
    </row>
    <row r="173" spans="1:9">
      <c r="A173" t="s">
        <v>1196</v>
      </c>
      <c r="B173" t="s">
        <v>361</v>
      </c>
      <c r="C173" t="s">
        <v>1016</v>
      </c>
      <c r="D173">
        <v>6</v>
      </c>
      <c r="F173" t="s">
        <v>2267</v>
      </c>
      <c r="G173" t="str">
        <f t="shared" si="4"/>
        <v>mod_scr_secr_assump</v>
      </c>
      <c r="H173" t="s">
        <v>1024</v>
      </c>
      <c r="I173" t="str">
        <f t="shared" si="5"/>
        <v xml:space="preserve">    mod_scr_secr_assump_06: "Individuals do not lose marks ({{ ref_intext_wearn_gloverkapfer_2017 }})"</v>
      </c>
    </row>
    <row r="174" spans="1:9">
      <c r="A174" t="s">
        <v>1165</v>
      </c>
      <c r="B174" t="s">
        <v>358</v>
      </c>
      <c r="C174" t="s">
        <v>1016</v>
      </c>
      <c r="D174">
        <v>3</v>
      </c>
      <c r="F174" t="s">
        <v>2395</v>
      </c>
      <c r="G174" t="str">
        <f t="shared" si="4"/>
        <v>mod_smr_assump</v>
      </c>
      <c r="H174" t="s">
        <v>1024</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1210</v>
      </c>
      <c r="B175" t="s">
        <v>358</v>
      </c>
      <c r="C175" t="s">
        <v>1016</v>
      </c>
      <c r="D175">
        <v>8</v>
      </c>
      <c r="F175" t="s">
        <v>2279</v>
      </c>
      <c r="G175" t="str">
        <f t="shared" si="4"/>
        <v>mod_smr_assump</v>
      </c>
      <c r="H175" t="s">
        <v>1024</v>
      </c>
      <c r="I175" t="str">
        <f t="shared" si="5"/>
        <v xml:space="preserve">    mod_smr_assump_08: "Individuals have equal detection probability at a given distance from the centre of their home range ({{ ref_intext_wearn_gloverkapfer_2017 }})"</v>
      </c>
    </row>
    <row r="176" spans="1:9">
      <c r="A176" t="s">
        <v>1309</v>
      </c>
      <c r="B176" t="s">
        <v>355</v>
      </c>
      <c r="C176" t="s">
        <v>1016</v>
      </c>
      <c r="D176">
        <v>11</v>
      </c>
      <c r="F176" t="s">
        <v>3029</v>
      </c>
      <c r="G176" t="str">
        <f t="shared" si="4"/>
        <v>mod_catspim_assump</v>
      </c>
      <c r="H176" t="s">
        <v>1024</v>
      </c>
      <c r="I176" t="str">
        <f t="shared" si="5"/>
        <v xml:space="preserve">    mod_catspim_assump_11: "Individuals' identifying traits do not change during the [survey](/09_glossary.md#survey) (e.g., antlers present*/absent) ({{ ref_intext_augustine_et_al_2019 }})"</v>
      </c>
    </row>
    <row r="177" spans="1:9">
      <c r="A177" t="s">
        <v>1218</v>
      </c>
      <c r="B177" t="s">
        <v>1014</v>
      </c>
      <c r="C177" t="s">
        <v>1011</v>
      </c>
      <c r="D177">
        <v>3</v>
      </c>
      <c r="F177" t="s">
        <v>2239</v>
      </c>
      <c r="G177" t="str">
        <f t="shared" si="4"/>
        <v>mod_divers_rich_alpha_con</v>
      </c>
      <c r="H177" t="s">
        <v>1024</v>
      </c>
      <c r="I177" t="str">
        <f t="shared" si="5"/>
        <v xml:space="preserve">    mod_divers_rich_alpha_con_03: "Insensitive to changes in abundance, community structure and community composition ({{ ref_intext_wearn_gloverkapfer_2017 }})"</v>
      </c>
    </row>
    <row r="178" spans="1:9">
      <c r="A178" t="s">
        <v>1220</v>
      </c>
      <c r="B178" t="s">
        <v>1015</v>
      </c>
      <c r="C178" t="s">
        <v>1011</v>
      </c>
      <c r="D178">
        <v>3</v>
      </c>
      <c r="F178" t="s">
        <v>2240</v>
      </c>
      <c r="G178" t="str">
        <f t="shared" si="4"/>
        <v>mod_divers_rich_gamma_con</v>
      </c>
      <c r="H178" t="s">
        <v>1024</v>
      </c>
      <c r="I178" t="str">
        <f t="shared" si="5"/>
        <v xml:space="preserve">    mod_divers_rich_gamma_con_03: "Insensitive to changes in community composition ({{ ref_intext_wearn_gloverkapfer_2017 }}) (however, this may be conditional on study design)"</v>
      </c>
    </row>
    <row r="179" spans="1:9">
      <c r="A179" t="s">
        <v>1130</v>
      </c>
      <c r="B179" t="s">
        <v>368</v>
      </c>
      <c r="C179" t="s">
        <v>1011</v>
      </c>
      <c r="D179">
        <v>2</v>
      </c>
      <c r="F179" t="s">
        <v>2846</v>
      </c>
      <c r="G179" t="str">
        <f t="shared" si="4"/>
        <v>mod_occupancy_con</v>
      </c>
      <c r="H179" t="s">
        <v>1024</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1118</v>
      </c>
      <c r="B180" t="s">
        <v>1013</v>
      </c>
      <c r="C180" t="s">
        <v>1011</v>
      </c>
      <c r="D180">
        <v>2</v>
      </c>
      <c r="F180" t="s">
        <v>2241</v>
      </c>
      <c r="G180" t="str">
        <f t="shared" si="4"/>
        <v>mod_divers_rich_beta_con</v>
      </c>
      <c r="H180" t="s">
        <v>1024</v>
      </c>
      <c r="I180" t="str">
        <f t="shared" si="5"/>
        <v xml:space="preserve">    mod_divers_rich_beta_con_02: "Interpretation/communication not always straightforward ({{ ref_intext_wearn_gloverkapfer_2017 }})"</v>
      </c>
    </row>
    <row r="181" spans="1:9">
      <c r="A181" t="s">
        <v>1108</v>
      </c>
      <c r="B181" t="s">
        <v>364</v>
      </c>
      <c r="C181" t="s">
        <v>1018</v>
      </c>
      <c r="D181">
        <v>2</v>
      </c>
      <c r="F181" t="s">
        <v>2405</v>
      </c>
      <c r="G181" t="str">
        <f t="shared" si="4"/>
        <v>mod_behaviour_pro</v>
      </c>
      <c r="H181" t="s">
        <v>1024</v>
      </c>
      <c r="I181" t="str">
        <f t="shared" si="5"/>
        <v xml:space="preserve">    mod_behaviour_pro_02: "Long-term data on behavioural changes that would be difficult to obtain otherwise (i.e., time-limited human observers, or costly GPS collars) ({{ ref_intext_bridges_noss_2011 }})"</v>
      </c>
    </row>
    <row r="182" spans="1:9">
      <c r="A182" t="s">
        <v>1250</v>
      </c>
      <c r="B182" t="s">
        <v>342</v>
      </c>
      <c r="C182" t="s">
        <v>1011</v>
      </c>
      <c r="D182">
        <v>8</v>
      </c>
      <c r="F182" t="s">
        <v>2954</v>
      </c>
      <c r="G182" t="str">
        <f t="shared" si="4"/>
        <v>mod_ds_con</v>
      </c>
      <c r="H182" t="s">
        <v>1024</v>
      </c>
      <c r="I182" t="str">
        <f t="shared" si="5"/>
        <v xml:space="preserve">    mod_ds_con_08: "Low population [density](/09_glossary.md#density) and reactivity to cameras may be major sources of bias' ({{ ref_intext_bessone_et_al_2020 }}; {{ ref_intext_clarke_et_al_2023 }})"</v>
      </c>
    </row>
    <row r="183" spans="1:9">
      <c r="A183" t="s">
        <v>1151</v>
      </c>
      <c r="B183" t="s">
        <v>344</v>
      </c>
      <c r="C183" t="s">
        <v>1018</v>
      </c>
      <c r="D183">
        <v>2</v>
      </c>
      <c r="F183" t="s">
        <v>2412</v>
      </c>
      <c r="G183" t="str">
        <f t="shared" si="4"/>
        <v>mod_tifc_pro</v>
      </c>
      <c r="H183" t="s">
        <v>1024</v>
      </c>
      <c r="I183" t="str">
        <f t="shared" si="5"/>
        <v xml:space="preserve">    mod_tifc_pro_02: "Makes no assumption about home range ({{ ref_intext_warbington_boyce_2020 }})"</v>
      </c>
    </row>
    <row r="184" spans="1:9">
      <c r="A184" t="s">
        <v>1079</v>
      </c>
      <c r="B184" t="s">
        <v>1012</v>
      </c>
      <c r="C184" t="s">
        <v>1016</v>
      </c>
      <c r="D184">
        <v>1</v>
      </c>
      <c r="F184" t="s">
        <v>2847</v>
      </c>
      <c r="G184" t="str">
        <f t="shared" si="4"/>
        <v>mod_rai_poisson_assump</v>
      </c>
      <c r="H184" t="s">
        <v>1024</v>
      </c>
      <c r="I184" t="str">
        <f t="shared" si="5"/>
        <v xml:space="preserve">    mod_rai_poisson_assump_01: "Many [assumption](/09_glossary.md#mods_modelling_assumption)s exist (since used for many approaches) ({{ ref_intext_wearn_gloverkapfer_2017 }})"</v>
      </c>
    </row>
    <row r="185" spans="1:9">
      <c r="A185" t="s">
        <v>1065</v>
      </c>
      <c r="B185" t="s">
        <v>1015</v>
      </c>
      <c r="C185" t="s">
        <v>1011</v>
      </c>
      <c r="D185">
        <v>1</v>
      </c>
      <c r="F185" t="s">
        <v>2242</v>
      </c>
      <c r="G185" t="str">
        <f t="shared" si="4"/>
        <v>mod_divers_rich_gamma_con</v>
      </c>
      <c r="H185" t="s">
        <v>1024</v>
      </c>
      <c r="I185" t="str">
        <f t="shared" si="5"/>
        <v xml:space="preserve">    mod_divers_rich_gamma_con_01: "Many indices exist, and it can be difficult to choose the most appropriate ({{ ref_intext_wearn_gloverkapfer_2017 }})"</v>
      </c>
    </row>
    <row r="186" spans="1:9">
      <c r="A186" t="s">
        <v>1298</v>
      </c>
      <c r="B186" t="s">
        <v>354</v>
      </c>
      <c r="C186" t="s">
        <v>1018</v>
      </c>
      <c r="D186">
        <v>3</v>
      </c>
      <c r="F186" t="s">
        <v>2305</v>
      </c>
      <c r="G186" t="str">
        <f t="shared" si="4"/>
        <v>mod_2flankspim_pro</v>
      </c>
      <c r="H186" t="s">
        <v>1024</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1197</v>
      </c>
      <c r="B187" t="s">
        <v>358</v>
      </c>
      <c r="C187" t="s">
        <v>1016</v>
      </c>
      <c r="D187">
        <v>6</v>
      </c>
      <c r="F187" t="s">
        <v>2368</v>
      </c>
      <c r="G187" t="str">
        <f t="shared" si="4"/>
        <v>mod_smr_assump</v>
      </c>
      <c r="H187" t="s">
        <v>1024</v>
      </c>
      <c r="I187" t="str">
        <f t="shared" si="5"/>
        <v xml:space="preserve">    mod_smr_assump_06: "Marked animals are a random sample of the population with home ranges located inside the state space ({{ ref_intext_sollmann_et_al_2013a }}; {{ ref_intext_rich_et_al_2014 }})"</v>
      </c>
    </row>
    <row r="188" spans="1:9">
      <c r="A188" t="s">
        <v>1232</v>
      </c>
      <c r="B188" t="s">
        <v>346</v>
      </c>
      <c r="C188" t="s">
        <v>1011</v>
      </c>
      <c r="D188">
        <v>4</v>
      </c>
      <c r="F188" t="s">
        <v>2361</v>
      </c>
      <c r="G188" t="str">
        <f t="shared" si="4"/>
        <v>mod_rest_con</v>
      </c>
      <c r="H188" t="s">
        <v>1024</v>
      </c>
      <c r="I188" t="str">
        <f t="shared" si="5"/>
        <v xml:space="preserve">    mod_rest_con_04: "Mathematically challenging ({{ ref_intext_cusack_et_al_2015 }})"</v>
      </c>
    </row>
    <row r="189" spans="1:9">
      <c r="A189" t="s">
        <v>1072</v>
      </c>
      <c r="B189" t="s">
        <v>372</v>
      </c>
      <c r="C189" t="s">
        <v>1018</v>
      </c>
      <c r="D189">
        <v>1</v>
      </c>
      <c r="F189" t="s">
        <v>3030</v>
      </c>
      <c r="G189" t="str">
        <f t="shared" si="4"/>
        <v>mod_inventory_pro</v>
      </c>
      <c r="H189" t="s">
        <v>1024</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1300</v>
      </c>
      <c r="B190" t="s">
        <v>354</v>
      </c>
      <c r="C190" t="s">
        <v>1018</v>
      </c>
      <c r="D190">
        <v>5</v>
      </c>
      <c r="F190" t="s">
        <v>2307</v>
      </c>
      <c r="G190" t="str">
        <f t="shared" si="4"/>
        <v>mod_2flankspim_pro</v>
      </c>
      <c r="H190" t="s">
        <v>1024</v>
      </c>
      <c r="I190" t="str">
        <f t="shared" si="5"/>
        <v xml:space="preserve">    mod_2flankspim_pro_05: "May be more robust to non-independence than SC ({{ ref_intext_augustine_et_al_2018 }}; {{ ref_intext_clarke_et_al_2023 }})"</v>
      </c>
    </row>
    <row r="191" spans="1:9">
      <c r="A191" t="s">
        <v>1057</v>
      </c>
      <c r="B191" t="s">
        <v>362</v>
      </c>
      <c r="C191" t="s">
        <v>1018</v>
      </c>
      <c r="D191">
        <v>1</v>
      </c>
      <c r="F191" t="s">
        <v>2229</v>
      </c>
      <c r="G191" t="str">
        <f t="shared" si="4"/>
        <v>mod_cr_cmr_pro</v>
      </c>
      <c r="H191" t="s">
        <v>1024</v>
      </c>
      <c r="I191" t="str">
        <f t="shared" si="5"/>
        <v xml:space="preserve">    mod_cr_cmr_pro_01: "May be used as a relative abundance index that controls for imperfect detection ({{ ref_intext_wearn_gloverkapfer_2017 }})"</v>
      </c>
    </row>
    <row r="192" spans="1:9">
      <c r="A192" t="s">
        <v>1240</v>
      </c>
      <c r="B192" t="s">
        <v>361</v>
      </c>
      <c r="C192" t="s">
        <v>1011</v>
      </c>
      <c r="D192">
        <v>5</v>
      </c>
      <c r="F192" t="s">
        <v>2366</v>
      </c>
      <c r="G192" t="str">
        <f t="shared" si="4"/>
        <v>mod_scr_secr_con</v>
      </c>
      <c r="H192" t="s">
        <v>1024</v>
      </c>
      <c r="I192" t="str">
        <f t="shared" si="5"/>
        <v xml:space="preserve">    mod_scr_secr_con_05: "May not be precise enough for long-term monitoring ({{ ref_intext_green_et_al_2020 }})"</v>
      </c>
    </row>
    <row r="193" spans="1:9">
      <c r="A193" t="s">
        <v>1110</v>
      </c>
      <c r="B193" t="s">
        <v>355</v>
      </c>
      <c r="C193" t="s">
        <v>1011</v>
      </c>
      <c r="D193">
        <v>2</v>
      </c>
      <c r="F193" t="s">
        <v>2955</v>
      </c>
      <c r="G193" t="str">
        <f t="shared" si="4"/>
        <v>mod_catspim_con</v>
      </c>
      <c r="H193" t="s">
        <v>1024</v>
      </c>
      <c r="I193" t="str">
        <f t="shared" si="5"/>
        <v xml:space="preserve">    mod_catspim_con_02: "May produce be less reliable*/accurate estimates for high-[density](/09_glossary.md#density) populations ({{ ref_intext_sun_et_al_2022 }}; {{ ref_intext_clarke_et_al_2023 }})"</v>
      </c>
    </row>
    <row r="194" spans="1:9">
      <c r="A194" t="s">
        <v>1054</v>
      </c>
      <c r="B194" t="s">
        <v>355</v>
      </c>
      <c r="C194" t="s">
        <v>1018</v>
      </c>
      <c r="D194">
        <v>1</v>
      </c>
      <c r="F194" t="s">
        <v>2956</v>
      </c>
      <c r="G194" t="str">
        <f t="shared" ref="G194:G257" si="6">B194&amp;"_"&amp;C194</f>
        <v>mod_catspim_pro</v>
      </c>
      <c r="H194" t="s">
        <v>1024</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1068</v>
      </c>
      <c r="B195" t="s">
        <v>342</v>
      </c>
      <c r="C195" t="s">
        <v>1011</v>
      </c>
      <c r="D195">
        <v>1</v>
      </c>
      <c r="F195" t="s">
        <v>2251</v>
      </c>
      <c r="G195" t="str">
        <f t="shared" si="6"/>
        <v>mod_ds_con</v>
      </c>
      <c r="H195" t="s">
        <v>1024</v>
      </c>
      <c r="I195" t="str">
        <f t="shared" si="7"/>
        <v xml:space="preserve">    mod_ds_con_01: "May require discarding a portion of the dataset (when the best fitting model truncates the dataset) ({{ ref_intext_wearn_gloverkapfer_2017 }})"</v>
      </c>
    </row>
    <row r="196" spans="1:9">
      <c r="A196" t="s">
        <v>1253</v>
      </c>
      <c r="B196" t="s">
        <v>1014</v>
      </c>
      <c r="C196" t="s">
        <v>1018</v>
      </c>
      <c r="D196">
        <v>3</v>
      </c>
      <c r="F196" t="s">
        <v>2243</v>
      </c>
      <c r="G196" t="str">
        <f t="shared" si="6"/>
        <v>mod_divers_rich_alpha_pro</v>
      </c>
      <c r="H196" t="s">
        <v>1024</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1122</v>
      </c>
      <c r="B197" t="s">
        <v>1015</v>
      </c>
      <c r="C197" t="s">
        <v>1018</v>
      </c>
      <c r="D197">
        <v>2</v>
      </c>
      <c r="F197" t="s">
        <v>2244</v>
      </c>
      <c r="G197" t="str">
        <f t="shared" si="6"/>
        <v>mod_divers_rich_gamma_pro</v>
      </c>
      <c r="H197" t="s">
        <v>1024</v>
      </c>
      <c r="I197" t="str">
        <f t="shared" si="7"/>
        <v xml:space="preserve">    mod_divers_rich_gamma_pro_02: "Most indices are easy to calculate and widely implemented in software packages (e.g., 'EstimateS' and 'vegan' in R) ({{ ref_intext_wearn_gloverkapfer_2017 }})"</v>
      </c>
    </row>
    <row r="198" spans="1:9">
      <c r="A198" t="s">
        <v>1031</v>
      </c>
      <c r="B198" t="s">
        <v>361</v>
      </c>
      <c r="C198" t="s">
        <v>1016</v>
      </c>
      <c r="D198">
        <v>12</v>
      </c>
      <c r="F198" t="s">
        <v>2271</v>
      </c>
      <c r="G198" t="str">
        <f t="shared" si="6"/>
        <v>mod_scr_secr_assump</v>
      </c>
      <c r="H198" t="s">
        <v>1023</v>
      </c>
      <c r="I198" t="str">
        <f t="shared" si="7"/>
        <v xml:space="preserve">    mod_scr_secr_assump_12: "Movement is unaffected by cameras ({{ ref_intext_wearn_gloverkapfer_2017 }})"</v>
      </c>
    </row>
    <row r="199" spans="1:9">
      <c r="A199" t="s">
        <v>1034</v>
      </c>
      <c r="B199" t="s">
        <v>358</v>
      </c>
      <c r="C199" t="s">
        <v>1016</v>
      </c>
      <c r="D199">
        <v>10</v>
      </c>
      <c r="F199" t="s">
        <v>2271</v>
      </c>
      <c r="G199" t="str">
        <f t="shared" si="6"/>
        <v>mod_smr_assump</v>
      </c>
      <c r="H199" t="s">
        <v>1024</v>
      </c>
      <c r="I199" t="str">
        <f t="shared" si="7"/>
        <v xml:space="preserve">    mod_smr_assump_10: "Movement is unaffected by cameras ({{ ref_intext_wearn_gloverkapfer_2017 }})"</v>
      </c>
    </row>
    <row r="200" spans="1:9">
      <c r="A200" t="s">
        <v>1149</v>
      </c>
      <c r="B200" t="s">
        <v>344</v>
      </c>
      <c r="C200" t="s">
        <v>1016</v>
      </c>
      <c r="D200">
        <v>2</v>
      </c>
      <c r="F200" t="s">
        <v>2373</v>
      </c>
      <c r="G200" t="str">
        <f t="shared" si="6"/>
        <v>mod_tifc_assump</v>
      </c>
      <c r="H200" t="s">
        <v>1024</v>
      </c>
      <c r="I200" t="str">
        <f t="shared" si="7"/>
        <v xml:space="preserve">    mod_tifc_assump_02: "Movement is unaffected by the cameras ({{ ref_intext_becker_et_al_2022 }})"</v>
      </c>
    </row>
    <row r="201" spans="1:9">
      <c r="A201" t="s">
        <v>1234</v>
      </c>
      <c r="B201" t="s">
        <v>361</v>
      </c>
      <c r="C201" t="s">
        <v>1011</v>
      </c>
      <c r="D201">
        <v>4</v>
      </c>
      <c r="F201" t="s">
        <v>2957</v>
      </c>
      <c r="G201" t="str">
        <f t="shared" si="6"/>
        <v>mod_scr_secr_con</v>
      </c>
      <c r="H201" t="s">
        <v>1024</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1268</v>
      </c>
      <c r="B202" t="s">
        <v>368</v>
      </c>
      <c r="C202" t="s">
        <v>1018</v>
      </c>
      <c r="D202">
        <v>5</v>
      </c>
      <c r="F202" t="s">
        <v>2848</v>
      </c>
      <c r="G202" t="str">
        <f t="shared" si="6"/>
        <v>mod_occupancy_pro</v>
      </c>
      <c r="H202" t="s">
        <v>1024</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1224</v>
      </c>
      <c r="B203" t="s">
        <v>348</v>
      </c>
      <c r="C203" t="s">
        <v>1011</v>
      </c>
      <c r="D203">
        <v>3</v>
      </c>
      <c r="F203" t="s">
        <v>2259</v>
      </c>
      <c r="G203" t="str">
        <f t="shared" si="6"/>
        <v>mod_rem_con</v>
      </c>
      <c r="H203" t="s">
        <v>1024</v>
      </c>
      <c r="I203" t="str">
        <f t="shared" si="7"/>
        <v xml:space="preserve">    mod_rem_con_03: "No dedicated, simple software ({{ ref_intext_wearn_gloverkapfer_2017 }})"</v>
      </c>
    </row>
    <row r="204" spans="1:9">
      <c r="A204" t="s">
        <v>1070</v>
      </c>
      <c r="B204" t="s">
        <v>372</v>
      </c>
      <c r="C204" t="s">
        <v>1016</v>
      </c>
      <c r="D204">
        <v>1</v>
      </c>
      <c r="F204" t="s">
        <v>2849</v>
      </c>
      <c r="G204" t="str">
        <f t="shared" si="6"/>
        <v>mod_inventory_assump</v>
      </c>
      <c r="H204" t="s">
        <v>1024</v>
      </c>
      <c r="I204" t="str">
        <f t="shared" si="7"/>
        <v xml:space="preserve">    mod_inventory_assump_01: "No formal [assumption](/09_glossary.md#mods_modelling_assumption)s ({{ ref_intext_wearn_gloverkapfer_2017 }})"</v>
      </c>
    </row>
    <row r="205" spans="1:9">
      <c r="A205" t="s">
        <v>1062</v>
      </c>
      <c r="B205" t="s">
        <v>1013</v>
      </c>
      <c r="C205" t="s">
        <v>1011</v>
      </c>
      <c r="D205">
        <v>1</v>
      </c>
      <c r="F205" t="s">
        <v>2245</v>
      </c>
      <c r="G205" t="str">
        <f t="shared" si="6"/>
        <v>mod_divers_rich_beta_con</v>
      </c>
      <c r="H205" t="s">
        <v>1024</v>
      </c>
      <c r="I205" t="str">
        <f t="shared" si="7"/>
        <v xml:space="preserve">    mod_divers_rich_beta_con_01: "No single best measure for all purposes ({{ ref_intext_wearn_gloverkapfer_2017 }})"</v>
      </c>
    </row>
    <row r="206" spans="1:9">
      <c r="A206" t="s">
        <v>1233</v>
      </c>
      <c r="B206" t="s">
        <v>356</v>
      </c>
      <c r="C206" t="s">
        <v>1011</v>
      </c>
      <c r="D206">
        <v>4</v>
      </c>
      <c r="F206" t="s">
        <v>2958</v>
      </c>
      <c r="G206" t="str">
        <f t="shared" si="6"/>
        <v>mod_sc_con</v>
      </c>
      <c r="H206" t="s">
        <v>1024</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1226</v>
      </c>
      <c r="B207" t="s">
        <v>356</v>
      </c>
      <c r="C207" t="s">
        <v>1011</v>
      </c>
      <c r="D207">
        <v>3</v>
      </c>
      <c r="F207" t="s">
        <v>2959</v>
      </c>
      <c r="G207" t="str">
        <f t="shared" si="6"/>
        <v>mod_sc_con</v>
      </c>
      <c r="H207" t="s">
        <v>1024</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1071</v>
      </c>
      <c r="B208" t="s">
        <v>372</v>
      </c>
      <c r="C208" t="s">
        <v>1011</v>
      </c>
      <c r="D208">
        <v>1</v>
      </c>
      <c r="F208" t="s">
        <v>2253</v>
      </c>
      <c r="G208" t="str">
        <f t="shared" si="6"/>
        <v>mod_inventory_con</v>
      </c>
      <c r="H208" t="s">
        <v>1024</v>
      </c>
      <c r="I208" t="str">
        <f t="shared" si="7"/>
        <v xml:space="preserve">    mod_inventory_con_01: "Not reliable estimates for inference ('considered as unfinished, working drafts') ({{ ref_intext_wearn_gloverkapfer_2017 }})"</v>
      </c>
    </row>
    <row r="209" spans="1:9">
      <c r="A209" t="s">
        <v>1131</v>
      </c>
      <c r="B209" t="s">
        <v>368</v>
      </c>
      <c r="C209" t="s">
        <v>1018</v>
      </c>
      <c r="D209">
        <v>2</v>
      </c>
      <c r="F209" t="s">
        <v>2254</v>
      </c>
      <c r="G209" t="str">
        <f t="shared" si="6"/>
        <v>mod_occupancy_pro</v>
      </c>
      <c r="H209" t="s">
        <v>1024</v>
      </c>
      <c r="I209" t="str">
        <f t="shared" si="7"/>
        <v xml:space="preserve">    mod_occupancy_pro_02: "Only requires detection*/non-detection data for each site ({{ ref_intext_wearn_gloverkapfer_2017 }})"</v>
      </c>
    </row>
    <row r="210" spans="1:9">
      <c r="A210" t="s">
        <v>1264</v>
      </c>
      <c r="B210" t="s">
        <v>368</v>
      </c>
      <c r="C210" t="s">
        <v>1018</v>
      </c>
      <c r="D210">
        <v>4</v>
      </c>
      <c r="F210" t="s">
        <v>2343</v>
      </c>
      <c r="G210" t="str">
        <f t="shared" si="6"/>
        <v>mod_occupancy_pro</v>
      </c>
      <c r="H210" t="s">
        <v>1024</v>
      </c>
      <c r="I210" t="str">
        <f t="shared" si="7"/>
        <v xml:space="preserve">    mod_occupancy_pro_04: "Open models exist that allow for the estimation of site colonization and extinction rates ({{ ref_intext_mackenzie_et_al_2006 }}; {{ ref_intext_wearn_gloverkapfer_2017 }})"</v>
      </c>
    </row>
    <row r="211" spans="1:9">
      <c r="A211" t="s">
        <v>1273</v>
      </c>
      <c r="B211" t="s">
        <v>361</v>
      </c>
      <c r="C211" t="s">
        <v>1018</v>
      </c>
      <c r="D211">
        <v>7</v>
      </c>
      <c r="F211" t="s">
        <v>2407</v>
      </c>
      <c r="G211" t="str">
        <f t="shared" si="6"/>
        <v>mod_scr_secr_pro</v>
      </c>
      <c r="H211" t="s">
        <v>1024</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1164</v>
      </c>
      <c r="B212" t="s">
        <v>361</v>
      </c>
      <c r="C212" t="s">
        <v>1016</v>
      </c>
      <c r="D212">
        <v>3</v>
      </c>
      <c r="F212" t="s">
        <v>2264</v>
      </c>
      <c r="G212" t="str">
        <f t="shared" si="6"/>
        <v>mod_scr_secr_assump</v>
      </c>
      <c r="H212" t="s">
        <v>1023</v>
      </c>
      <c r="I212" t="str">
        <f t="shared" si="7"/>
        <v xml:space="preserve">    mod_scr_secr_assump_03: "or, for SECR, individuals have equal detection probability at a given distance from the centre of their home range ({{ ref_intext_wearn_gloverkapfer_2017 }})"</v>
      </c>
    </row>
    <row r="213" spans="1:9">
      <c r="A213" t="s">
        <v>1265</v>
      </c>
      <c r="B213" t="s">
        <v>348</v>
      </c>
      <c r="C213" t="s">
        <v>1018</v>
      </c>
      <c r="D213">
        <v>4</v>
      </c>
      <c r="F213" t="s">
        <v>2262</v>
      </c>
      <c r="G213" t="str">
        <f t="shared" si="6"/>
        <v>mod_rem_pro</v>
      </c>
      <c r="H213" t="s">
        <v>1024</v>
      </c>
      <c r="I213" t="str">
        <f t="shared" si="7"/>
        <v xml:space="preserve">    mod_rem_pro_04: "Outputs also include informative parameter estimates (i.e., animal speed and activity levels, and detection zone parameters) ({{ ref_intext_wearn_gloverkapfer_2017 }})"</v>
      </c>
    </row>
    <row r="214" spans="1:9">
      <c r="A214" t="s">
        <v>1119</v>
      </c>
      <c r="B214" t="s">
        <v>1013</v>
      </c>
      <c r="C214" t="s">
        <v>1018</v>
      </c>
      <c r="D214">
        <v>2</v>
      </c>
      <c r="F214" t="s">
        <v>2246</v>
      </c>
      <c r="G214" t="str">
        <f t="shared" si="6"/>
        <v>mod_divers_rich_beta_pro</v>
      </c>
      <c r="H214" t="s">
        <v>1024</v>
      </c>
      <c r="I214" t="str">
        <f t="shared" si="7"/>
        <v xml:space="preserve">    mod_divers_rich_beta_pro_02: "Plays a critical role in effective conservation prioritization (e.g., designing reserve networks) ({{ ref_intext_wearn_gloverkapfer_2017 }})"</v>
      </c>
    </row>
    <row r="215" spans="1:9">
      <c r="A215" t="s">
        <v>1238</v>
      </c>
      <c r="B215" t="s">
        <v>348</v>
      </c>
      <c r="C215" t="s">
        <v>1011</v>
      </c>
      <c r="D215">
        <v>5</v>
      </c>
      <c r="F215" t="s">
        <v>2352</v>
      </c>
      <c r="G215" t="str">
        <f t="shared" si="6"/>
        <v>mod_rem_con</v>
      </c>
      <c r="H215" t="s">
        <v>1024</v>
      </c>
      <c r="I215" t="str">
        <f t="shared" si="7"/>
        <v xml:space="preserve">    mod_rem_con_05: "Possible sources of error include inaccurate measurement of detection zone and movement rate ({{ ref_intext_rowcliffe_et_al_2013 }}; {{ ref_intext_cusack_et_al_2015 }})"</v>
      </c>
    </row>
    <row r="216" spans="1:9">
      <c r="A216" t="s">
        <v>1140</v>
      </c>
      <c r="B216" t="s">
        <v>356</v>
      </c>
      <c r="C216" t="s">
        <v>1011</v>
      </c>
      <c r="D216">
        <v>2</v>
      </c>
      <c r="F216" t="s">
        <v>2362</v>
      </c>
      <c r="G216" t="str">
        <f t="shared" si="6"/>
        <v>mod_sc_con</v>
      </c>
      <c r="H216" t="s">
        <v>1024</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1093</v>
      </c>
      <c r="B217" t="s">
        <v>361</v>
      </c>
      <c r="C217" t="s">
        <v>1018</v>
      </c>
      <c r="D217">
        <v>1</v>
      </c>
      <c r="F217" t="s">
        <v>2960</v>
      </c>
      <c r="G217" t="str">
        <f t="shared" si="6"/>
        <v>mod_scr_secr_pro</v>
      </c>
      <c r="H217" t="s">
        <v>1024</v>
      </c>
      <c r="I217" t="str">
        <f t="shared" si="7"/>
        <v xml:space="preserve">    mod_scr_secr_pro_01: "Produces direct estimates of [density](/09_glossary.md#density) or population size for explicit spatial regions ({{ ref_intext_chandler_royle_2013 }})"</v>
      </c>
    </row>
    <row r="218" spans="1:9">
      <c r="A218" t="s">
        <v>1089</v>
      </c>
      <c r="B218" t="s">
        <v>356</v>
      </c>
      <c r="C218" t="s">
        <v>1011</v>
      </c>
      <c r="D218">
        <v>1</v>
      </c>
      <c r="F218" t="s">
        <v>2402</v>
      </c>
      <c r="G218" t="str">
        <f t="shared" si="6"/>
        <v>mod_sc_con</v>
      </c>
      <c r="H218" t="s">
        <v>1024</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1087</v>
      </c>
      <c r="B219" t="s">
        <v>346</v>
      </c>
      <c r="C219" t="s">
        <v>1018</v>
      </c>
      <c r="D219">
        <v>1</v>
      </c>
      <c r="F219" t="s">
        <v>2961</v>
      </c>
      <c r="G219" t="str">
        <f t="shared" si="6"/>
        <v>mod_rest_pro</v>
      </c>
      <c r="H219" t="s">
        <v>1024</v>
      </c>
      <c r="I219" t="str">
        <f t="shared" si="7"/>
        <v xml:space="preserve">    mod_rest_pro_01: "Provides unbiased estimates of animal [density](/09_glossary.md#density), even when animal movement speed varies, and animals travel in pairs ({{ ref_intext_nakashima_et_al_2018 }})"</v>
      </c>
    </row>
    <row r="220" spans="1:9">
      <c r="A220" t="s">
        <v>1067</v>
      </c>
      <c r="B220" t="s">
        <v>342</v>
      </c>
      <c r="C220" t="s">
        <v>1016</v>
      </c>
      <c r="D220">
        <v>1</v>
      </c>
      <c r="F220" t="s">
        <v>2318</v>
      </c>
      <c r="G220" t="str">
        <f t="shared" si="6"/>
        <v>mod_ds_assump</v>
      </c>
      <c r="H220" t="s">
        <v>1024</v>
      </c>
      <c r="I220" t="str">
        <f t="shared" si="7"/>
        <v xml:space="preserve">    mod_ds_assump_01: "Random or systematic random placements (consistent with the assumption that points are placed independently of animal locations) ({{ ref_intext_howe_et_al_2017 }})"</v>
      </c>
    </row>
    <row r="221" spans="1:9">
      <c r="A221" t="s">
        <v>1231</v>
      </c>
      <c r="B221" t="s">
        <v>348</v>
      </c>
      <c r="C221" t="s">
        <v>1011</v>
      </c>
      <c r="D221">
        <v>4</v>
      </c>
      <c r="F221" t="s">
        <v>2351</v>
      </c>
      <c r="G221" t="str">
        <f t="shared" si="6"/>
        <v>mod_rem_con</v>
      </c>
      <c r="H221" t="s">
        <v>1024</v>
      </c>
      <c r="I221" t="str">
        <f t="shared" si="7"/>
        <v xml:space="preserve">    mod_rem_con_04: "Random relative to animal movement, grid preferred, avoid multiple captures of same individual, area coverage important for abundance estimation ({{ ref_intext_rovero_et_al_2013 }})"</v>
      </c>
    </row>
    <row r="222" spans="1:9">
      <c r="A222" t="s">
        <v>1117</v>
      </c>
      <c r="B222" t="s">
        <v>1013</v>
      </c>
      <c r="C222" t="s">
        <v>1016</v>
      </c>
      <c r="D222">
        <v>2</v>
      </c>
      <c r="F222" t="s">
        <v>2247</v>
      </c>
      <c r="G222" t="str">
        <f t="shared" si="6"/>
        <v>mod_divers_rich_beta_assump</v>
      </c>
      <c r="H222" t="s">
        <v>1024</v>
      </c>
      <c r="I222" t="str">
        <f t="shared" si="7"/>
        <v xml:space="preserve">    mod_divers_rich_beta_assump_02: "Randomness and independence ({{ ref_intext_wearn_gloverkapfer_2017 }})"</v>
      </c>
    </row>
    <row r="223" spans="1:9">
      <c r="A223" t="s">
        <v>1222</v>
      </c>
      <c r="B223" t="s">
        <v>335</v>
      </c>
      <c r="C223" t="s">
        <v>1011</v>
      </c>
      <c r="D223">
        <v>3</v>
      </c>
      <c r="F223" t="s">
        <v>2338</v>
      </c>
      <c r="G223" t="str">
        <f t="shared" si="6"/>
        <v>mod_is_con</v>
      </c>
      <c r="H223" t="s">
        <v>1024</v>
      </c>
      <c r="I223" t="str">
        <f t="shared" si="7"/>
        <v xml:space="preserve">    mod_is_con_03: "Reduced precision ({{ ref_intext_moeller_et_al_2018 }})"</v>
      </c>
    </row>
    <row r="224" spans="1:9">
      <c r="A224" t="s">
        <v>1256</v>
      </c>
      <c r="B224" t="s">
        <v>368</v>
      </c>
      <c r="C224" t="s">
        <v>1018</v>
      </c>
      <c r="D224">
        <v>3</v>
      </c>
      <c r="F224" t="s">
        <v>2255</v>
      </c>
      <c r="G224" t="str">
        <f t="shared" si="6"/>
        <v>mod_occupancy_pro</v>
      </c>
      <c r="H224" t="s">
        <v>1024</v>
      </c>
      <c r="I224" t="str">
        <f t="shared" si="7"/>
        <v xml:space="preserve">    mod_occupancy_pro_03: "Relatively easy-to-use software exists for fitting models (PRESENCE, MARK, and the 'unmarked' R package) ({{ ref_intext_wearn_gloverkapfer_2017 }})"</v>
      </c>
    </row>
    <row r="225" spans="1:9">
      <c r="A225" t="s">
        <v>1236</v>
      </c>
      <c r="B225" t="s">
        <v>362</v>
      </c>
      <c r="C225" t="s">
        <v>1011</v>
      </c>
      <c r="D225">
        <v>5</v>
      </c>
      <c r="F225" t="s">
        <v>2227</v>
      </c>
      <c r="G225" t="str">
        <f t="shared" si="6"/>
        <v>mod_cr_cmr_con</v>
      </c>
      <c r="H225" t="s">
        <v>1024</v>
      </c>
      <c r="I225" t="str">
        <f t="shared" si="7"/>
        <v xml:space="preserve">    mod_cr_cmr_con_07: "Relatively stringent requirements for study design (e.g., no 'holes' in the trapping grid) ({{ ref_intext_wearn_gloverkapfer_2017 }})"</v>
      </c>
    </row>
    <row r="226" spans="1:9">
      <c r="A226" t="s">
        <v>1167</v>
      </c>
      <c r="B226" t="s">
        <v>344</v>
      </c>
      <c r="C226" t="s">
        <v>1016</v>
      </c>
      <c r="D226">
        <v>3</v>
      </c>
      <c r="F226" t="s">
        <v>2374</v>
      </c>
      <c r="G226" t="str">
        <f t="shared" si="6"/>
        <v>mod_tifc_assump</v>
      </c>
      <c r="H226" t="s">
        <v>1024</v>
      </c>
      <c r="I226" t="str">
        <f t="shared" si="7"/>
        <v xml:space="preserve">    mod_tifc_assump_03: "Reliable detection of animals in part of the camera’s FOV (at least) ({{ ref_intext_becker_et_al_2022 }})"</v>
      </c>
    </row>
    <row r="227" spans="1:9">
      <c r="A227" t="s">
        <v>1235</v>
      </c>
      <c r="B227" t="s">
        <v>358</v>
      </c>
      <c r="C227" t="s">
        <v>1011</v>
      </c>
      <c r="D227">
        <v>4</v>
      </c>
      <c r="F227" t="s">
        <v>2283</v>
      </c>
      <c r="G227" t="str">
        <f t="shared" si="6"/>
        <v>mod_smr_con</v>
      </c>
      <c r="H227" t="s">
        <v>1024</v>
      </c>
      <c r="I227" t="str">
        <f t="shared" si="7"/>
        <v xml:space="preserve">    mod_smr_con_04: "Remains poorly tested with camera data, although it offers promise ({{ ref_intext_wearn_gloverkapfer_2017 }})"</v>
      </c>
    </row>
    <row r="228" spans="1:9">
      <c r="A228" t="s">
        <v>1243</v>
      </c>
      <c r="B228" t="s">
        <v>342</v>
      </c>
      <c r="C228" t="s">
        <v>1011</v>
      </c>
      <c r="D228">
        <v>6</v>
      </c>
      <c r="F228" t="s">
        <v>2962</v>
      </c>
      <c r="G228" t="str">
        <f t="shared" si="6"/>
        <v>mod_ds_con</v>
      </c>
      <c r="H228" t="s">
        <v>1024</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1229</v>
      </c>
      <c r="B229" t="s">
        <v>362</v>
      </c>
      <c r="C229" t="s">
        <v>1011</v>
      </c>
      <c r="D229">
        <v>4</v>
      </c>
      <c r="F229" t="s">
        <v>2226</v>
      </c>
      <c r="G229" t="str">
        <f t="shared" si="6"/>
        <v>mod_cr_cmr_con</v>
      </c>
      <c r="H229" t="s">
        <v>1024</v>
      </c>
      <c r="I229" t="str">
        <f t="shared" si="7"/>
        <v xml:space="preserve">    mod_cr_cmr_con_06: "Requires a minimum number of captures and recaptures ({{ ref_intext_wearn_gloverkapfer_2017 }})"</v>
      </c>
    </row>
    <row r="230" spans="1:9">
      <c r="A230" t="s">
        <v>1074</v>
      </c>
      <c r="B230" t="s">
        <v>335</v>
      </c>
      <c r="C230" t="s">
        <v>1011</v>
      </c>
      <c r="D230">
        <v>1</v>
      </c>
      <c r="F230" t="s">
        <v>2336</v>
      </c>
      <c r="G230" t="str">
        <f t="shared" si="6"/>
        <v>mod_is_con</v>
      </c>
      <c r="H230" t="s">
        <v>1024</v>
      </c>
      <c r="I230" t="str">
        <f t="shared" si="7"/>
        <v xml:space="preserve">    mod_is_con_01: "Requires accurate counts of animals ({{ ref_intext_moeller_et_al_2018 }})"</v>
      </c>
    </row>
    <row r="231" spans="1:9">
      <c r="A231" t="s">
        <v>1225</v>
      </c>
      <c r="B231" t="s">
        <v>346</v>
      </c>
      <c r="C231" t="s">
        <v>1011</v>
      </c>
      <c r="D231">
        <v>3</v>
      </c>
      <c r="F231" t="s">
        <v>2401</v>
      </c>
      <c r="G231" t="str">
        <f t="shared" si="6"/>
        <v>mod_rest_con</v>
      </c>
      <c r="H231" t="s">
        <v>1024</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1101</v>
      </c>
      <c r="B232" t="s">
        <v>344</v>
      </c>
      <c r="C232" t="s">
        <v>1011</v>
      </c>
      <c r="D232">
        <v>1</v>
      </c>
      <c r="F232" t="s">
        <v>2410</v>
      </c>
      <c r="G232" t="str">
        <f t="shared" si="6"/>
        <v>mod_tifc_con</v>
      </c>
      <c r="H232" t="s">
        <v>1024</v>
      </c>
      <c r="I232" t="str">
        <f t="shared" si="7"/>
        <v xml:space="preserve">    mod_tifc_con_01: "Requires careful calculation of the effective area of detection ({{ ref_intext_warbington_boyce_2020 }})"</v>
      </c>
    </row>
    <row r="233" spans="1:9">
      <c r="A233" t="s">
        <v>1135</v>
      </c>
      <c r="B233" t="s">
        <v>348</v>
      </c>
      <c r="C233" t="s">
        <v>1011</v>
      </c>
      <c r="D233">
        <v>2</v>
      </c>
      <c r="F233" t="s">
        <v>2258</v>
      </c>
      <c r="G233" t="str">
        <f t="shared" si="6"/>
        <v>mod_rem_con</v>
      </c>
      <c r="H233" t="s">
        <v>1024</v>
      </c>
      <c r="I233" t="str">
        <f t="shared" si="7"/>
        <v xml:space="preserve">    mod_rem_con_02: "Requires independent estimates of animal speed or measurement of animal speed within videos ({{ ref_intext_wearn_gloverkapfer_2017 }})"</v>
      </c>
    </row>
    <row r="234" spans="1:9">
      <c r="A234" t="s">
        <v>1104</v>
      </c>
      <c r="B234" t="s">
        <v>340</v>
      </c>
      <c r="C234" t="s">
        <v>1011</v>
      </c>
      <c r="D234">
        <v>1</v>
      </c>
      <c r="F234" t="s">
        <v>2382</v>
      </c>
      <c r="G234" t="str">
        <f t="shared" si="6"/>
        <v>mod_tte_con</v>
      </c>
      <c r="H234" t="s">
        <v>1024</v>
      </c>
      <c r="I234" t="str">
        <f t="shared" si="7"/>
        <v xml:space="preserve">    mod_tte_con_01: "Requires independent estimates of movement rate (difficult to obtain without telemetry data) ({{ ref_intext_moeller_et_al_2018 }})"</v>
      </c>
    </row>
    <row r="235" spans="1:9">
      <c r="A235" t="s">
        <v>1083</v>
      </c>
      <c r="B235" t="s">
        <v>348</v>
      </c>
      <c r="C235" t="s">
        <v>1011</v>
      </c>
      <c r="D235">
        <v>1</v>
      </c>
      <c r="F235" t="s">
        <v>2257</v>
      </c>
      <c r="G235" t="str">
        <f t="shared" si="6"/>
        <v>mod_rem_con</v>
      </c>
      <c r="H235" t="s">
        <v>1024</v>
      </c>
      <c r="I235" t="str">
        <f t="shared" si="7"/>
        <v xml:space="preserve">    mod_rem_con_01: "Requires relatively stringent study design, particularly (e.g., random sampling and use of bait or lure) ({{ ref_intext_wearn_gloverkapfer_2017 }})"</v>
      </c>
    </row>
    <row r="236" spans="1:9">
      <c r="A236" t="s">
        <v>1246</v>
      </c>
      <c r="B236" t="s">
        <v>358</v>
      </c>
      <c r="C236" t="s">
        <v>1011</v>
      </c>
      <c r="D236">
        <v>6</v>
      </c>
      <c r="F236" t="s">
        <v>2284</v>
      </c>
      <c r="G236" t="str">
        <f t="shared" si="6"/>
        <v>mod_smr_con</v>
      </c>
      <c r="H236" t="s">
        <v>1024</v>
      </c>
      <c r="I236" t="str">
        <f t="shared" si="7"/>
        <v xml:space="preserve">    mod_smr_con_06: "Requires sampling points to be close enough that individuals encounter multiple cameras ({{ ref_intext_wearn_gloverkapfer_2017 }})"</v>
      </c>
    </row>
    <row r="237" spans="1:9">
      <c r="A237" t="s">
        <v>1132</v>
      </c>
      <c r="B237" t="s">
        <v>1012</v>
      </c>
      <c r="C237" t="s">
        <v>1011</v>
      </c>
      <c r="D237">
        <v>2</v>
      </c>
      <c r="F237" t="s">
        <v>3031</v>
      </c>
      <c r="G237" t="str">
        <f t="shared" si="6"/>
        <v>mod_rai_poisson_con</v>
      </c>
      <c r="H237" t="s">
        <v>1024</v>
      </c>
      <c r="I237" t="str">
        <f t="shared" si="7"/>
        <v xml:space="preserve">    mod_rai_poisson_con_02: "Requires stringent [study design](/09_glossary.md#[survey](/09_glossary.md#survey)) (e.g., random sampling, standardized methods) ({{ ref_intext_wearn_gloverkapfer_2017 }})"</v>
      </c>
    </row>
    <row r="238" spans="1:9">
      <c r="A238" t="s">
        <v>1142</v>
      </c>
      <c r="B238" t="s">
        <v>361</v>
      </c>
      <c r="C238" t="s">
        <v>1011</v>
      </c>
      <c r="D238">
        <v>2</v>
      </c>
      <c r="F238" t="s">
        <v>2274</v>
      </c>
      <c r="G238" t="str">
        <f t="shared" si="6"/>
        <v>mod_scr_secr_con</v>
      </c>
      <c r="H238" t="s">
        <v>1024</v>
      </c>
      <c r="I238" t="str">
        <f t="shared" si="7"/>
        <v xml:space="preserve">    mod_scr_secr_con_02: "Requires that a minimum number of individuals are trapped (each recaptured multiple times ideally) ({{ ref_intext_wearn_gloverkapfer_2017 }})"</v>
      </c>
    </row>
    <row r="239" spans="1:9">
      <c r="A239" t="s">
        <v>1227</v>
      </c>
      <c r="B239" t="s">
        <v>361</v>
      </c>
      <c r="C239" t="s">
        <v>1011</v>
      </c>
      <c r="D239">
        <v>3</v>
      </c>
      <c r="F239" t="s">
        <v>2275</v>
      </c>
      <c r="G239" t="str">
        <f t="shared" si="6"/>
        <v>mod_scr_secr_con</v>
      </c>
      <c r="H239" t="s">
        <v>1024</v>
      </c>
      <c r="I239" t="str">
        <f t="shared" si="7"/>
        <v xml:space="preserve">    mod_scr_secr_con_03: "Requires that each individual is captured at a number of camera locations ({{ ref_intext_wearn_gloverkapfer_2017 }})"</v>
      </c>
    </row>
    <row r="240" spans="1:9">
      <c r="A240" t="s">
        <v>1056</v>
      </c>
      <c r="B240" t="s">
        <v>362</v>
      </c>
      <c r="C240" t="s">
        <v>1011</v>
      </c>
      <c r="D240">
        <v>1</v>
      </c>
      <c r="F240" t="s">
        <v>2800</v>
      </c>
      <c r="G240" t="str">
        <f t="shared" si="6"/>
        <v>mod_cr_cmr_con</v>
      </c>
      <c r="H240" t="s">
        <v>1024</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1092</v>
      </c>
      <c r="B241" t="s">
        <v>361</v>
      </c>
      <c r="C241" t="s">
        <v>1011</v>
      </c>
      <c r="D241">
        <v>1</v>
      </c>
      <c r="F241" t="s">
        <v>2273</v>
      </c>
      <c r="G241" t="str">
        <f t="shared" si="6"/>
        <v>mod_scr_secr_con</v>
      </c>
      <c r="H241" t="s">
        <v>1024</v>
      </c>
      <c r="I241" t="str">
        <f t="shared" si="7"/>
        <v xml:space="preserve">    mod_scr_secr_con_01: "Requires that individuals are identifiable ({{ ref_intext_wearn_gloverkapfer_2017 }})"</v>
      </c>
    </row>
    <row r="242" spans="1:9">
      <c r="A242" t="s">
        <v>1052</v>
      </c>
      <c r="B242" t="s">
        <v>355</v>
      </c>
      <c r="C242" t="s">
        <v>1016</v>
      </c>
      <c r="D242">
        <v>1</v>
      </c>
      <c r="E242" t="s">
        <v>356</v>
      </c>
      <c r="F242" t="s">
        <v>2309</v>
      </c>
      <c r="G242" t="str">
        <f t="shared" si="6"/>
        <v>mod_catspim_assump</v>
      </c>
      <c r="H242" t="s">
        <v>1024</v>
      </c>
      <c r="I242" t="str">
        <f t="shared" si="7"/>
        <v xml:space="preserve">    mod_catspim_assump_01: "Same as SC ({{ ref_intext_augustine_et_al_2019 }}; {{ ref_intext_sun_et_al_2022 }}; {{ ref_intext_clarke_et_al_2023 }})"</v>
      </c>
    </row>
    <row r="243" spans="1:9">
      <c r="A243" t="s">
        <v>1044</v>
      </c>
      <c r="B243" t="s">
        <v>354</v>
      </c>
      <c r="C243" t="s">
        <v>1016</v>
      </c>
      <c r="D243">
        <v>1</v>
      </c>
      <c r="E243" t="s">
        <v>361</v>
      </c>
      <c r="F243" t="s">
        <v>2302</v>
      </c>
      <c r="G243" t="str">
        <f t="shared" si="6"/>
        <v>mod_2flankspim_assump</v>
      </c>
      <c r="H243" t="s">
        <v>1024</v>
      </c>
      <c r="I243" t="str">
        <f t="shared" si="7"/>
        <v xml:space="preserve">    mod_2flankspim_assump_01: "Same as SCR ({{ ref_intext_augustine_et_al_2018 }}; {{ ref_intext_clarke_et_al_2023 }})"</v>
      </c>
    </row>
    <row r="244" spans="1:9">
      <c r="A244" t="s">
        <v>1048</v>
      </c>
      <c r="B244" t="s">
        <v>354</v>
      </c>
      <c r="C244" t="s">
        <v>1018</v>
      </c>
      <c r="D244">
        <v>1</v>
      </c>
      <c r="E244" t="s">
        <v>361</v>
      </c>
      <c r="F244" t="s">
        <v>2302</v>
      </c>
      <c r="G244" t="str">
        <f t="shared" si="6"/>
        <v>mod_2flankspim_pro</v>
      </c>
      <c r="H244" t="s">
        <v>1024</v>
      </c>
      <c r="I244" t="str">
        <f t="shared" si="7"/>
        <v xml:space="preserve">    mod_2flankspim_pro_01: "Same as SCR ({{ ref_intext_augustine_et_al_2018 }}; {{ ref_intext_clarke_et_al_2023 }})"</v>
      </c>
    </row>
    <row r="245" spans="1:9">
      <c r="A245" t="s">
        <v>1169</v>
      </c>
      <c r="B245" t="s">
        <v>362</v>
      </c>
      <c r="C245" t="s">
        <v>1016</v>
      </c>
      <c r="D245">
        <v>4</v>
      </c>
      <c r="F245" t="s">
        <v>2396</v>
      </c>
      <c r="G245" t="str">
        <f t="shared" si="6"/>
        <v>mod_cr_cmr_assump</v>
      </c>
      <c r="H245" t="s">
        <v>1024</v>
      </c>
      <c r="I245" t="str">
        <f t="shared" si="7"/>
        <v xml:space="preserve">    mod_cr_cmr_assump_04: "Sampled area encompasses the full extent of individuals’ movements ({{ ref_intext_karanth_nichols_1998 }}; {{ ref_intext_rovero_et_al_2013 }})"</v>
      </c>
    </row>
    <row r="246" spans="1:9">
      <c r="A246" t="s">
        <v>1156</v>
      </c>
      <c r="B246" t="s">
        <v>1013</v>
      </c>
      <c r="C246" t="s">
        <v>1016</v>
      </c>
      <c r="D246">
        <v>3</v>
      </c>
      <c r="F246" t="s">
        <v>2248</v>
      </c>
      <c r="G246" t="str">
        <f t="shared" si="6"/>
        <v>mod_divers_rich_beta_assump</v>
      </c>
      <c r="H246" t="s">
        <v>1024</v>
      </c>
      <c r="I246" t="str">
        <f t="shared" si="7"/>
        <v xml:space="preserve">    mod_divers_rich_beta_assump_03: "Samples are assumed to have been taken at random from the broader population of sites ({{ ref_intext_wearn_gloverkapfer_2017 }})"</v>
      </c>
    </row>
    <row r="247" spans="1:9">
      <c r="A247" t="s">
        <v>1616</v>
      </c>
      <c r="B247" t="s">
        <v>1014</v>
      </c>
      <c r="C247" t="s">
        <v>1016</v>
      </c>
      <c r="D247">
        <v>4</v>
      </c>
      <c r="F247" t="s">
        <v>2850</v>
      </c>
      <c r="G247" t="str">
        <f t="shared" si="6"/>
        <v>mod_divers_rich_alpha_assump</v>
      </c>
      <c r="H247" t="s">
        <v>1024</v>
      </c>
      <c r="I247" t="str">
        <f t="shared" si="7"/>
        <v xml:space="preserve">    mod_divers_rich_alpha_assump_04: "Sampling effort is comparable between [Camera locations](/09_glossary.md#camera_location) ({{ ref_intext_royle_nichols_2003 }})"</v>
      </c>
    </row>
    <row r="248" spans="1:9">
      <c r="A248" t="s">
        <v>1219</v>
      </c>
      <c r="B248" t="s">
        <v>1013</v>
      </c>
      <c r="C248" t="s">
        <v>1011</v>
      </c>
      <c r="D248">
        <v>3</v>
      </c>
      <c r="F248" t="s">
        <v>2249</v>
      </c>
      <c r="G248" t="str">
        <f t="shared" si="6"/>
        <v>mod_divers_rich_beta_con</v>
      </c>
      <c r="H248" t="s">
        <v>1024</v>
      </c>
      <c r="I248" t="str">
        <f t="shared" si="7"/>
        <v xml:space="preserve">    mod_divers_rich_beta_con_03: "Scale-dependent (i.e., influenced by the size of the communities that are being included) ({{ ref_intext_wearn_gloverkapfer_2017 }})"</v>
      </c>
    </row>
    <row r="249" spans="1:9">
      <c r="A249" t="s">
        <v>1277</v>
      </c>
      <c r="B249" t="s">
        <v>361</v>
      </c>
      <c r="C249" t="s">
        <v>1018</v>
      </c>
      <c r="D249">
        <v>9</v>
      </c>
      <c r="F249" t="s">
        <v>2963</v>
      </c>
      <c r="G249" t="str">
        <f t="shared" si="6"/>
        <v>mod_scr_secr_pro</v>
      </c>
      <c r="H249" t="s">
        <v>1024</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1053</v>
      </c>
      <c r="B250" t="s">
        <v>355</v>
      </c>
      <c r="C250" t="s">
        <v>1011</v>
      </c>
      <c r="D250">
        <v>1</v>
      </c>
      <c r="F250" t="s">
        <v>2313</v>
      </c>
      <c r="G250" t="str">
        <f t="shared" si="6"/>
        <v>mod_catspim_con</v>
      </c>
      <c r="H250" t="s">
        <v>1024</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1116</v>
      </c>
      <c r="B251" t="s">
        <v>1014</v>
      </c>
      <c r="C251" t="s">
        <v>1018</v>
      </c>
      <c r="D251">
        <v>2</v>
      </c>
      <c r="F251" t="s">
        <v>2250</v>
      </c>
      <c r="G251" t="str">
        <f t="shared" si="6"/>
        <v>mod_divers_rich_alpha_pro</v>
      </c>
      <c r="H251" t="s">
        <v>1024</v>
      </c>
      <c r="I251" t="str">
        <f t="shared" si="7"/>
        <v xml:space="preserve">    mod_divers_rich_alpha_pro_02: "Simple to analyze, interpret and communicate ({{ ref_intext_wearn_gloverkapfer_2017 }})"</v>
      </c>
    </row>
    <row r="252" spans="1:9">
      <c r="A252" t="s">
        <v>1081</v>
      </c>
      <c r="B252" t="s">
        <v>1012</v>
      </c>
      <c r="C252" t="s">
        <v>1018</v>
      </c>
      <c r="D252">
        <v>1</v>
      </c>
      <c r="F252" t="s">
        <v>2256</v>
      </c>
      <c r="G252" t="str">
        <f t="shared" si="6"/>
        <v>mod_rai_poisson_pro</v>
      </c>
      <c r="H252" t="s">
        <v>1024</v>
      </c>
      <c r="I252" t="str">
        <f t="shared" si="7"/>
        <v xml:space="preserve">    mod_rai_poisson_pro_01: "Simple to calculate and technically possible (even with small sample sizes when robust methods might fail) ({{ ref_intext_wearn_gloverkapfer_2017 }})"</v>
      </c>
    </row>
    <row r="253" spans="1:9">
      <c r="A253" t="s">
        <v>1212</v>
      </c>
      <c r="B253" t="s">
        <v>342</v>
      </c>
      <c r="C253" t="s">
        <v>1016</v>
      </c>
      <c r="D253">
        <v>9</v>
      </c>
      <c r="F253" t="s">
        <v>2325</v>
      </c>
      <c r="G253" t="str">
        <f t="shared" si="6"/>
        <v>mod_ds_assump</v>
      </c>
      <c r="H253" t="s">
        <v>1024</v>
      </c>
      <c r="I253" t="str">
        <f t="shared" si="7"/>
        <v xml:space="preserve">    mod_ds_assump_09: "Snapshot moments selected independently of animal locations ({{ ref_intext_palencia_et_al_2021 }})"</v>
      </c>
    </row>
    <row r="254" spans="1:9">
      <c r="A254" t="s">
        <v>1199</v>
      </c>
      <c r="B254" t="s">
        <v>340</v>
      </c>
      <c r="C254" t="s">
        <v>1016</v>
      </c>
      <c r="D254">
        <v>6</v>
      </c>
      <c r="F254" t="s">
        <v>2379</v>
      </c>
      <c r="G254" t="str">
        <f t="shared" si="6"/>
        <v>mod_tte_assump</v>
      </c>
      <c r="H254" t="s">
        <v>1024</v>
      </c>
      <c r="I254" t="str">
        <f t="shared" si="7"/>
        <v xml:space="preserve">    mod_tte_assump_06: "Spatial counts of animals (or counts in equal subsets of the landscape) are Poisson-distributed ({{ ref_intext_loonam_et_al_2021 }})"</v>
      </c>
    </row>
    <row r="255" spans="1:9">
      <c r="A255" t="s">
        <v>1189</v>
      </c>
      <c r="B255" t="s">
        <v>338</v>
      </c>
      <c r="C255" t="s">
        <v>1016</v>
      </c>
      <c r="D255">
        <v>5</v>
      </c>
      <c r="F255" t="s">
        <v>2369</v>
      </c>
      <c r="G255" t="str">
        <f t="shared" si="6"/>
        <v>mod_ste_assump</v>
      </c>
      <c r="H255" t="s">
        <v>1024</v>
      </c>
      <c r="I255" t="str">
        <f t="shared" si="7"/>
        <v xml:space="preserve">    mod_ste_assump_05: "Spatial counts of animals in a small area (or counts in equal subsets of the landscape) are Poisson-distributed ({{ ref_intext_loonam_et_al_2021 }})"</v>
      </c>
    </row>
    <row r="256" spans="1:9">
      <c r="A256" t="s">
        <v>1029</v>
      </c>
      <c r="B256" t="s">
        <v>361</v>
      </c>
      <c r="C256" t="s">
        <v>1016</v>
      </c>
      <c r="D256">
        <v>10</v>
      </c>
      <c r="F256" t="s">
        <v>2365</v>
      </c>
      <c r="G256" t="str">
        <f t="shared" si="6"/>
        <v>mod_scr_secr_assump</v>
      </c>
      <c r="H256" t="s">
        <v>1024</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1183</v>
      </c>
      <c r="B257" t="s">
        <v>368</v>
      </c>
      <c r="C257" t="s">
        <v>1016</v>
      </c>
      <c r="D257">
        <v>5</v>
      </c>
      <c r="F257" t="s">
        <v>2341</v>
      </c>
      <c r="G257" t="str">
        <f t="shared" si="6"/>
        <v>mod_occupancy_assump</v>
      </c>
      <c r="H257" t="s">
        <v>1024</v>
      </c>
      <c r="I257" t="str">
        <f t="shared" si="7"/>
        <v xml:space="preserve">    mod_occupancy_assump_05: "Species are not misidentified ({{ ref_intext_mackenzie_et_al_2006 }})"</v>
      </c>
    </row>
    <row r="258" spans="1:9">
      <c r="A258" t="s">
        <v>1244</v>
      </c>
      <c r="B258" t="s">
        <v>356</v>
      </c>
      <c r="C258" t="s">
        <v>1011</v>
      </c>
      <c r="D258">
        <v>6</v>
      </c>
      <c r="F258" t="s">
        <v>2964</v>
      </c>
      <c r="G258" t="str">
        <f t="shared" ref="G258:G265" si="8">B258&amp;"_"&amp;C258</f>
        <v>mod_sc_con</v>
      </c>
      <c r="H258" t="s">
        <v>1024</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1247</v>
      </c>
      <c r="B259" t="s">
        <v>342</v>
      </c>
      <c r="C259" t="s">
        <v>1011</v>
      </c>
      <c r="D259">
        <v>7</v>
      </c>
      <c r="F259" t="s">
        <v>2965</v>
      </c>
      <c r="G259" t="str">
        <f t="shared" si="8"/>
        <v>mod_ds_con</v>
      </c>
      <c r="H259" t="s">
        <v>1024</v>
      </c>
      <c r="I259" t="str">
        <f t="shared" si="9"/>
        <v xml:space="preserve">    mod_ds_con_07: "Tends to underestimate [density](/09_glossary.md#density) ({{ ref_intext_howe_et_al_2017 }}; {{ ref_intext_twining_et_al_2022 }}; {{ ref_intext_clarke_et_al_2023 }})"</v>
      </c>
    </row>
    <row r="260" spans="1:9">
      <c r="A260" t="s">
        <v>1202</v>
      </c>
      <c r="B260" t="s">
        <v>346</v>
      </c>
      <c r="C260" t="s">
        <v>1016</v>
      </c>
      <c r="D260">
        <v>7</v>
      </c>
      <c r="F260" t="s">
        <v>2358</v>
      </c>
      <c r="G260" t="str">
        <f t="shared" si="8"/>
        <v>mod_rest_assump</v>
      </c>
      <c r="H260" t="s">
        <v>1024</v>
      </c>
      <c r="I260" t="str">
        <f t="shared" si="9"/>
        <v xml:space="preserve">    mod_rest_assump_07: "The observed distribution of staying time in the focal area fits the distribution of movement ({{ ref_intext_nakashima_et_al_2018 }})"</v>
      </c>
    </row>
    <row r="261" spans="1:9">
      <c r="A261" t="s">
        <v>1208</v>
      </c>
      <c r="B261" t="s">
        <v>346</v>
      </c>
      <c r="C261" t="s">
        <v>1016</v>
      </c>
      <c r="D261">
        <v>8</v>
      </c>
      <c r="F261" t="s">
        <v>2359</v>
      </c>
      <c r="G261" t="str">
        <f t="shared" si="8"/>
        <v>mod_rest_assump</v>
      </c>
      <c r="H261" t="s">
        <v>1024</v>
      </c>
      <c r="I261" t="str">
        <f t="shared" si="9"/>
        <v xml:space="preserve">    mod_rest_assump_08: "The observed staying time must follow a given parametric distribution ({{ ref_intext_nakashima_et_al_2018 }})"</v>
      </c>
    </row>
    <row r="262" spans="1:9">
      <c r="A262" t="s">
        <v>1172</v>
      </c>
      <c r="B262" t="s">
        <v>368</v>
      </c>
      <c r="C262" t="s">
        <v>1016</v>
      </c>
      <c r="D262">
        <v>4</v>
      </c>
      <c r="F262" t="s">
        <v>2851</v>
      </c>
      <c r="G262" t="str">
        <f t="shared" si="8"/>
        <v>mod_occupancy_assump</v>
      </c>
      <c r="H262" t="s">
        <v>1024</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1310</v>
      </c>
      <c r="B263" t="s">
        <v>355</v>
      </c>
      <c r="C263" t="s">
        <v>1011</v>
      </c>
      <c r="D263">
        <v>3</v>
      </c>
      <c r="F263" t="s">
        <v>2966</v>
      </c>
      <c r="G263" t="str">
        <f t="shared" si="8"/>
        <v>mod_catspim_con</v>
      </c>
      <c r="H263" t="s">
        <v>1024</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1193</v>
      </c>
      <c r="B264" t="s">
        <v>348</v>
      </c>
      <c r="C264" t="s">
        <v>1016</v>
      </c>
      <c r="D264">
        <v>6</v>
      </c>
      <c r="F264" t="s">
        <v>2347</v>
      </c>
      <c r="G264" t="str">
        <f t="shared" si="8"/>
        <v>mod_rem_assump</v>
      </c>
      <c r="H264" t="s">
        <v>1024</v>
      </c>
      <c r="I264" t="str">
        <f t="shared" si="9"/>
        <v xml:space="preserve">    mod_rem_assump_06: "Unbiased estimates of animal activity levels and speed ({{ ref_intext_rowcliffe_et_al_2014 }}; {{ ref_intext_rowcliffe_et_al_2016 }}; {{ ref_intext_wearn_gloverkapfer_2017 }})"</v>
      </c>
    </row>
    <row r="265" spans="1:9">
      <c r="A265" t="s">
        <v>1112</v>
      </c>
      <c r="B265" t="s">
        <v>362</v>
      </c>
      <c r="C265" t="s">
        <v>1011</v>
      </c>
      <c r="D265">
        <v>2</v>
      </c>
      <c r="F265" t="s">
        <v>2967</v>
      </c>
      <c r="G265" t="str">
        <f t="shared" si="8"/>
        <v>mod_cr_cmr_con</v>
      </c>
      <c r="H265" t="s">
        <v>1024</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A4" workbookViewId="0">
      <selection activeCell="A22" sqref="A22:D22"/>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1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1014</v>
      </c>
      <c r="W1" t="s">
        <v>1013</v>
      </c>
      <c r="X1" t="s">
        <v>1015</v>
      </c>
      <c r="Y1" t="s">
        <v>1012</v>
      </c>
      <c r="Z1" t="s">
        <v>354</v>
      </c>
      <c r="AA1" t="s">
        <v>355</v>
      </c>
      <c r="AB1" t="s">
        <v>362</v>
      </c>
      <c r="AC1" t="s">
        <v>348</v>
      </c>
      <c r="AD1" t="s">
        <v>346</v>
      </c>
      <c r="AE1" s="18" t="s">
        <v>356</v>
      </c>
      <c r="AF1" t="s">
        <v>361</v>
      </c>
      <c r="AG1" t="s">
        <v>358</v>
      </c>
      <c r="AH1" t="s">
        <v>342</v>
      </c>
      <c r="AI1" t="s">
        <v>335</v>
      </c>
      <c r="AJ1" t="s">
        <v>338</v>
      </c>
      <c r="AK1" t="s">
        <v>344</v>
      </c>
      <c r="AL1" t="s">
        <v>340</v>
      </c>
      <c r="AM1" t="s">
        <v>364</v>
      </c>
      <c r="AN1" t="s">
        <v>1325</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18">
        <f t="shared" si="0"/>
        <v>6</v>
      </c>
      <c r="AF2">
        <f t="shared" si="0"/>
        <v>14</v>
      </c>
      <c r="AG2">
        <f t="shared" si="0"/>
        <v>17</v>
      </c>
      <c r="AH2">
        <f>VLOOKUP(AH$1,$A:$D,2,FALSE)</f>
        <v>9</v>
      </c>
      <c r="AI2">
        <f>VLOOKUP(AI$1,$A:$D,2,FALSE)</f>
        <v>5</v>
      </c>
      <c r="AJ2">
        <f t="shared" si="0"/>
        <v>6</v>
      </c>
      <c r="AK2">
        <f t="shared" si="0"/>
        <v>3</v>
      </c>
      <c r="AL2">
        <f t="shared" si="0"/>
        <v>8</v>
      </c>
      <c r="AM2">
        <f>VLOOKUP(AM$1,$A:$D,2,FALSE)</f>
        <v>2</v>
      </c>
      <c r="AN2" t="s">
        <v>1325</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18">
        <f t="shared" si="1"/>
        <v>7</v>
      </c>
      <c r="AF3">
        <f t="shared" si="1"/>
        <v>7</v>
      </c>
      <c r="AG3">
        <f t="shared" si="1"/>
        <v>6</v>
      </c>
      <c r="AH3">
        <f>VLOOKUP(AH$1,$A:$D,3,FALSE)</f>
        <v>8</v>
      </c>
      <c r="AI3">
        <f>VLOOKUP(AI$1,$A:$D,3,FALSE)</f>
        <v>3</v>
      </c>
      <c r="AJ3">
        <f t="shared" si="1"/>
        <v>1</v>
      </c>
      <c r="AK3">
        <f t="shared" si="1"/>
        <v>2</v>
      </c>
      <c r="AL3">
        <f t="shared" si="1"/>
        <v>1</v>
      </c>
      <c r="AM3">
        <f>VLOOKUP(AM$1,$A:$D,3,FALSE)</f>
        <v>3</v>
      </c>
      <c r="AN3" t="s">
        <v>1325</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1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1325</v>
      </c>
    </row>
    <row r="5" spans="1:40">
      <c r="AN5" t="s">
        <v>1325</v>
      </c>
    </row>
    <row r="6" spans="1:40">
      <c r="P6" t="s">
        <v>1327</v>
      </c>
      <c r="R6" t="s">
        <v>1311</v>
      </c>
      <c r="T6" t="s">
        <v>1311</v>
      </c>
      <c r="U6" t="s">
        <v>1311</v>
      </c>
      <c r="V6" t="s">
        <v>1311</v>
      </c>
      <c r="W6" t="s">
        <v>1311</v>
      </c>
      <c r="X6" t="s">
        <v>1311</v>
      </c>
      <c r="Y6" t="s">
        <v>1311</v>
      </c>
      <c r="Z6" t="s">
        <v>1311</v>
      </c>
      <c r="AA6" t="s">
        <v>1311</v>
      </c>
      <c r="AB6" t="s">
        <v>1311</v>
      </c>
      <c r="AC6" t="s">
        <v>1311</v>
      </c>
      <c r="AD6" t="s">
        <v>1311</v>
      </c>
      <c r="AE6" s="18" t="s">
        <v>1311</v>
      </c>
      <c r="AF6" t="s">
        <v>1311</v>
      </c>
      <c r="AG6" t="s">
        <v>1311</v>
      </c>
      <c r="AH6" t="s">
        <v>1311</v>
      </c>
      <c r="AI6" t="s">
        <v>1311</v>
      </c>
      <c r="AJ6" t="s">
        <v>1311</v>
      </c>
      <c r="AK6" t="s">
        <v>1311</v>
      </c>
      <c r="AL6" t="s">
        <v>1311</v>
      </c>
      <c r="AM6" t="s">
        <v>1311</v>
      </c>
      <c r="AN6" t="s">
        <v>1325</v>
      </c>
    </row>
    <row r="7" spans="1:40">
      <c r="P7">
        <v>1</v>
      </c>
      <c r="R7" t="s">
        <v>1312</v>
      </c>
      <c r="T7" t="s">
        <v>1312</v>
      </c>
      <c r="U7" t="s">
        <v>1312</v>
      </c>
      <c r="V7" t="s">
        <v>1312</v>
      </c>
      <c r="W7" t="s">
        <v>1312</v>
      </c>
      <c r="X7" t="s">
        <v>1312</v>
      </c>
      <c r="Y7" t="s">
        <v>1312</v>
      </c>
      <c r="Z7" t="s">
        <v>1312</v>
      </c>
      <c r="AA7" t="s">
        <v>1312</v>
      </c>
      <c r="AB7" t="s">
        <v>1312</v>
      </c>
      <c r="AC7" t="s">
        <v>1312</v>
      </c>
      <c r="AD7" t="s">
        <v>1312</v>
      </c>
      <c r="AE7" s="18" t="s">
        <v>1312</v>
      </c>
      <c r="AF7" t="s">
        <v>1312</v>
      </c>
      <c r="AG7" t="s">
        <v>1312</v>
      </c>
      <c r="AH7" t="s">
        <v>1312</v>
      </c>
      <c r="AI7" t="s">
        <v>1312</v>
      </c>
      <c r="AJ7" t="s">
        <v>1312</v>
      </c>
      <c r="AK7" t="s">
        <v>1312</v>
      </c>
      <c r="AL7" t="s">
        <v>1312</v>
      </c>
      <c r="AM7" t="s">
        <v>1312</v>
      </c>
      <c r="AN7" t="s">
        <v>1325</v>
      </c>
    </row>
    <row r="8" spans="1:40">
      <c r="A8" s="14" t="s">
        <v>1028</v>
      </c>
      <c r="B8" s="14" t="s">
        <v>1027</v>
      </c>
      <c r="H8" t="s">
        <v>1028</v>
      </c>
      <c r="I8" t="s">
        <v>1027</v>
      </c>
      <c r="P8">
        <v>2</v>
      </c>
      <c r="R8" t="s">
        <v>1313</v>
      </c>
      <c r="T8" t="s">
        <v>1313</v>
      </c>
      <c r="U8" t="s">
        <v>1313</v>
      </c>
      <c r="V8" t="s">
        <v>1313</v>
      </c>
      <c r="W8" t="s">
        <v>1313</v>
      </c>
      <c r="X8" t="s">
        <v>1313</v>
      </c>
      <c r="Y8" t="s">
        <v>1313</v>
      </c>
      <c r="Z8" t="s">
        <v>1313</v>
      </c>
      <c r="AA8" t="s">
        <v>1313</v>
      </c>
      <c r="AB8" t="s">
        <v>1313</v>
      </c>
      <c r="AC8" t="s">
        <v>1313</v>
      </c>
      <c r="AD8" t="s">
        <v>1313</v>
      </c>
      <c r="AE8" s="18" t="s">
        <v>1313</v>
      </c>
      <c r="AF8" t="s">
        <v>1313</v>
      </c>
      <c r="AG8" t="s">
        <v>1313</v>
      </c>
      <c r="AH8" t="s">
        <v>1313</v>
      </c>
      <c r="AI8" t="s">
        <v>1313</v>
      </c>
      <c r="AJ8" t="s">
        <v>1313</v>
      </c>
      <c r="AK8" t="s">
        <v>1313</v>
      </c>
      <c r="AL8" t="s">
        <v>1313</v>
      </c>
      <c r="AM8" t="s">
        <v>1313</v>
      </c>
      <c r="AN8" t="s">
        <v>1325</v>
      </c>
    </row>
    <row r="9" spans="1:40">
      <c r="A9" s="14" t="s">
        <v>1026</v>
      </c>
      <c r="B9" t="s">
        <v>1016</v>
      </c>
      <c r="C9" t="s">
        <v>1011</v>
      </c>
      <c r="D9" t="s">
        <v>1018</v>
      </c>
      <c r="H9" t="s">
        <v>1026</v>
      </c>
      <c r="I9" t="s">
        <v>1016</v>
      </c>
      <c r="J9" t="s">
        <v>1018</v>
      </c>
      <c r="K9" t="s">
        <v>1011</v>
      </c>
      <c r="P9">
        <v>3</v>
      </c>
      <c r="Q9">
        <v>1</v>
      </c>
      <c r="R9" t="s">
        <v>1331</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18" t="str">
        <f t="shared" si="4"/>
        <v>{{ mod_name_assump_01 }}</v>
      </c>
      <c r="AF9" t="str">
        <f t="shared" si="4"/>
        <v>{{ mod_name_assump_01 }}</v>
      </c>
      <c r="AG9" t="str">
        <f t="shared" si="4"/>
        <v>{{ mod_name_assump_01 }}</v>
      </c>
      <c r="AH9" t="str">
        <f t="shared" ref="AH9:AH24" si="6">IF(AH$2&gt;=$Q9,$R9,"")</f>
        <v>{{ mod_name_assump_01 }}</v>
      </c>
      <c r="AI9" t="s">
        <v>1328</v>
      </c>
      <c r="AJ9" t="str">
        <f t="shared" si="4"/>
        <v>{{ mod_name_assump_01 }}</v>
      </c>
      <c r="AK9" t="str">
        <f t="shared" si="4"/>
        <v>{{ mod_name_assump_01 }}</v>
      </c>
      <c r="AL9" t="str">
        <f t="shared" si="4"/>
        <v>{{ mod_name_assump_01 }}</v>
      </c>
      <c r="AM9" t="str">
        <f t="shared" ref="AM9:AM24" si="7">IF(AM$2&gt;=$Q9,$R9,"")</f>
        <v>{{ mod_name_assump_01 }}</v>
      </c>
      <c r="AN9" t="s">
        <v>1325</v>
      </c>
    </row>
    <row r="10" spans="1:40">
      <c r="A10" s="15" t="s">
        <v>354</v>
      </c>
      <c r="B10">
        <v>2</v>
      </c>
      <c r="C10">
        <v>2</v>
      </c>
      <c r="D10">
        <v>5</v>
      </c>
      <c r="H10" t="s">
        <v>354</v>
      </c>
      <c r="I10">
        <v>2</v>
      </c>
      <c r="J10">
        <v>5</v>
      </c>
      <c r="K10">
        <v>2</v>
      </c>
      <c r="P10">
        <v>4</v>
      </c>
      <c r="Q10">
        <v>2</v>
      </c>
      <c r="R10" t="s">
        <v>1332</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1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1325</v>
      </c>
    </row>
    <row r="11" spans="1:40">
      <c r="A11" s="15" t="s">
        <v>364</v>
      </c>
      <c r="B11">
        <v>2</v>
      </c>
      <c r="C11">
        <v>3</v>
      </c>
      <c r="D11">
        <v>4</v>
      </c>
      <c r="H11" s="17" t="s">
        <v>364</v>
      </c>
      <c r="I11" s="17">
        <v>2</v>
      </c>
      <c r="J11" s="17">
        <v>4</v>
      </c>
      <c r="K11" s="17">
        <v>3</v>
      </c>
      <c r="L11" s="17"/>
      <c r="P11">
        <v>5</v>
      </c>
      <c r="Q11">
        <v>3</v>
      </c>
      <c r="R11" t="s">
        <v>1333</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1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1325</v>
      </c>
    </row>
    <row r="12" spans="1:40">
      <c r="A12" s="15" t="s">
        <v>355</v>
      </c>
      <c r="B12">
        <v>11</v>
      </c>
      <c r="C12">
        <v>3</v>
      </c>
      <c r="D12">
        <v>1</v>
      </c>
      <c r="H12" t="s">
        <v>355</v>
      </c>
      <c r="I12">
        <v>11</v>
      </c>
      <c r="J12">
        <v>1</v>
      </c>
      <c r="K12">
        <v>3</v>
      </c>
      <c r="P12">
        <v>6</v>
      </c>
      <c r="Q12">
        <v>4</v>
      </c>
      <c r="R12" t="s">
        <v>1334</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1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1325</v>
      </c>
    </row>
    <row r="13" spans="1:40">
      <c r="A13" s="24" t="s">
        <v>362</v>
      </c>
      <c r="B13" s="18">
        <v>6</v>
      </c>
      <c r="C13" s="18">
        <v>8</v>
      </c>
      <c r="D13" s="18">
        <v>3</v>
      </c>
      <c r="E13" s="18"/>
      <c r="F13" s="18"/>
      <c r="G13" s="18"/>
      <c r="H13" s="17" t="s">
        <v>362</v>
      </c>
      <c r="I13" s="17">
        <v>6</v>
      </c>
      <c r="J13" s="17">
        <v>3</v>
      </c>
      <c r="K13" s="17">
        <v>8</v>
      </c>
      <c r="L13" s="17"/>
      <c r="P13">
        <v>7</v>
      </c>
      <c r="Q13">
        <v>5</v>
      </c>
      <c r="R13" t="s">
        <v>1335</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1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1325</v>
      </c>
    </row>
    <row r="14" spans="1:40">
      <c r="A14" s="15" t="s">
        <v>1014</v>
      </c>
      <c r="B14">
        <v>4</v>
      </c>
      <c r="C14">
        <v>3</v>
      </c>
      <c r="D14">
        <v>3</v>
      </c>
      <c r="H14" s="17" t="s">
        <v>1014</v>
      </c>
      <c r="I14" s="17">
        <v>4</v>
      </c>
      <c r="J14" s="17">
        <v>3</v>
      </c>
      <c r="K14" s="17">
        <v>3</v>
      </c>
      <c r="P14">
        <v>8</v>
      </c>
      <c r="Q14">
        <v>6</v>
      </c>
      <c r="R14" t="s">
        <v>1336</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1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1325</v>
      </c>
    </row>
    <row r="15" spans="1:40">
      <c r="A15" s="15" t="s">
        <v>1013</v>
      </c>
      <c r="B15">
        <v>3</v>
      </c>
      <c r="C15">
        <v>3</v>
      </c>
      <c r="D15">
        <v>3</v>
      </c>
      <c r="H15" s="17" t="s">
        <v>1013</v>
      </c>
      <c r="I15" s="17">
        <v>3</v>
      </c>
      <c r="J15" s="17">
        <v>3</v>
      </c>
      <c r="K15" s="17">
        <v>3</v>
      </c>
      <c r="P15">
        <v>9</v>
      </c>
      <c r="Q15">
        <v>7</v>
      </c>
      <c r="R15" t="s">
        <v>1337</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1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1325</v>
      </c>
    </row>
    <row r="16" spans="1:40">
      <c r="A16" s="15" t="s">
        <v>1015</v>
      </c>
      <c r="B16">
        <v>3</v>
      </c>
      <c r="C16">
        <v>3</v>
      </c>
      <c r="D16">
        <v>2</v>
      </c>
      <c r="H16" s="17" t="s">
        <v>1015</v>
      </c>
      <c r="I16" s="17">
        <v>3</v>
      </c>
      <c r="J16" s="17">
        <v>2</v>
      </c>
      <c r="K16" s="17">
        <v>3</v>
      </c>
      <c r="P16">
        <v>10</v>
      </c>
      <c r="Q16">
        <v>8</v>
      </c>
      <c r="R16" t="s">
        <v>1338</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1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1325</v>
      </c>
    </row>
    <row r="17" spans="1:40">
      <c r="A17" s="15" t="s">
        <v>342</v>
      </c>
      <c r="B17">
        <v>9</v>
      </c>
      <c r="C17">
        <v>8</v>
      </c>
      <c r="D17">
        <v>4</v>
      </c>
      <c r="H17" t="s">
        <v>342</v>
      </c>
      <c r="I17">
        <v>9</v>
      </c>
      <c r="J17">
        <v>4</v>
      </c>
      <c r="K17">
        <v>8</v>
      </c>
      <c r="P17">
        <v>11</v>
      </c>
      <c r="Q17">
        <v>9</v>
      </c>
      <c r="R17" t="s">
        <v>1339</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1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1325</v>
      </c>
    </row>
    <row r="18" spans="1:40">
      <c r="A18" s="15" t="s">
        <v>372</v>
      </c>
      <c r="B18">
        <v>1</v>
      </c>
      <c r="C18">
        <v>1</v>
      </c>
      <c r="D18">
        <v>1</v>
      </c>
      <c r="H18" s="17" t="s">
        <v>372</v>
      </c>
      <c r="I18" s="17">
        <v>1</v>
      </c>
      <c r="J18" s="17">
        <v>1</v>
      </c>
      <c r="K18" s="17">
        <v>1</v>
      </c>
      <c r="P18">
        <v>12</v>
      </c>
      <c r="Q18">
        <v>10</v>
      </c>
      <c r="R18" t="s">
        <v>1340</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1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1325</v>
      </c>
    </row>
    <row r="19" spans="1:40">
      <c r="A19" s="15" t="s">
        <v>335</v>
      </c>
      <c r="B19">
        <v>5</v>
      </c>
      <c r="C19">
        <v>3</v>
      </c>
      <c r="D19">
        <v>2</v>
      </c>
      <c r="H19" t="s">
        <v>335</v>
      </c>
      <c r="I19">
        <v>5</v>
      </c>
      <c r="J19">
        <v>2</v>
      </c>
      <c r="K19">
        <v>3</v>
      </c>
      <c r="P19">
        <v>13</v>
      </c>
      <c r="Q19">
        <v>11</v>
      </c>
      <c r="R19" t="s">
        <v>1341</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1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1325</v>
      </c>
    </row>
    <row r="20" spans="1:40">
      <c r="A20" s="15" t="s">
        <v>368</v>
      </c>
      <c r="B20">
        <v>5</v>
      </c>
      <c r="C20">
        <v>2</v>
      </c>
      <c r="D20">
        <v>5</v>
      </c>
      <c r="H20" s="17" t="s">
        <v>368</v>
      </c>
      <c r="I20" s="17">
        <v>5</v>
      </c>
      <c r="J20" s="17">
        <v>5</v>
      </c>
      <c r="K20" s="17">
        <v>2</v>
      </c>
      <c r="P20">
        <v>14</v>
      </c>
      <c r="Q20">
        <v>12</v>
      </c>
      <c r="R20" t="s">
        <v>1342</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1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1325</v>
      </c>
    </row>
    <row r="21" spans="1:40">
      <c r="A21" s="15" t="s">
        <v>1012</v>
      </c>
      <c r="B21">
        <v>1</v>
      </c>
      <c r="C21">
        <v>3</v>
      </c>
      <c r="D21">
        <v>3</v>
      </c>
      <c r="H21" t="s">
        <v>366</v>
      </c>
      <c r="I21">
        <v>1</v>
      </c>
      <c r="J21">
        <v>3</v>
      </c>
      <c r="K21">
        <v>3</v>
      </c>
      <c r="P21">
        <v>15</v>
      </c>
      <c r="Q21">
        <v>13</v>
      </c>
      <c r="R21" t="s">
        <v>1343</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1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1325</v>
      </c>
    </row>
    <row r="22" spans="1:40">
      <c r="A22" s="15" t="s">
        <v>348</v>
      </c>
      <c r="B22">
        <v>9</v>
      </c>
      <c r="C22">
        <v>5</v>
      </c>
      <c r="D22">
        <v>8</v>
      </c>
      <c r="H22" t="s">
        <v>348</v>
      </c>
      <c r="I22">
        <v>9</v>
      </c>
      <c r="J22">
        <v>8</v>
      </c>
      <c r="K22">
        <v>5</v>
      </c>
      <c r="P22">
        <v>16</v>
      </c>
      <c r="Q22">
        <v>14</v>
      </c>
      <c r="R22" t="s">
        <v>1344</v>
      </c>
      <c r="S22" t="str">
        <f t="shared" si="8"/>
        <v>- {{ mod_name_assump_14 }}</v>
      </c>
      <c r="T22" t="str">
        <f t="shared" si="3"/>
        <v/>
      </c>
      <c r="U22" t="str">
        <f t="shared" si="3"/>
        <v/>
      </c>
      <c r="V22" t="str">
        <f t="shared" si="4"/>
        <v/>
      </c>
      <c r="W22" t="str">
        <f t="shared" si="4"/>
        <v/>
      </c>
      <c r="X22" t="str">
        <f t="shared" si="4"/>
        <v/>
      </c>
      <c r="Y22" t="str">
        <f t="shared" ref="Y22:AL24" si="10">IF(Y$2&gt;=$Q22,$R22,"")</f>
        <v/>
      </c>
      <c r="Z22" t="str">
        <f t="shared" si="5"/>
        <v/>
      </c>
      <c r="AA22" t="str">
        <f t="shared" si="5"/>
        <v/>
      </c>
      <c r="AB22" t="str">
        <f t="shared" si="5"/>
        <v/>
      </c>
      <c r="AC22" t="str">
        <f t="shared" si="10"/>
        <v/>
      </c>
      <c r="AD22" t="str">
        <f t="shared" si="10"/>
        <v/>
      </c>
      <c r="AE22" s="18" t="str">
        <f t="shared" si="10"/>
        <v/>
      </c>
      <c r="AF22" t="str">
        <f t="shared" si="10"/>
        <v>{{ mod_name_assump_14 }}</v>
      </c>
      <c r="AG22" t="str">
        <f t="shared" si="10"/>
        <v>{{ mod_name_assump_14 }}</v>
      </c>
      <c r="AH22" t="str">
        <f t="shared" si="6"/>
        <v/>
      </c>
      <c r="AI22" t="str">
        <f t="shared" si="9"/>
        <v/>
      </c>
      <c r="AJ22" t="str">
        <f t="shared" si="10"/>
        <v/>
      </c>
      <c r="AK22" t="str">
        <f t="shared" si="10"/>
        <v/>
      </c>
      <c r="AL22" t="str">
        <f t="shared" si="10"/>
        <v/>
      </c>
      <c r="AM22" t="str">
        <f t="shared" si="7"/>
        <v/>
      </c>
      <c r="AN22" t="s">
        <v>1325</v>
      </c>
    </row>
    <row r="23" spans="1:40">
      <c r="A23" s="15" t="s">
        <v>346</v>
      </c>
      <c r="B23">
        <v>8</v>
      </c>
      <c r="C23">
        <v>4</v>
      </c>
      <c r="D23">
        <v>1</v>
      </c>
      <c r="H23" s="17" t="s">
        <v>346</v>
      </c>
      <c r="I23" s="17">
        <v>8</v>
      </c>
      <c r="J23" s="17">
        <v>1</v>
      </c>
      <c r="K23" s="17">
        <v>4</v>
      </c>
      <c r="L23" s="17"/>
      <c r="P23">
        <v>17</v>
      </c>
      <c r="Q23">
        <v>15</v>
      </c>
      <c r="R23" t="s">
        <v>1345</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18" t="str">
        <f t="shared" si="11"/>
        <v/>
      </c>
      <c r="AF23" t="str">
        <f t="shared" si="11"/>
        <v/>
      </c>
      <c r="AG23" t="str">
        <f t="shared" si="10"/>
        <v>{{ mod_name_assump_15 }}</v>
      </c>
      <c r="AH23" t="str">
        <f t="shared" si="6"/>
        <v/>
      </c>
      <c r="AI23" t="str">
        <f t="shared" si="9"/>
        <v/>
      </c>
      <c r="AJ23" t="str">
        <f t="shared" si="10"/>
        <v/>
      </c>
      <c r="AK23" t="str">
        <f t="shared" si="10"/>
        <v/>
      </c>
      <c r="AL23" t="str">
        <f t="shared" si="10"/>
        <v/>
      </c>
      <c r="AM23" t="str">
        <f t="shared" si="7"/>
        <v/>
      </c>
      <c r="AN23" t="s">
        <v>1325</v>
      </c>
    </row>
    <row r="24" spans="1:40">
      <c r="A24" s="15" t="s">
        <v>356</v>
      </c>
      <c r="B24">
        <v>6</v>
      </c>
      <c r="C24">
        <v>7</v>
      </c>
      <c r="D24">
        <v>1</v>
      </c>
      <c r="H24" t="s">
        <v>356</v>
      </c>
      <c r="I24">
        <v>6</v>
      </c>
      <c r="J24">
        <v>1</v>
      </c>
      <c r="K24">
        <v>7</v>
      </c>
      <c r="P24">
        <v>18</v>
      </c>
      <c r="Q24">
        <v>16</v>
      </c>
      <c r="R24" t="s">
        <v>1346</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18" t="str">
        <f t="shared" si="11"/>
        <v/>
      </c>
      <c r="AF24" t="str">
        <f t="shared" si="11"/>
        <v/>
      </c>
      <c r="AG24" t="str">
        <f t="shared" si="10"/>
        <v>{{ mod_name_assump_16 }}</v>
      </c>
      <c r="AH24" t="str">
        <f t="shared" si="6"/>
        <v/>
      </c>
      <c r="AI24" t="str">
        <f t="shared" si="9"/>
        <v/>
      </c>
      <c r="AJ24" t="str">
        <f t="shared" si="10"/>
        <v/>
      </c>
      <c r="AK24" t="str">
        <f t="shared" si="10"/>
        <v/>
      </c>
      <c r="AL24" t="str">
        <f t="shared" si="10"/>
        <v/>
      </c>
      <c r="AM24" t="str">
        <f t="shared" si="7"/>
        <v/>
      </c>
      <c r="AN24" t="s">
        <v>1325</v>
      </c>
    </row>
    <row r="25" spans="1:40">
      <c r="A25" s="15" t="s">
        <v>361</v>
      </c>
      <c r="B25">
        <v>14</v>
      </c>
      <c r="C25">
        <v>7</v>
      </c>
      <c r="D25">
        <v>9</v>
      </c>
      <c r="H25" s="17" t="s">
        <v>361</v>
      </c>
      <c r="I25" s="17">
        <v>14</v>
      </c>
      <c r="J25" s="17">
        <v>9</v>
      </c>
      <c r="K25" s="17">
        <v>7</v>
      </c>
      <c r="P25">
        <v>19</v>
      </c>
      <c r="R25" t="s">
        <v>1314</v>
      </c>
      <c r="S25" t="str">
        <f t="shared" si="8"/>
        <v>- :::</v>
      </c>
      <c r="T25" t="s">
        <v>1314</v>
      </c>
      <c r="U25" t="s">
        <v>1314</v>
      </c>
      <c r="V25" t="s">
        <v>1314</v>
      </c>
      <c r="W25" t="s">
        <v>1314</v>
      </c>
      <c r="X25" t="s">
        <v>1314</v>
      </c>
      <c r="Y25" t="s">
        <v>1314</v>
      </c>
      <c r="Z25" t="s">
        <v>1314</v>
      </c>
      <c r="AA25" t="s">
        <v>1314</v>
      </c>
      <c r="AB25" t="s">
        <v>1314</v>
      </c>
      <c r="AC25" t="s">
        <v>1314</v>
      </c>
      <c r="AD25" t="s">
        <v>1314</v>
      </c>
      <c r="AE25" s="18" t="s">
        <v>1314</v>
      </c>
      <c r="AF25" t="s">
        <v>1314</v>
      </c>
      <c r="AG25" t="s">
        <v>1314</v>
      </c>
      <c r="AH25" t="s">
        <v>1314</v>
      </c>
      <c r="AI25" t="s">
        <v>1314</v>
      </c>
      <c r="AJ25" t="s">
        <v>1314</v>
      </c>
      <c r="AK25" t="s">
        <v>1314</v>
      </c>
      <c r="AL25" t="s">
        <v>1314</v>
      </c>
      <c r="AM25" t="s">
        <v>1314</v>
      </c>
      <c r="AN25" t="s">
        <v>1325</v>
      </c>
    </row>
    <row r="26" spans="1:40">
      <c r="A26" s="15" t="s">
        <v>358</v>
      </c>
      <c r="B26">
        <v>17</v>
      </c>
      <c r="C26">
        <v>6</v>
      </c>
      <c r="D26">
        <v>4</v>
      </c>
      <c r="H26" t="s">
        <v>358</v>
      </c>
      <c r="I26">
        <v>17</v>
      </c>
      <c r="J26">
        <v>4</v>
      </c>
      <c r="K26">
        <v>6</v>
      </c>
      <c r="P26">
        <v>20</v>
      </c>
      <c r="S26" t="str">
        <f t="shared" si="8"/>
        <v xml:space="preserve">- </v>
      </c>
      <c r="AN26" t="s">
        <v>1325</v>
      </c>
    </row>
    <row r="27" spans="1:40">
      <c r="A27" s="15" t="s">
        <v>338</v>
      </c>
      <c r="B27">
        <v>6</v>
      </c>
      <c r="C27">
        <v>1</v>
      </c>
      <c r="D27">
        <v>2</v>
      </c>
      <c r="H27" t="s">
        <v>338</v>
      </c>
      <c r="I27">
        <v>6</v>
      </c>
      <c r="J27">
        <v>2</v>
      </c>
      <c r="K27">
        <v>1</v>
      </c>
      <c r="P27">
        <v>21</v>
      </c>
      <c r="R27" t="s">
        <v>1315</v>
      </c>
      <c r="S27" t="str">
        <f t="shared" si="8"/>
        <v xml:space="preserve">- :::{grid-item-card}  **Pros**  </v>
      </c>
      <c r="T27" t="s">
        <v>1315</v>
      </c>
      <c r="U27" t="s">
        <v>1315</v>
      </c>
      <c r="V27" t="s">
        <v>1315</v>
      </c>
      <c r="W27" t="s">
        <v>1315</v>
      </c>
      <c r="X27" t="s">
        <v>1315</v>
      </c>
      <c r="Y27" t="s">
        <v>1315</v>
      </c>
      <c r="Z27" t="s">
        <v>1315</v>
      </c>
      <c r="AA27" t="s">
        <v>1315</v>
      </c>
      <c r="AB27" t="s">
        <v>1315</v>
      </c>
      <c r="AC27" t="s">
        <v>1315</v>
      </c>
      <c r="AD27" t="s">
        <v>1315</v>
      </c>
      <c r="AE27" s="18" t="s">
        <v>1315</v>
      </c>
      <c r="AF27" t="s">
        <v>1315</v>
      </c>
      <c r="AG27" t="s">
        <v>1315</v>
      </c>
      <c r="AH27" t="s">
        <v>1315</v>
      </c>
      <c r="AI27" t="s">
        <v>1315</v>
      </c>
      <c r="AJ27" t="s">
        <v>1315</v>
      </c>
      <c r="AK27" t="s">
        <v>1315</v>
      </c>
      <c r="AL27" t="s">
        <v>1315</v>
      </c>
      <c r="AM27" t="s">
        <v>1315</v>
      </c>
      <c r="AN27" t="s">
        <v>1325</v>
      </c>
    </row>
    <row r="28" spans="1:40">
      <c r="A28" s="15" t="s">
        <v>344</v>
      </c>
      <c r="B28">
        <v>3</v>
      </c>
      <c r="C28">
        <v>2</v>
      </c>
      <c r="D28">
        <v>3</v>
      </c>
      <c r="H28" s="17" t="s">
        <v>344</v>
      </c>
      <c r="I28" s="17">
        <v>3</v>
      </c>
      <c r="J28" s="17">
        <v>3</v>
      </c>
      <c r="K28" s="17">
        <v>2</v>
      </c>
      <c r="P28">
        <v>22</v>
      </c>
      <c r="Q28">
        <v>1</v>
      </c>
      <c r="R28" t="s">
        <v>1347</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1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1325</v>
      </c>
    </row>
    <row r="29" spans="1:40">
      <c r="A29" s="15" t="s">
        <v>340</v>
      </c>
      <c r="B29">
        <v>8</v>
      </c>
      <c r="C29">
        <v>1</v>
      </c>
      <c r="H29" t="s">
        <v>340</v>
      </c>
      <c r="I29">
        <v>8</v>
      </c>
      <c r="J29">
        <v>1</v>
      </c>
      <c r="K29">
        <v>1</v>
      </c>
      <c r="P29">
        <v>23</v>
      </c>
      <c r="Q29">
        <v>2</v>
      </c>
      <c r="R29" t="s">
        <v>1348</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1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1325</v>
      </c>
    </row>
    <row r="30" spans="1:40">
      <c r="P30">
        <v>24</v>
      </c>
      <c r="Q30">
        <v>3</v>
      </c>
      <c r="R30" t="s">
        <v>1349</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1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1325</v>
      </c>
    </row>
    <row r="31" spans="1:40">
      <c r="P31">
        <v>25</v>
      </c>
      <c r="Q31">
        <v>4</v>
      </c>
      <c r="R31" t="s">
        <v>1350</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1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1325</v>
      </c>
    </row>
    <row r="32" spans="1:40">
      <c r="P32">
        <v>26</v>
      </c>
      <c r="Q32">
        <v>5</v>
      </c>
      <c r="R32" t="s">
        <v>1351</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1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1325</v>
      </c>
    </row>
    <row r="33" spans="16:40">
      <c r="P33">
        <v>27</v>
      </c>
      <c r="Q33">
        <v>6</v>
      </c>
      <c r="R33" t="s">
        <v>1352</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1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1325</v>
      </c>
    </row>
    <row r="34" spans="16:40">
      <c r="P34">
        <v>28</v>
      </c>
      <c r="Q34">
        <v>7</v>
      </c>
      <c r="R34" t="s">
        <v>1353</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1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1325</v>
      </c>
    </row>
    <row r="35" spans="16:40">
      <c r="P35">
        <v>29</v>
      </c>
      <c r="Q35">
        <v>8</v>
      </c>
      <c r="R35" t="s">
        <v>1354</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1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1325</v>
      </c>
    </row>
    <row r="36" spans="16:40">
      <c r="P36">
        <v>30</v>
      </c>
      <c r="R36" t="s">
        <v>1314</v>
      </c>
      <c r="S36" t="str">
        <f t="shared" si="8"/>
        <v>- :::</v>
      </c>
      <c r="T36" t="s">
        <v>1314</v>
      </c>
      <c r="U36" t="s">
        <v>1314</v>
      </c>
      <c r="V36" t="s">
        <v>1314</v>
      </c>
      <c r="W36" t="s">
        <v>1314</v>
      </c>
      <c r="X36" t="s">
        <v>1314</v>
      </c>
      <c r="Y36" t="s">
        <v>1314</v>
      </c>
      <c r="Z36" t="s">
        <v>1314</v>
      </c>
      <c r="AA36" t="s">
        <v>1314</v>
      </c>
      <c r="AB36" t="s">
        <v>1314</v>
      </c>
      <c r="AC36" t="s">
        <v>1314</v>
      </c>
      <c r="AD36" t="s">
        <v>1314</v>
      </c>
      <c r="AE36" s="18" t="s">
        <v>1314</v>
      </c>
      <c r="AF36" t="s">
        <v>1314</v>
      </c>
      <c r="AG36" t="s">
        <v>1314</v>
      </c>
      <c r="AH36" t="s">
        <v>1314</v>
      </c>
      <c r="AI36" t="s">
        <v>1314</v>
      </c>
      <c r="AJ36" t="s">
        <v>1314</v>
      </c>
      <c r="AK36" t="s">
        <v>1314</v>
      </c>
      <c r="AL36" t="s">
        <v>1314</v>
      </c>
      <c r="AM36" t="s">
        <v>1314</v>
      </c>
      <c r="AN36" t="s">
        <v>1314</v>
      </c>
    </row>
    <row r="37" spans="16:40">
      <c r="P37">
        <v>31</v>
      </c>
      <c r="R37" t="s">
        <v>1316</v>
      </c>
      <c r="S37" t="str">
        <f t="shared" si="8"/>
        <v>- :::{grid-item-card} **Cons**</v>
      </c>
      <c r="T37" t="s">
        <v>1316</v>
      </c>
      <c r="U37" t="s">
        <v>1316</v>
      </c>
      <c r="V37" t="s">
        <v>1316</v>
      </c>
      <c r="W37" t="s">
        <v>1316</v>
      </c>
      <c r="X37" t="s">
        <v>1316</v>
      </c>
      <c r="Y37" t="s">
        <v>1316</v>
      </c>
      <c r="Z37" t="str">
        <f>IF(Z$2&gt;=Q39,R37,"")</f>
        <v>:::{grid-item-card} **Cons**</v>
      </c>
      <c r="AA37" t="s">
        <v>1316</v>
      </c>
      <c r="AB37" t="s">
        <v>1316</v>
      </c>
      <c r="AC37" t="s">
        <v>1316</v>
      </c>
      <c r="AD37" t="s">
        <v>1316</v>
      </c>
      <c r="AE37" s="18" t="s">
        <v>1316</v>
      </c>
      <c r="AF37" t="s">
        <v>1316</v>
      </c>
      <c r="AG37" t="s">
        <v>1316</v>
      </c>
      <c r="AH37" t="s">
        <v>1316</v>
      </c>
      <c r="AI37" t="s">
        <v>1316</v>
      </c>
      <c r="AJ37" t="s">
        <v>1316</v>
      </c>
      <c r="AK37" t="s">
        <v>1316</v>
      </c>
      <c r="AL37" t="s">
        <v>1316</v>
      </c>
      <c r="AM37" t="str">
        <f>IF(AM$2&gt;=R37,Z37,"")</f>
        <v/>
      </c>
      <c r="AN37" t="s">
        <v>1316</v>
      </c>
    </row>
    <row r="38" spans="16:40">
      <c r="P38">
        <v>32</v>
      </c>
      <c r="R38" t="s">
        <v>1355</v>
      </c>
      <c r="S38" t="str">
        <f t="shared" si="8"/>
        <v>- {{ mod_name_con_01 }}</v>
      </c>
      <c r="T38" s="18" t="str">
        <f t="shared" ref="T38:U46" si="17">IF(T$4&gt;=$Q40,$R38,"")</f>
        <v>{{ mod_name_con_01 }}</v>
      </c>
      <c r="U38" s="18" t="str">
        <f t="shared" si="17"/>
        <v>{{ mod_name_con_01 }}</v>
      </c>
      <c r="V38" s="18" t="str">
        <f t="shared" ref="V38:AD38" si="18">IF(V$4&gt;=$Q40,$R38,"")</f>
        <v>{{ mod_name_con_01 }}</v>
      </c>
      <c r="W38" s="18" t="str">
        <f t="shared" si="18"/>
        <v>{{ mod_name_con_01 }}</v>
      </c>
      <c r="X38" s="18" t="str">
        <f t="shared" si="18"/>
        <v>{{ mod_name_con_01 }}</v>
      </c>
      <c r="Y38" s="18" t="str">
        <f t="shared" si="18"/>
        <v>{{ mod_name_con_01 }}</v>
      </c>
      <c r="Z38" s="18" t="str">
        <f t="shared" ref="Z38:AB46" si="19">IF(Z$4&gt;=$Q40,$R38,"")</f>
        <v>{{ mod_name_con_01 }}</v>
      </c>
      <c r="AA38" s="18" t="str">
        <f t="shared" si="19"/>
        <v>{{ mod_name_con_01 }}</v>
      </c>
      <c r="AB38" s="18" t="str">
        <f t="shared" si="19"/>
        <v>{{ mod_name_con_01 }}</v>
      </c>
      <c r="AC38" s="18" t="str">
        <f t="shared" si="18"/>
        <v>{{ mod_name_con_01 }}</v>
      </c>
      <c r="AD38" s="18" t="str">
        <f t="shared" si="18"/>
        <v>{{ mod_name_con_01 }}</v>
      </c>
      <c r="AE38" s="18" t="str">
        <f>IF(AE$4&gt;=$Q40,$R38,"")</f>
        <v>{{ mod_name_con_01 }}</v>
      </c>
      <c r="AF38" s="18" t="str">
        <f t="shared" ref="AF38:AL38" si="20">IF(AF$4&gt;=$Q40,$R38,"")</f>
        <v>{{ mod_name_con_01 }}</v>
      </c>
      <c r="AG38" s="18" t="str">
        <f t="shared" si="20"/>
        <v>{{ mod_name_con_01 }}</v>
      </c>
      <c r="AH38" s="18" t="str">
        <f t="shared" ref="AH38:AI46" si="21">IF(AH$4&gt;=$Q40,$R38,"")</f>
        <v>{{ mod_name_con_01 }}</v>
      </c>
      <c r="AI38" s="18" t="str">
        <f t="shared" si="21"/>
        <v>{{ mod_name_con_01 }}</v>
      </c>
      <c r="AJ38" s="18" t="str">
        <f t="shared" si="20"/>
        <v>{{ mod_name_con_01 }}</v>
      </c>
      <c r="AK38" s="18" t="str">
        <f t="shared" si="20"/>
        <v>{{ mod_name_con_01 }}</v>
      </c>
      <c r="AL38" s="18" t="str">
        <f t="shared" si="20"/>
        <v/>
      </c>
      <c r="AM38" s="18" t="str">
        <f t="shared" ref="AM38:AM46" si="22">IF(AM$4&gt;=$Q40,$R38,"")</f>
        <v>{{ mod_name_con_01 }}</v>
      </c>
      <c r="AN38" t="s">
        <v>1325</v>
      </c>
    </row>
    <row r="39" spans="16:40">
      <c r="P39">
        <v>33</v>
      </c>
      <c r="R39" t="s">
        <v>1356</v>
      </c>
      <c r="S39" t="str">
        <f t="shared" si="8"/>
        <v>- {{ mod_name_con_02 }}</v>
      </c>
      <c r="T39" s="18" t="str">
        <f t="shared" si="17"/>
        <v/>
      </c>
      <c r="U39" s="18" t="str">
        <f t="shared" si="17"/>
        <v>{{ mod_name_con_02 }}</v>
      </c>
      <c r="V39" s="18" t="str">
        <f t="shared" ref="V39:AE39" si="23">IF(V$4&gt;=$Q41,$R39,"")</f>
        <v>{{ mod_name_con_02 }}</v>
      </c>
      <c r="W39" s="18" t="str">
        <f t="shared" si="23"/>
        <v>{{ mod_name_con_02 }}</v>
      </c>
      <c r="X39" s="18" t="str">
        <f t="shared" si="23"/>
        <v>{{ mod_name_con_02 }}</v>
      </c>
      <c r="Y39" s="18" t="str">
        <f t="shared" si="23"/>
        <v>{{ mod_name_con_02 }}</v>
      </c>
      <c r="Z39" s="18" t="str">
        <f t="shared" si="19"/>
        <v>{{ mod_name_con_02 }}</v>
      </c>
      <c r="AA39" s="18" t="str">
        <f t="shared" si="19"/>
        <v/>
      </c>
      <c r="AB39" s="18" t="str">
        <f t="shared" si="19"/>
        <v>{{ mod_name_con_02 }}</v>
      </c>
      <c r="AC39" s="18" t="str">
        <f t="shared" si="23"/>
        <v>{{ mod_name_con_02 }}</v>
      </c>
      <c r="AD39" s="18" t="str">
        <f t="shared" si="23"/>
        <v/>
      </c>
      <c r="AE39" s="18" t="str">
        <f t="shared" si="23"/>
        <v/>
      </c>
      <c r="AF39" s="18" t="str">
        <f t="shared" ref="AF39:AL39" si="24">IF(AF$4&gt;=$Q41,$R39,"")</f>
        <v>{{ mod_name_con_02 }}</v>
      </c>
      <c r="AG39" s="18" t="str">
        <f t="shared" si="24"/>
        <v>{{ mod_name_con_02 }}</v>
      </c>
      <c r="AH39" s="18" t="str">
        <f t="shared" si="21"/>
        <v>{{ mod_name_con_02 }}</v>
      </c>
      <c r="AI39" s="18" t="str">
        <f t="shared" si="21"/>
        <v>{{ mod_name_con_02 }}</v>
      </c>
      <c r="AJ39" s="18" t="str">
        <f t="shared" si="24"/>
        <v>{{ mod_name_con_02 }}</v>
      </c>
      <c r="AK39" s="18" t="str">
        <f t="shared" si="24"/>
        <v>{{ mod_name_con_02 }}</v>
      </c>
      <c r="AL39" s="18" t="str">
        <f t="shared" si="24"/>
        <v/>
      </c>
      <c r="AM39" s="18" t="str">
        <f t="shared" si="22"/>
        <v>{{ mod_name_con_02 }}</v>
      </c>
      <c r="AN39" t="s">
        <v>1325</v>
      </c>
    </row>
    <row r="40" spans="16:40">
      <c r="P40">
        <v>34</v>
      </c>
      <c r="Q40">
        <v>1</v>
      </c>
      <c r="R40" t="s">
        <v>1357</v>
      </c>
      <c r="S40" t="str">
        <f t="shared" si="8"/>
        <v>- {{ mod_name_con_03 }}</v>
      </c>
      <c r="T40" s="18" t="str">
        <f t="shared" si="17"/>
        <v/>
      </c>
      <c r="U40" s="18" t="str">
        <f t="shared" si="17"/>
        <v>{{ mod_name_con_03 }}</v>
      </c>
      <c r="V40" s="18" t="str">
        <f t="shared" ref="V40:AE40" si="25">IF(V$4&gt;=$Q42,$R40,"")</f>
        <v>{{ mod_name_con_03 }}</v>
      </c>
      <c r="W40" s="18" t="str">
        <f t="shared" si="25"/>
        <v>{{ mod_name_con_03 }}</v>
      </c>
      <c r="X40" s="18" t="str">
        <f t="shared" si="25"/>
        <v/>
      </c>
      <c r="Y40" s="18" t="str">
        <f t="shared" si="25"/>
        <v>{{ mod_name_con_03 }}</v>
      </c>
      <c r="Z40" s="18" t="str">
        <f t="shared" si="19"/>
        <v>{{ mod_name_con_03 }}</v>
      </c>
      <c r="AA40" s="18" t="str">
        <f t="shared" si="19"/>
        <v/>
      </c>
      <c r="AB40" s="18" t="str">
        <f t="shared" si="19"/>
        <v>{{ mod_name_con_03 }}</v>
      </c>
      <c r="AC40" s="18" t="str">
        <f t="shared" si="25"/>
        <v>{{ mod_name_con_03 }}</v>
      </c>
      <c r="AD40" s="18" t="str">
        <f t="shared" si="25"/>
        <v/>
      </c>
      <c r="AE40" s="18" t="str">
        <f t="shared" si="25"/>
        <v/>
      </c>
      <c r="AF40" s="18" t="str">
        <f t="shared" ref="AE40:AL49" si="26">IF(AF$4&gt;=$Q42,$R40,"")</f>
        <v>{{ mod_name_con_03 }}</v>
      </c>
      <c r="AG40" s="18" t="str">
        <f t="shared" si="26"/>
        <v>{{ mod_name_con_03 }}</v>
      </c>
      <c r="AH40" s="18" t="str">
        <f t="shared" si="21"/>
        <v>{{ mod_name_con_03 }}</v>
      </c>
      <c r="AI40" s="18" t="str">
        <f t="shared" si="21"/>
        <v/>
      </c>
      <c r="AJ40" s="18" t="str">
        <f t="shared" si="26"/>
        <v/>
      </c>
      <c r="AK40" s="18" t="str">
        <f t="shared" si="26"/>
        <v>{{ mod_name_con_03 }}</v>
      </c>
      <c r="AL40" s="18" t="str">
        <f t="shared" si="26"/>
        <v/>
      </c>
      <c r="AM40" s="18" t="str">
        <f t="shared" si="22"/>
        <v>{{ mod_name_con_03 }}</v>
      </c>
      <c r="AN40" t="s">
        <v>1325</v>
      </c>
    </row>
    <row r="41" spans="16:40">
      <c r="P41">
        <v>35</v>
      </c>
      <c r="Q41">
        <v>2</v>
      </c>
      <c r="R41" t="s">
        <v>1358</v>
      </c>
      <c r="S41" t="str">
        <f t="shared" si="8"/>
        <v>- {{ mod_name_con_04 }}</v>
      </c>
      <c r="T41" s="18" t="str">
        <f t="shared" si="17"/>
        <v/>
      </c>
      <c r="U41" s="18" t="str">
        <f t="shared" si="17"/>
        <v>{{ mod_name_con_04 }}</v>
      </c>
      <c r="V41" s="18" t="str">
        <f t="shared" ref="V41:AE41" si="27">IF(V$4&gt;=$Q43,$R41,"")</f>
        <v/>
      </c>
      <c r="W41" s="18" t="str">
        <f t="shared" si="27"/>
        <v/>
      </c>
      <c r="X41" s="18" t="str">
        <f t="shared" si="27"/>
        <v/>
      </c>
      <c r="Y41" s="18" t="str">
        <f t="shared" si="27"/>
        <v/>
      </c>
      <c r="Z41" s="18" t="str">
        <f t="shared" si="19"/>
        <v>{{ mod_name_con_04 }}</v>
      </c>
      <c r="AA41" s="18" t="str">
        <f t="shared" si="19"/>
        <v/>
      </c>
      <c r="AB41" s="18" t="str">
        <f t="shared" si="19"/>
        <v/>
      </c>
      <c r="AC41" s="18" t="str">
        <f t="shared" si="27"/>
        <v>{{ mod_name_con_04 }}</v>
      </c>
      <c r="AD41" s="18" t="str">
        <f t="shared" si="27"/>
        <v/>
      </c>
      <c r="AE41" s="18" t="str">
        <f t="shared" si="27"/>
        <v/>
      </c>
      <c r="AF41" s="18" t="str">
        <f t="shared" si="26"/>
        <v>{{ mod_name_con_04 }}</v>
      </c>
      <c r="AG41" s="18" t="str">
        <f t="shared" si="26"/>
        <v>{{ mod_name_con_04 }}</v>
      </c>
      <c r="AH41" s="18" t="str">
        <f t="shared" si="21"/>
        <v>{{ mod_name_con_04 }}</v>
      </c>
      <c r="AI41" s="18" t="str">
        <f t="shared" si="21"/>
        <v/>
      </c>
      <c r="AJ41" s="18" t="str">
        <f t="shared" si="26"/>
        <v/>
      </c>
      <c r="AK41" s="18" t="str">
        <f t="shared" si="26"/>
        <v/>
      </c>
      <c r="AL41" s="18" t="str">
        <f t="shared" si="26"/>
        <v/>
      </c>
      <c r="AM41" s="18" t="str">
        <f t="shared" si="22"/>
        <v>{{ mod_name_con_04 }}</v>
      </c>
      <c r="AN41" t="s">
        <v>1325</v>
      </c>
    </row>
    <row r="42" spans="16:40">
      <c r="P42">
        <v>36</v>
      </c>
      <c r="Q42">
        <v>3</v>
      </c>
      <c r="R42" t="s">
        <v>1359</v>
      </c>
      <c r="S42" t="str">
        <f t="shared" si="8"/>
        <v>- {{ mod_name_con_05 }}</v>
      </c>
      <c r="T42" s="18" t="str">
        <f t="shared" si="17"/>
        <v/>
      </c>
      <c r="U42" s="18" t="str">
        <f t="shared" si="17"/>
        <v>{{ mod_name_con_05 }}</v>
      </c>
      <c r="V42" s="18" t="str">
        <f t="shared" ref="V42:AE42" si="28">IF(V$4&gt;=$Q44,$R42,"")</f>
        <v/>
      </c>
      <c r="W42" s="18" t="str">
        <f t="shared" si="28"/>
        <v/>
      </c>
      <c r="X42" s="18" t="str">
        <f t="shared" si="28"/>
        <v/>
      </c>
      <c r="Y42" s="18" t="str">
        <f t="shared" si="28"/>
        <v/>
      </c>
      <c r="Z42" s="18" t="str">
        <f t="shared" si="19"/>
        <v>{{ mod_name_con_05 }}</v>
      </c>
      <c r="AA42" s="18" t="str">
        <f t="shared" si="19"/>
        <v/>
      </c>
      <c r="AB42" s="18" t="str">
        <f t="shared" si="19"/>
        <v/>
      </c>
      <c r="AC42" s="18" t="str">
        <f t="shared" si="28"/>
        <v>{{ mod_name_con_05 }}</v>
      </c>
      <c r="AD42" s="18" t="str">
        <f t="shared" si="28"/>
        <v/>
      </c>
      <c r="AE42" s="18" t="str">
        <f t="shared" si="28"/>
        <v/>
      </c>
      <c r="AF42" s="18" t="str">
        <f t="shared" si="26"/>
        <v>{{ mod_name_con_05 }}</v>
      </c>
      <c r="AG42" s="18" t="str">
        <f t="shared" si="26"/>
        <v/>
      </c>
      <c r="AH42" s="18" t="str">
        <f t="shared" si="21"/>
        <v/>
      </c>
      <c r="AI42" s="18" t="str">
        <f t="shared" si="21"/>
        <v/>
      </c>
      <c r="AJ42" s="18" t="str">
        <f t="shared" si="26"/>
        <v/>
      </c>
      <c r="AK42" s="18" t="str">
        <f t="shared" si="26"/>
        <v/>
      </c>
      <c r="AL42" s="18" t="str">
        <f t="shared" si="26"/>
        <v/>
      </c>
      <c r="AM42" s="18" t="str">
        <f t="shared" si="22"/>
        <v/>
      </c>
      <c r="AN42" t="s">
        <v>1325</v>
      </c>
    </row>
    <row r="43" spans="16:40">
      <c r="P43">
        <v>37</v>
      </c>
      <c r="Q43">
        <v>4</v>
      </c>
      <c r="R43" t="s">
        <v>1360</v>
      </c>
      <c r="S43" t="str">
        <f t="shared" si="8"/>
        <v>- {{ mod_name_con_06 }}</v>
      </c>
      <c r="T43" s="18" t="str">
        <f t="shared" si="17"/>
        <v/>
      </c>
      <c r="U43" s="18" t="str">
        <f t="shared" si="17"/>
        <v/>
      </c>
      <c r="V43" s="18" t="str">
        <f t="shared" ref="V43:AE43" si="29">IF(V$4&gt;=$Q45,$R43,"")</f>
        <v/>
      </c>
      <c r="W43" s="18" t="str">
        <f t="shared" si="29"/>
        <v/>
      </c>
      <c r="X43" s="18" t="str">
        <f t="shared" si="29"/>
        <v/>
      </c>
      <c r="Y43" s="18" t="str">
        <f t="shared" si="29"/>
        <v/>
      </c>
      <c r="Z43" s="18" t="str">
        <f t="shared" si="19"/>
        <v/>
      </c>
      <c r="AA43" s="18" t="str">
        <f t="shared" si="19"/>
        <v/>
      </c>
      <c r="AB43" s="18" t="str">
        <f t="shared" si="19"/>
        <v/>
      </c>
      <c r="AC43" s="18" t="str">
        <f t="shared" si="29"/>
        <v>{{ mod_name_con_06 }}</v>
      </c>
      <c r="AD43" s="18" t="str">
        <f t="shared" si="29"/>
        <v/>
      </c>
      <c r="AE43" s="18" t="str">
        <f t="shared" si="29"/>
        <v/>
      </c>
      <c r="AF43" s="18" t="str">
        <f t="shared" si="26"/>
        <v>{{ mod_name_con_06 }}</v>
      </c>
      <c r="AG43" s="18" t="str">
        <f t="shared" si="26"/>
        <v/>
      </c>
      <c r="AH43" s="18" t="str">
        <f t="shared" si="21"/>
        <v/>
      </c>
      <c r="AI43" s="18" t="str">
        <f t="shared" si="21"/>
        <v/>
      </c>
      <c r="AJ43" s="18" t="str">
        <f t="shared" si="26"/>
        <v/>
      </c>
      <c r="AK43" s="18" t="str">
        <f t="shared" si="26"/>
        <v/>
      </c>
      <c r="AL43" s="18" t="str">
        <f t="shared" si="26"/>
        <v/>
      </c>
      <c r="AM43" s="18" t="str">
        <f t="shared" si="22"/>
        <v/>
      </c>
    </row>
    <row r="44" spans="16:40">
      <c r="P44">
        <v>38</v>
      </c>
      <c r="Q44">
        <v>5</v>
      </c>
      <c r="R44" t="s">
        <v>1361</v>
      </c>
      <c r="S44" t="str">
        <f t="shared" si="8"/>
        <v>- {{ mod_name_con_07 }}</v>
      </c>
      <c r="T44" s="18" t="str">
        <f t="shared" si="17"/>
        <v/>
      </c>
      <c r="U44" s="18" t="str">
        <f t="shared" si="17"/>
        <v/>
      </c>
      <c r="V44" s="18" t="str">
        <f t="shared" ref="V44:AE44" si="30">IF(V$4&gt;=$Q46,$R44,"")</f>
        <v/>
      </c>
      <c r="W44" s="18" t="str">
        <f t="shared" si="30"/>
        <v/>
      </c>
      <c r="X44" s="18" t="str">
        <f t="shared" si="30"/>
        <v/>
      </c>
      <c r="Y44" s="18" t="str">
        <f t="shared" si="30"/>
        <v/>
      </c>
      <c r="Z44" s="18" t="str">
        <f t="shared" si="19"/>
        <v/>
      </c>
      <c r="AA44" s="18" t="str">
        <f t="shared" si="19"/>
        <v/>
      </c>
      <c r="AB44" s="18" t="str">
        <f t="shared" si="19"/>
        <v/>
      </c>
      <c r="AC44" s="18" t="str">
        <f t="shared" si="30"/>
        <v>{{ mod_name_con_07 }}</v>
      </c>
      <c r="AD44" s="18" t="str">
        <f t="shared" si="30"/>
        <v/>
      </c>
      <c r="AE44" s="18" t="str">
        <f t="shared" si="30"/>
        <v/>
      </c>
      <c r="AF44" s="18" t="str">
        <f t="shared" si="26"/>
        <v>{{ mod_name_con_07 }}</v>
      </c>
      <c r="AG44" s="18" t="str">
        <f t="shared" si="26"/>
        <v/>
      </c>
      <c r="AH44" s="18" t="str">
        <f t="shared" si="21"/>
        <v/>
      </c>
      <c r="AI44" s="18" t="str">
        <f t="shared" si="21"/>
        <v/>
      </c>
      <c r="AJ44" s="18" t="str">
        <f t="shared" si="26"/>
        <v/>
      </c>
      <c r="AK44" s="18" t="str">
        <f t="shared" si="26"/>
        <v/>
      </c>
      <c r="AL44" s="18" t="str">
        <f t="shared" si="26"/>
        <v/>
      </c>
      <c r="AM44" s="18" t="str">
        <f t="shared" si="22"/>
        <v/>
      </c>
    </row>
    <row r="45" spans="16:40">
      <c r="P45">
        <v>39</v>
      </c>
      <c r="Q45">
        <v>6</v>
      </c>
      <c r="R45" t="s">
        <v>1362</v>
      </c>
      <c r="S45" t="str">
        <f t="shared" si="8"/>
        <v>- {{ mod_name_con_08 }}</v>
      </c>
      <c r="T45" s="18" t="str">
        <f t="shared" si="17"/>
        <v/>
      </c>
      <c r="U45" s="18" t="str">
        <f t="shared" si="17"/>
        <v/>
      </c>
      <c r="V45" s="18" t="str">
        <f t="shared" ref="V45:AE45" si="31">IF(V$4&gt;=$Q47,$R45,"")</f>
        <v/>
      </c>
      <c r="W45" s="18" t="str">
        <f t="shared" si="31"/>
        <v/>
      </c>
      <c r="X45" s="18" t="str">
        <f t="shared" si="31"/>
        <v/>
      </c>
      <c r="Y45" s="18" t="str">
        <f t="shared" si="31"/>
        <v/>
      </c>
      <c r="Z45" s="18" t="str">
        <f t="shared" si="19"/>
        <v/>
      </c>
      <c r="AA45" s="18" t="str">
        <f t="shared" si="19"/>
        <v/>
      </c>
      <c r="AB45" s="18" t="str">
        <f t="shared" si="19"/>
        <v/>
      </c>
      <c r="AC45" s="18" t="str">
        <f t="shared" si="31"/>
        <v>{{ mod_name_con_08 }}</v>
      </c>
      <c r="AD45" s="18" t="str">
        <f t="shared" si="31"/>
        <v/>
      </c>
      <c r="AE45" s="18" t="str">
        <f t="shared" si="31"/>
        <v/>
      </c>
      <c r="AF45" s="18" t="str">
        <f t="shared" si="26"/>
        <v>{{ mod_name_con_08 }}</v>
      </c>
      <c r="AG45" s="18" t="str">
        <f t="shared" si="26"/>
        <v/>
      </c>
      <c r="AH45" s="18" t="str">
        <f t="shared" si="21"/>
        <v/>
      </c>
      <c r="AI45" s="18" t="str">
        <f t="shared" si="21"/>
        <v/>
      </c>
      <c r="AJ45" s="18" t="str">
        <f t="shared" si="26"/>
        <v/>
      </c>
      <c r="AK45" s="18" t="str">
        <f t="shared" si="26"/>
        <v/>
      </c>
      <c r="AL45" s="18" t="str">
        <f t="shared" si="26"/>
        <v/>
      </c>
      <c r="AM45" s="18" t="str">
        <f t="shared" si="22"/>
        <v/>
      </c>
    </row>
    <row r="46" spans="16:40">
      <c r="P46">
        <v>40</v>
      </c>
      <c r="Q46">
        <v>7</v>
      </c>
      <c r="R46" t="s">
        <v>1363</v>
      </c>
      <c r="S46" t="str">
        <f t="shared" si="8"/>
        <v>- {{ mod_name_con_09 }}</v>
      </c>
      <c r="T46" s="18" t="str">
        <f t="shared" si="17"/>
        <v/>
      </c>
      <c r="U46" s="18" t="str">
        <f t="shared" si="17"/>
        <v/>
      </c>
      <c r="V46" s="18" t="str">
        <f t="shared" ref="V46:AE46" si="32">IF(V$4&gt;=$Q48,$R46,"")</f>
        <v/>
      </c>
      <c r="W46" s="18" t="str">
        <f t="shared" si="32"/>
        <v/>
      </c>
      <c r="X46" s="18" t="str">
        <f t="shared" si="32"/>
        <v/>
      </c>
      <c r="Y46" s="18" t="str">
        <f t="shared" si="32"/>
        <v/>
      </c>
      <c r="Z46" s="18" t="str">
        <f t="shared" si="19"/>
        <v/>
      </c>
      <c r="AA46" s="18" t="str">
        <f t="shared" si="19"/>
        <v/>
      </c>
      <c r="AB46" s="18" t="str">
        <f t="shared" si="19"/>
        <v/>
      </c>
      <c r="AC46" s="18" t="str">
        <f t="shared" si="32"/>
        <v/>
      </c>
      <c r="AD46" s="18" t="str">
        <f t="shared" si="32"/>
        <v/>
      </c>
      <c r="AE46" s="18" t="str">
        <f t="shared" si="32"/>
        <v/>
      </c>
      <c r="AF46" s="18" t="str">
        <f t="shared" si="26"/>
        <v>{{ mod_name_con_09 }}</v>
      </c>
      <c r="AG46" s="18" t="str">
        <f t="shared" si="26"/>
        <v/>
      </c>
      <c r="AH46" s="18" t="str">
        <f t="shared" si="21"/>
        <v/>
      </c>
      <c r="AI46" s="18" t="str">
        <f t="shared" si="21"/>
        <v/>
      </c>
      <c r="AJ46" s="18" t="str">
        <f t="shared" si="26"/>
        <v/>
      </c>
      <c r="AK46" s="18" t="str">
        <f t="shared" si="26"/>
        <v/>
      </c>
      <c r="AL46" s="18" t="str">
        <f t="shared" si="26"/>
        <v/>
      </c>
      <c r="AM46" s="18" t="str">
        <f t="shared" si="22"/>
        <v/>
      </c>
    </row>
    <row r="47" spans="16:40">
      <c r="P47">
        <v>41</v>
      </c>
      <c r="Q47">
        <v>8</v>
      </c>
      <c r="R47" t="s">
        <v>1314</v>
      </c>
      <c r="S47" t="str">
        <f t="shared" si="8"/>
        <v>- :::</v>
      </c>
      <c r="T47" t="s">
        <v>1314</v>
      </c>
      <c r="U47" t="s">
        <v>1314</v>
      </c>
      <c r="V47" t="s">
        <v>1314</v>
      </c>
      <c r="W47" t="s">
        <v>1314</v>
      </c>
      <c r="X47" t="s">
        <v>1314</v>
      </c>
      <c r="Y47" t="s">
        <v>1314</v>
      </c>
      <c r="Z47" t="s">
        <v>1314</v>
      </c>
      <c r="AA47" t="s">
        <v>1314</v>
      </c>
      <c r="AB47" t="s">
        <v>1314</v>
      </c>
      <c r="AC47" t="s">
        <v>1314</v>
      </c>
      <c r="AD47" t="s">
        <v>1314</v>
      </c>
      <c r="AE47" s="18" t="str">
        <f t="shared" si="26"/>
        <v>:::</v>
      </c>
      <c r="AF47" t="s">
        <v>1314</v>
      </c>
      <c r="AG47" t="s">
        <v>1314</v>
      </c>
      <c r="AH47" t="s">
        <v>1314</v>
      </c>
      <c r="AI47" t="s">
        <v>1314</v>
      </c>
      <c r="AJ47" t="s">
        <v>1314</v>
      </c>
      <c r="AK47" t="s">
        <v>1314</v>
      </c>
      <c r="AL47" t="s">
        <v>1314</v>
      </c>
      <c r="AM47" t="s">
        <v>1314</v>
      </c>
      <c r="AN47" t="s">
        <v>1314</v>
      </c>
    </row>
    <row r="48" spans="16:40">
      <c r="P48">
        <v>42</v>
      </c>
      <c r="Q48">
        <v>9</v>
      </c>
      <c r="R48" t="s">
        <v>1323</v>
      </c>
      <c r="S48" t="str">
        <f t="shared" si="8"/>
        <v>- ::::</v>
      </c>
      <c r="T48" t="s">
        <v>1323</v>
      </c>
      <c r="U48" t="s">
        <v>1323</v>
      </c>
      <c r="V48" t="s">
        <v>1323</v>
      </c>
      <c r="W48" t="s">
        <v>1323</v>
      </c>
      <c r="X48" t="s">
        <v>1323</v>
      </c>
      <c r="Y48" t="s">
        <v>1323</v>
      </c>
      <c r="Z48" t="s">
        <v>1323</v>
      </c>
      <c r="AA48" t="s">
        <v>1323</v>
      </c>
      <c r="AB48" t="s">
        <v>1323</v>
      </c>
      <c r="AC48" t="s">
        <v>1323</v>
      </c>
      <c r="AD48" t="s">
        <v>1323</v>
      </c>
      <c r="AE48" s="18" t="str">
        <f t="shared" si="26"/>
        <v>::::</v>
      </c>
      <c r="AF48" t="s">
        <v>1323</v>
      </c>
      <c r="AG48" t="s">
        <v>1323</v>
      </c>
      <c r="AH48" t="s">
        <v>1323</v>
      </c>
      <c r="AI48" t="s">
        <v>1323</v>
      </c>
      <c r="AJ48" t="s">
        <v>1323</v>
      </c>
      <c r="AK48" t="s">
        <v>1323</v>
      </c>
      <c r="AL48" t="s">
        <v>1323</v>
      </c>
      <c r="AM48" t="s">
        <v>1323</v>
      </c>
      <c r="AN48" t="s">
        <v>1323</v>
      </c>
    </row>
    <row r="49" spans="16:40">
      <c r="P49">
        <v>43</v>
      </c>
      <c r="R49" t="s">
        <v>1324</v>
      </c>
      <c r="S49" t="str">
        <f t="shared" si="8"/>
        <v>- :::::</v>
      </c>
      <c r="T49" t="s">
        <v>1324</v>
      </c>
      <c r="U49" t="s">
        <v>1324</v>
      </c>
      <c r="V49" t="s">
        <v>1324</v>
      </c>
      <c r="W49" t="s">
        <v>1324</v>
      </c>
      <c r="X49" t="s">
        <v>1324</v>
      </c>
      <c r="Y49" t="s">
        <v>1324</v>
      </c>
      <c r="Z49" t="s">
        <v>1324</v>
      </c>
      <c r="AA49" t="s">
        <v>1324</v>
      </c>
      <c r="AB49" t="s">
        <v>1324</v>
      </c>
      <c r="AC49" t="s">
        <v>1324</v>
      </c>
      <c r="AD49" t="s">
        <v>1324</v>
      </c>
      <c r="AE49" s="18" t="str">
        <f t="shared" si="26"/>
        <v>:::::</v>
      </c>
      <c r="AF49" t="s">
        <v>1324</v>
      </c>
      <c r="AG49" t="s">
        <v>1324</v>
      </c>
      <c r="AH49" t="s">
        <v>1324</v>
      </c>
      <c r="AI49" t="s">
        <v>1324</v>
      </c>
      <c r="AJ49" t="s">
        <v>1324</v>
      </c>
      <c r="AK49" t="s">
        <v>1324</v>
      </c>
      <c r="AL49" t="s">
        <v>1324</v>
      </c>
      <c r="AM49" t="s">
        <v>1324</v>
      </c>
      <c r="AN49" t="s">
        <v>1324</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18" t="s">
        <v>1317</v>
      </c>
    </row>
    <row r="54" spans="16:40">
      <c r="S54" t="str">
        <f t="shared" si="8"/>
        <v xml:space="preserve">- </v>
      </c>
      <c r="AE54" s="18" t="s">
        <v>1318</v>
      </c>
    </row>
    <row r="55" spans="16:40">
      <c r="S55" t="str">
        <f t="shared" si="8"/>
        <v xml:space="preserve">- </v>
      </c>
      <c r="AE55" s="18" t="s">
        <v>1319</v>
      </c>
    </row>
    <row r="56" spans="16:40">
      <c r="S56" t="str">
        <f t="shared" si="8"/>
        <v xml:space="preserve">- </v>
      </c>
      <c r="AE56" s="18" t="s">
        <v>1320</v>
      </c>
    </row>
    <row r="57" spans="16:40">
      <c r="S57" t="str">
        <f t="shared" si="8"/>
        <v xml:space="preserve">- </v>
      </c>
      <c r="AE57" s="18" t="s">
        <v>1321</v>
      </c>
    </row>
    <row r="58" spans="16:40">
      <c r="S58" t="str">
        <f t="shared" si="8"/>
        <v xml:space="preserve">- </v>
      </c>
      <c r="AE58" s="18" t="s">
        <v>1322</v>
      </c>
    </row>
    <row r="66" spans="27:28">
      <c r="AA66" t="str">
        <f>"- "&amp;AB66</f>
        <v>- {{ mod_name_assump_01 }}</v>
      </c>
      <c r="AB66" t="s">
        <v>1331</v>
      </c>
    </row>
    <row r="67" spans="27:28">
      <c r="AA67" t="str">
        <f t="shared" ref="AA67:AA81" si="33">"- "&amp;AB67</f>
        <v>- {{ mod_name_assump_02 }}</v>
      </c>
      <c r="AB67" t="s">
        <v>1332</v>
      </c>
    </row>
    <row r="68" spans="27:28">
      <c r="AA68" t="str">
        <f t="shared" si="33"/>
        <v>- {{ mod_name_assump_03 }}</v>
      </c>
      <c r="AB68" t="s">
        <v>1333</v>
      </c>
    </row>
    <row r="69" spans="27:28">
      <c r="AA69" t="str">
        <f t="shared" si="33"/>
        <v>- {{ mod_name_assump_04 }}</v>
      </c>
      <c r="AB69" t="s">
        <v>1334</v>
      </c>
    </row>
    <row r="70" spans="27:28">
      <c r="AA70" t="str">
        <f t="shared" si="33"/>
        <v>- {{ mod_name_assump_05 }}</v>
      </c>
      <c r="AB70" t="s">
        <v>1335</v>
      </c>
    </row>
    <row r="71" spans="27:28">
      <c r="AA71" t="str">
        <f t="shared" si="33"/>
        <v>- {{ mod_name_assump_06 }}</v>
      </c>
      <c r="AB71" t="s">
        <v>1336</v>
      </c>
    </row>
    <row r="72" spans="27:28">
      <c r="AA72" t="str">
        <f t="shared" si="33"/>
        <v>- {{ mod_name_assump_07 }}</v>
      </c>
      <c r="AB72" t="s">
        <v>1337</v>
      </c>
    </row>
    <row r="73" spans="27:28">
      <c r="AA73" t="str">
        <f t="shared" si="33"/>
        <v>- {{ mod_name_assump_08 }}</v>
      </c>
      <c r="AB73" t="s">
        <v>1338</v>
      </c>
    </row>
    <row r="74" spans="27:28">
      <c r="AA74" t="str">
        <f t="shared" si="33"/>
        <v>- {{ mod_name_assump_09 }}</v>
      </c>
      <c r="AB74" t="s">
        <v>1339</v>
      </c>
    </row>
    <row r="75" spans="27:28">
      <c r="AA75" t="str">
        <f t="shared" si="33"/>
        <v>- {{ mod_name_assump_10 }}</v>
      </c>
      <c r="AB75" t="s">
        <v>1340</v>
      </c>
    </row>
    <row r="76" spans="27:28">
      <c r="AA76" t="str">
        <f t="shared" si="33"/>
        <v>- {{ mod_name_assump_11 }}</v>
      </c>
      <c r="AB76" t="s">
        <v>1341</v>
      </c>
    </row>
    <row r="77" spans="27:28">
      <c r="AA77" t="str">
        <f t="shared" si="33"/>
        <v>- {{ mod_name_assump_12 }}</v>
      </c>
      <c r="AB77" t="s">
        <v>1342</v>
      </c>
    </row>
    <row r="78" spans="27:28">
      <c r="AA78" t="str">
        <f t="shared" si="33"/>
        <v>- {{ mod_name_assump_13 }}</v>
      </c>
      <c r="AB78" t="s">
        <v>1343</v>
      </c>
    </row>
    <row r="79" spans="27:28">
      <c r="AA79" t="str">
        <f t="shared" si="33"/>
        <v>- {{ mod_name_assump_14 }}</v>
      </c>
      <c r="AB79" t="s">
        <v>1344</v>
      </c>
    </row>
    <row r="80" spans="27:28">
      <c r="AA80" t="str">
        <f t="shared" si="33"/>
        <v>- {{ mod_name_assump_15 }}</v>
      </c>
      <c r="AB80" t="s">
        <v>1345</v>
      </c>
    </row>
    <row r="81" spans="27:28">
      <c r="AA81" t="str">
        <f t="shared" si="33"/>
        <v>- {{ mod_name_assump_16 }}</v>
      </c>
      <c r="AB81" t="s">
        <v>1346</v>
      </c>
    </row>
  </sheetData>
  <pageMargins left="0.7" right="0.7" top="0.75" bottom="0.75" header="0.3" footer="0.3"/>
  <pageSetup orientation="portrait" horizontalDpi="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6.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Props1.xml><?xml version="1.0" encoding="utf-8"?>
<ds:datastoreItem xmlns:ds="http://schemas.openxmlformats.org/officeDocument/2006/customXml" ds:itemID="{8247FB83-A561-4742-8BC0-E2CCA35974FE}">
  <ds:schemaRefs/>
</ds:datastoreItem>
</file>

<file path=customXml/itemProps2.xml><?xml version="1.0" encoding="utf-8"?>
<ds:datastoreItem xmlns:ds="http://schemas.openxmlformats.org/officeDocument/2006/customXml" ds:itemID="{CEA75F1D-3303-4512-B6CD-545A4C70F302}">
  <ds:schemaRefs/>
</ds:datastoreItem>
</file>

<file path=customXml/itemProps3.xml><?xml version="1.0" encoding="utf-8"?>
<ds:datastoreItem xmlns:ds="http://schemas.openxmlformats.org/officeDocument/2006/customXml" ds:itemID="{32C252DA-0427-4E3C-B73A-33736C09C856}">
  <ds:schemaRefs/>
</ds:datastoreItem>
</file>

<file path=customXml/itemProps4.xml><?xml version="1.0" encoding="utf-8"?>
<ds:datastoreItem xmlns:ds="http://schemas.openxmlformats.org/officeDocument/2006/customXml" ds:itemID="{BBDFC85E-B5A6-4F8E-86CD-8D2F8FE85C49}">
  <ds:schemaRefs/>
</ds:datastoreItem>
</file>

<file path=customXml/itemProps5.xml><?xml version="1.0" encoding="utf-8"?>
<ds:datastoreItem xmlns:ds="http://schemas.openxmlformats.org/officeDocument/2006/customXml" ds:itemID="{36156216-21C8-4EC7-9860-B67CA2A56200}">
  <ds:schemaRefs/>
</ds:datastoreItem>
</file>

<file path=customXml/itemProps6.xml><?xml version="1.0" encoding="utf-8"?>
<ds:datastoreItem xmlns:ds="http://schemas.openxmlformats.org/officeDocument/2006/customXml" ds:itemID="{C44FD75B-E0DA-4603-8FFD-823350CC78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174</vt:i4>
      </vt:variant>
    </vt:vector>
  </HeadingPairs>
  <TitlesOfParts>
    <vt:vector size="185" baseType="lpstr">
      <vt:lpstr>ISSUES</vt:lpstr>
      <vt:lpstr>pages</vt:lpstr>
      <vt:lpstr>references</vt:lpstr>
      <vt:lpstr>glossary</vt:lpstr>
      <vt:lpstr>fig_captions</vt:lpstr>
      <vt:lpstr>approach_other</vt:lpstr>
      <vt:lpstr>lu_approach</vt:lpstr>
      <vt:lpstr>pro_con_assump</vt:lpstr>
      <vt:lpstr>pro_con_assump_length</vt:lpstr>
      <vt:lpstr>lu_prog_text_icons</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2024-08-26T03:32:35Z</dcterms:modified>
</cp:coreProperties>
</file>