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filterPrivacy="1" defaultThemeVersion="202300"/>
  <xr:revisionPtr revIDLastSave="0" documentId="13_ncr:1_{B74EBE38-5BB6-417D-945E-0B7DE30C551D}" xr6:coauthVersionLast="47" xr6:coauthVersionMax="47" xr10:uidLastSave="{00000000-0000-0000-0000-000000000000}"/>
  <bookViews>
    <workbookView xWindow="-120" yWindow="-120" windowWidth="29040" windowHeight="15720" activeTab="4" xr2:uid="{9A6DBC34-7946-467E-90E6-DB287687CA43}"/>
  </bookViews>
  <sheets>
    <sheet name="lu_study_design_text_fix" sheetId="29" r:id="rId1"/>
    <sheet name="ISSUES" sheetId="24" r:id="rId2"/>
    <sheet name="pages" sheetId="22" r:id="rId3"/>
    <sheet name="prog_level" sheetId="20" r:id="rId4"/>
    <sheet name="references" sheetId="27" r:id="rId5"/>
    <sheet name="glossary" sheetId="3" r:id="rId6"/>
    <sheet name="fig_captions" sheetId="5" r:id="rId7"/>
    <sheet name="approach_other" sheetId="25" r:id="rId8"/>
    <sheet name="lu_approach" sheetId="17" r:id="rId9"/>
    <sheet name="pro_con_assump" sheetId="26" r:id="rId10"/>
    <sheet name="Sheet1" sheetId="28" r:id="rId11"/>
    <sheet name="pro_con_assump_length" sheetId="13" r:id="rId12"/>
    <sheet name="new_ft_colours" sheetId="19" r:id="rId13"/>
  </sheets>
  <definedNames>
    <definedName name="_xlnm._FilterDatabase" localSheetId="7" hidden="1">approach_other!$A$1:$E$61</definedName>
    <definedName name="_xlnm._FilterDatabase" localSheetId="6" hidden="1">fig_captions!$A$1:$H$3</definedName>
    <definedName name="_xlnm._FilterDatabase" localSheetId="5" hidden="1">glossary!$A$1:$N$203</definedName>
    <definedName name="_xlnm._FilterDatabase" localSheetId="8" hidden="1">lu_approach!$A$1:$J$31</definedName>
    <definedName name="_xlnm._FilterDatabase" localSheetId="0" hidden="1">lu_study_design_text_fix!$A$1:$R$316</definedName>
    <definedName name="_xlnm._FilterDatabase" localSheetId="2" hidden="1">pages!$A$1:$Q$81</definedName>
    <definedName name="_xlnm._FilterDatabase" localSheetId="9" hidden="1">pro_con_assump!$A$1:$I$265</definedName>
    <definedName name="_xlnm._FilterDatabase" localSheetId="3" hidden="1">prog_level!$A$1:$H$10</definedName>
    <definedName name="_xlnm._FilterDatabase" localSheetId="4" hidden="1">references!$A$1:$N$325</definedName>
    <definedName name="access_method" localSheetId="5">glossary!$E$3</definedName>
    <definedName name="age_class_adult" localSheetId="5">glossary!$E$40</definedName>
    <definedName name="age_class_juvenile" localSheetId="5">glossary!$E$63</definedName>
    <definedName name="age_class_subadult_yearling" localSheetId="5">glossary!$E$86</definedName>
    <definedName name="age_class_subadult_youngofyear" localSheetId="5">glossary!$E$87</definedName>
    <definedName name="analyst" localSheetId="5">glossary!$E$42</definedName>
    <definedName name="animal_id" localSheetId="5">glossary!$E$4</definedName>
    <definedName name="baitlure_audible_lure" localSheetId="5">glossary!$E$97</definedName>
    <definedName name="baitlure_bait_lure_type" localSheetId="5">glossary!$E$43</definedName>
    <definedName name="baitlure_lure" localSheetId="5">glossary!$E$139</definedName>
    <definedName name="baitlure_scent_lure" localSheetId="5">glossary!$E$163</definedName>
    <definedName name="baitlure_visual_lure" localSheetId="5">glossary!$E$195</definedName>
    <definedName name="batteries_replaced" localSheetId="5">glossary!$E$5</definedName>
    <definedName name="behaviour" localSheetId="5">glossary!$E$6</definedName>
    <definedName name="camera_active_on_arrival" localSheetId="5">glossary!$E$7</definedName>
    <definedName name="camera_active_on_departure" localSheetId="5">glossary!$E$8</definedName>
    <definedName name="camera_angle" localSheetId="5">glossary!$E$99</definedName>
    <definedName name="camera_attachment" localSheetId="5">glossary!$E$9</definedName>
    <definedName name="camera_damaged" localSheetId="5">glossary!$E$10</definedName>
    <definedName name="camera_days_per_camera_location" localSheetId="5">glossary!$E$100</definedName>
    <definedName name="camera_direction" localSheetId="5">glossary!$E$11</definedName>
    <definedName name="camera_height" localSheetId="5">glossary!$E$44</definedName>
    <definedName name="camera_id" localSheetId="5">glossary!$E$45</definedName>
    <definedName name="camera_location_characteristics" localSheetId="5">glossary!$E$12</definedName>
    <definedName name="camera_location_comments" localSheetId="5">glossary!$E$13</definedName>
    <definedName name="camera_location_name" localSheetId="5">glossary!$E$46</definedName>
    <definedName name="camera_make" localSheetId="5">glossary!$E$47</definedName>
    <definedName name="camera_model" localSheetId="5">glossary!$E$48</definedName>
    <definedName name="camera_serial_number" localSheetId="5">glossary!$E$49</definedName>
    <definedName name="camera_spacing" localSheetId="5">glossary!$E$102</definedName>
    <definedName name="crew" localSheetId="5">glossary!$E$107</definedName>
    <definedName name="cumulative_det_probability" localSheetId="5">glossary!$E$108</definedName>
    <definedName name="density" localSheetId="5">glossary!$E$109</definedName>
    <definedName name="deployment_area_photo_number" localSheetId="5">glossary!$E$14</definedName>
    <definedName name="deployment_area_photos_taken" localSheetId="5">glossary!$E$15</definedName>
    <definedName name="deployment_comments" localSheetId="5">glossary!$E$16</definedName>
    <definedName name="deployment_crew" localSheetId="5">glossary!$E$50</definedName>
    <definedName name="deployment_end_date_time" localSheetId="5">glossary!$E$51</definedName>
    <definedName name="deployment_image_count" localSheetId="5">glossary!$E$17</definedName>
    <definedName name="deployment_metadata" localSheetId="5">glossary!$E$112</definedName>
    <definedName name="deployment_name" localSheetId="5">glossary!$E$52</definedName>
    <definedName name="deployment_start_date_time" localSheetId="5">glossary!$E$53</definedName>
    <definedName name="deployment_visit" localSheetId="5">glossary!$E$113</definedName>
    <definedName name="detection_distance" localSheetId="5">glossary!$E$115</definedName>
    <definedName name="detection_event" localSheetId="5">glossary!$E$114</definedName>
    <definedName name="detection_probability" localSheetId="5">glossary!$E$116</definedName>
    <definedName name="detection_rate" localSheetId="5">glossary!$E$117</definedName>
    <definedName name="detection_zone" localSheetId="5">glossary!$E$118</definedName>
    <definedName name="easting_camera_location" localSheetId="5">glossary!$E$54</definedName>
    <definedName name="effective_detection_distance" localSheetId="5">glossary!$E$120</definedName>
    <definedName name="event_type" localSheetId="5">glossary!$E$55</definedName>
    <definedName name="event_type_tag" localSheetId="5">glossary!$E$92</definedName>
    <definedName name="false_trigger" localSheetId="5">glossary!$E$121</definedName>
    <definedName name="field_of_view" localSheetId="5">glossary!$E$122</definedName>
    <definedName name="fov_registration_area" localSheetId="5">glossary!$E$159</definedName>
    <definedName name="fov_target_distance" localSheetId="5">glossary!$E$18</definedName>
    <definedName name="fov_viewshed" localSheetId="5">glossary!$E$191</definedName>
    <definedName name="fov_viewshed_density_estimators" localSheetId="5">glossary!$E$192</definedName>
    <definedName name="gps_unit_accuracy" localSheetId="5">glossary!$E$57</definedName>
    <definedName name="human_transport_mode_activity" localSheetId="5">glossary!$E$19</definedName>
    <definedName name="image_classification" localSheetId="5">glossary!$E$126</definedName>
    <definedName name="image_classification_confidence" localSheetId="5">glossary!$E$127</definedName>
    <definedName name="image_flash_output" localSheetId="5">glossary!$E$20</definedName>
    <definedName name="image_infrared_illuminator" localSheetId="5">glossary!$E$21</definedName>
    <definedName name="image_name" localSheetId="5">glossary!$E$58</definedName>
    <definedName name="image_processing" localSheetId="5">glossary!$E$128</definedName>
    <definedName name="image_sequence_comments" localSheetId="5">glossary!$E$23</definedName>
    <definedName name="image_sequence_date_time" localSheetId="5">glossary!$E$61</definedName>
    <definedName name="image_set_end_date_time" localSheetId="5">glossary!$E$59</definedName>
    <definedName name="image_set_start_date_time" localSheetId="5">glossary!$E$60</definedName>
    <definedName name="image_tagging" localSheetId="5">glossary!$E$130</definedName>
    <definedName name="image_trigger_mode" localSheetId="5">glossary!$E$22</definedName>
    <definedName name="imperfect_detection" localSheetId="5">glossary!$E$131</definedName>
    <definedName name="independent_detection" localSheetId="5">glossary!$E$132</definedName>
    <definedName name="individual_count" localSheetId="5">glossary!$E$62</definedName>
    <definedName name="intensity_of_use" localSheetId="5">glossary!$E$135</definedName>
    <definedName name="inter_detection_interval" localSheetId="5">glossary!$E$136</definedName>
    <definedName name="kernel_density_estimator" localSheetId="5">glossary!$E$138</definedName>
    <definedName name="key_id" localSheetId="5">glossary!$E$24</definedName>
    <definedName name="latitude_camera_location" localSheetId="5">glossary!$E$64</definedName>
    <definedName name="longitude_camera_location" localSheetId="5">glossary!$E$65</definedName>
    <definedName name="metadata" localSheetId="5">glossary!$E$142</definedName>
    <definedName name="mods_2flankspim" localSheetId="5">glossary!$E$172</definedName>
    <definedName name="mods_catspim" localSheetId="5">glossary!$E$104</definedName>
    <definedName name="mods_cr_cmr" localSheetId="5">glossary!$E$103</definedName>
    <definedName name="mods_distance_sampling" localSheetId="5">glossary!$E$119</definedName>
    <definedName name="mods_hurdle" localSheetId="5">glossary!$E$124</definedName>
    <definedName name="mods_instantaneous_sampling" localSheetId="5">glossary!$E$134</definedName>
    <definedName name="mods_inventory" localSheetId="5">glossary!$E$137</definedName>
    <definedName name="mods_modelling_approach" localSheetId="5">glossary!$E$144</definedName>
    <definedName name="mods_modelling_assumption" localSheetId="5">glossary!$E$143</definedName>
    <definedName name="mods_mr" localSheetId="5">glossary!$E$141</definedName>
    <definedName name="mods_n_mixture" localSheetId="5">glossary!$E$146</definedName>
    <definedName name="mods_negative_binomial" localSheetId="5">glossary!$E$145</definedName>
    <definedName name="mods_occupancy" localSheetId="5">glossary!$E$148</definedName>
    <definedName name="mods_overdispersion" localSheetId="5">glossary!$E$149</definedName>
    <definedName name="mods_poisson" localSheetId="5">glossary!$E$152</definedName>
    <definedName name="mods_relative_abundance" localSheetId="5">glossary!$E$160</definedName>
    <definedName name="mods_rem" localSheetId="5">glossary!$E$157</definedName>
    <definedName name="mods_rest" localSheetId="5">glossary!$E$156</definedName>
    <definedName name="mods_royle_nichols" localSheetId="5">glossary!$E$161</definedName>
    <definedName name="mods_sc" localSheetId="5">glossary!$E$170</definedName>
    <definedName name="mods_scr_secr" localSheetId="5">glossary!$E$173</definedName>
    <definedName name="mods_smr" localSheetId="5">glossary!$E$171</definedName>
    <definedName name="mods_ste" localSheetId="5">glossary!$E$168</definedName>
    <definedName name="mods_tifc" localSheetId="5">glossary!$E$183</definedName>
    <definedName name="mods_tte" localSheetId="5">glossary!$E$185</definedName>
    <definedName name="mods_zero_inflation" localSheetId="5">glossary!$E$199</definedName>
    <definedName name="mods_zinb" localSheetId="5">glossary!$E$197</definedName>
    <definedName name="mods_zip" localSheetId="5">glossary!$E$198</definedName>
    <definedName name="northing_camera_location" localSheetId="5">glossary!$E$71</definedName>
    <definedName name="number_of_images" localSheetId="5">glossary!$E$2</definedName>
    <definedName name="ocupancy" localSheetId="5">glossary!$E$147</definedName>
    <definedName name="project_coordinator_email" localSheetId="5">glossary!$E$73</definedName>
    <definedName name="project_description" localSheetId="5">glossary!$E$75</definedName>
    <definedName name="project_name" localSheetId="5">glossary!$E$76</definedName>
    <definedName name="pseudoreplication" localSheetId="5">glossary!$E$154</definedName>
    <definedName name="purpose_of_visit" localSheetId="5">glossary!$E$77</definedName>
    <definedName name="recovery_time" localSheetId="5">glossary!$E$158</definedName>
    <definedName name="remaining_battery_percent" localSheetId="5">glossary!$E$26</definedName>
    <definedName name="sample_station_name" localSheetId="5">glossary!$E$79</definedName>
    <definedName name="sampledesign_clustered" localSheetId="5">glossary!$E$105</definedName>
    <definedName name="sampledesign_convenience" localSheetId="5">glossary!$E$106</definedName>
    <definedName name="sampledesign_paired" localSheetId="5">glossary!$E$150</definedName>
    <definedName name="sampledesign_random" localSheetId="5">glossary!$E$155</definedName>
    <definedName name="sampledesign_stratified" localSheetId="5">glossary!$E$175</definedName>
    <definedName name="sampledesign_stratified_random" localSheetId="5">glossary!$E$176</definedName>
    <definedName name="sampledesign_systematic" localSheetId="5">glossary!$E$179</definedName>
    <definedName name="sampledesign_systematic_random" localSheetId="5">glossary!$E$180</definedName>
    <definedName name="sampledesign_targeted" localSheetId="5">glossary!$E$181</definedName>
    <definedName name="sd_card_id" localSheetId="5">glossary!$E$27</definedName>
    <definedName name="sd_card_replaced" localSheetId="5">glossary!$E$28</definedName>
    <definedName name="sd_card_status" localSheetId="5">glossary!$E$29</definedName>
    <definedName name="security" localSheetId="5">glossary!$E$30</definedName>
    <definedName name="sequence_name" localSheetId="5">glossary!$E$80</definedName>
    <definedName name="service_retrieval_comments" localSheetId="5">glossary!$E$31</definedName>
    <definedName name="service_retrieval_crew" localSheetId="5">glossary!$E$81</definedName>
    <definedName name="service_retrieval_metadata" localSheetId="5">glossary!$E$166</definedName>
    <definedName name="service_retrieval_visit" localSheetId="5">glossary!$E$167</definedName>
    <definedName name="settings_flash_output" localSheetId="5">glossary!$E$123</definedName>
    <definedName name="settings_infrared_illum" localSheetId="5">glossary!$E$133</definedName>
    <definedName name="settings_motion_image_interval" localSheetId="5">glossary!$E$66</definedName>
    <definedName name="settings_photos_per_trigger" localSheetId="5">glossary!$E$72</definedName>
    <definedName name="settings_quiet_period" localSheetId="5">glossary!$E$78</definedName>
    <definedName name="settings_trigger_modes" localSheetId="5">glossary!$E$94</definedName>
    <definedName name="settings_trigger_sensitivity" localSheetId="5">glossary!$E$95</definedName>
    <definedName name="settings_userlabel" localSheetId="5">glossary!$E$190</definedName>
    <definedName name="settings_video_length" localSheetId="5">glossary!$E$35</definedName>
    <definedName name="spatial_autocorrelation" localSheetId="5">glossary!$E$169</definedName>
    <definedName name="species" localSheetId="5">glossary!$E$83</definedName>
    <definedName name="stake_distance" localSheetId="5">glossary!$E$32</definedName>
    <definedName name="state_variable" localSheetId="5">glossary!$E$174</definedName>
    <definedName name="study_area_description" localSheetId="5">glossary!$E$84</definedName>
    <definedName name="study_area_name" localSheetId="5">glossary!$E$85</definedName>
    <definedName name="survey_design_description" localSheetId="5">glossary!$E$33</definedName>
    <definedName name="survey_name" localSheetId="5">glossary!$E$90</definedName>
    <definedName name="survey_objectives" localSheetId="5">glossary!$E$91</definedName>
    <definedName name="tags_age_class" localSheetId="5">glossary!$E$41</definedName>
    <definedName name="tags_sex_class" localSheetId="5">glossary!$E$82</definedName>
    <definedName name="target_species" localSheetId="5">glossary!$E$93</definedName>
    <definedName name="test_image_taken" localSheetId="5">glossary!$E$34</definedName>
    <definedName name="timelapse_image" localSheetId="5">glossary!$E$184</definedName>
    <definedName name="total_number_of_camera_days" localSheetId="5">glossary!$E$186</definedName>
    <definedName name="trigger_event" localSheetId="5">glossary!$E$187</definedName>
    <definedName name="trigger_speed" localSheetId="5">glossary!$E$188</definedName>
    <definedName name="typeid_marked" localSheetId="5">glossary!$E$140</definedName>
    <definedName name="typeid_partially_marked" localSheetId="5">glossary!$E$151</definedName>
    <definedName name="typeid_unmarked" localSheetId="5">glossary!$E$189</definedName>
    <definedName name="utm_zone_camera_location" localSheetId="5">glossary!$E$96</definedName>
    <definedName name="visit_comments" localSheetId="5">glossary!$E$36</definedName>
    <definedName name="visit_metadata" localSheetId="5">glossary!$E$194</definedName>
    <definedName name="walktest_complete" localSheetId="5">glossary!$E$37</definedName>
    <definedName name="walktest_distance" localSheetId="5">glossary!$E$38</definedName>
    <definedName name="walktest_height" localSheetId="5">glossary!$E$39</definedName>
  </definedNames>
  <calcPr calcId="191029"/>
  <pivotCaches>
    <pivotCache cacheId="0" r:id="rId1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30" i="27" l="1"/>
  <c r="N329" i="27"/>
  <c r="M328" i="27"/>
  <c r="M329" i="27"/>
  <c r="K328" i="27"/>
  <c r="K329" i="27"/>
  <c r="N328" i="27"/>
  <c r="J13" i="20"/>
  <c r="J3" i="20"/>
  <c r="J4" i="20"/>
  <c r="J5" i="20"/>
  <c r="J6" i="20"/>
  <c r="J7" i="20"/>
  <c r="J8" i="20"/>
  <c r="J9" i="20"/>
  <c r="J10" i="20"/>
  <c r="J11" i="20"/>
  <c r="J12" i="20"/>
  <c r="J14" i="20"/>
  <c r="J15" i="20"/>
  <c r="J16" i="20"/>
  <c r="J17" i="20"/>
  <c r="J2" i="20"/>
  <c r="E4" i="17"/>
  <c r="E3" i="17"/>
  <c r="L62" i="22"/>
  <c r="L63" i="22"/>
  <c r="L30" i="22"/>
  <c r="L64" i="22"/>
  <c r="L65" i="22"/>
  <c r="L66" i="22"/>
  <c r="L67" i="22"/>
  <c r="L14" i="22"/>
  <c r="L31" i="22"/>
  <c r="L32" i="22"/>
  <c r="L68" i="22"/>
  <c r="L69" i="22"/>
  <c r="L70" i="22"/>
  <c r="L71" i="22"/>
  <c r="L72" i="22"/>
  <c r="L73" i="22"/>
  <c r="L74" i="22"/>
  <c r="L75" i="22"/>
  <c r="L15" i="22"/>
  <c r="L16" i="22"/>
  <c r="L17" i="22"/>
  <c r="L18" i="22"/>
  <c r="L76" i="22"/>
  <c r="L77" i="22"/>
  <c r="L78" i="22"/>
  <c r="L79" i="22"/>
  <c r="L80" i="22"/>
  <c r="L33" i="22"/>
  <c r="L34" i="22"/>
  <c r="L81" i="22"/>
  <c r="L35" i="22"/>
  <c r="L36" i="22"/>
  <c r="L37" i="22"/>
  <c r="L38" i="22"/>
  <c r="L39" i="22"/>
  <c r="L40" i="22"/>
  <c r="L41" i="22"/>
  <c r="L42" i="22"/>
  <c r="L43" i="22"/>
  <c r="L44" i="22"/>
  <c r="L45" i="22"/>
  <c r="L19" i="22"/>
  <c r="L61" i="22"/>
  <c r="D2" i="28"/>
  <c r="E2" i="28"/>
  <c r="D3" i="28"/>
  <c r="E3" i="28"/>
  <c r="G3" i="28"/>
  <c r="D4" i="28"/>
  <c r="E4" i="28" s="1"/>
  <c r="D5" i="28"/>
  <c r="E5" i="28" s="1"/>
  <c r="F8" i="28"/>
  <c r="E9" i="28"/>
  <c r="F9" i="28" s="1"/>
  <c r="E10" i="28"/>
  <c r="F10" i="28"/>
  <c r="E11" i="28"/>
  <c r="E12" i="28" s="1"/>
  <c r="F11" i="28"/>
  <c r="F8" i="20"/>
  <c r="F7" i="20"/>
  <c r="F16" i="20"/>
  <c r="F17" i="20"/>
  <c r="F5" i="20"/>
  <c r="F4" i="20"/>
  <c r="F10" i="20"/>
  <c r="F11" i="20"/>
  <c r="F3" i="20"/>
  <c r="F6" i="20"/>
  <c r="F9" i="20"/>
  <c r="F12" i="20"/>
  <c r="F13" i="20"/>
  <c r="F14" i="20"/>
  <c r="F15" i="20"/>
  <c r="F2" i="20"/>
  <c r="M51" i="27"/>
  <c r="N51" i="27"/>
  <c r="M50" i="27"/>
  <c r="N50" i="27"/>
  <c r="K50" i="27"/>
  <c r="K51" i="27"/>
  <c r="H11" i="5"/>
  <c r="H10" i="5"/>
  <c r="H9" i="5"/>
  <c r="H8" i="5"/>
  <c r="H7" i="5"/>
  <c r="H6" i="5"/>
  <c r="H5" i="5"/>
  <c r="H4" i="5"/>
  <c r="H3" i="5"/>
  <c r="H2" i="5"/>
  <c r="H16" i="5"/>
  <c r="H15" i="5"/>
  <c r="H14" i="5"/>
  <c r="H13" i="5"/>
  <c r="H12" i="5"/>
  <c r="K9" i="27"/>
  <c r="K11" i="27"/>
  <c r="K10" i="27"/>
  <c r="K15" i="27"/>
  <c r="K16" i="27"/>
  <c r="K17" i="27"/>
  <c r="K18" i="27"/>
  <c r="K19" i="27"/>
  <c r="K20" i="27"/>
  <c r="K21" i="27"/>
  <c r="K22" i="27"/>
  <c r="K24" i="27"/>
  <c r="K23" i="27"/>
  <c r="K25" i="27"/>
  <c r="K26" i="27"/>
  <c r="K27" i="27"/>
  <c r="K28" i="27"/>
  <c r="K29" i="27"/>
  <c r="K30" i="27"/>
  <c r="K31" i="27"/>
  <c r="K32" i="27"/>
  <c r="K33" i="27"/>
  <c r="K34" i="27"/>
  <c r="K35" i="27"/>
  <c r="K36" i="27"/>
  <c r="K37" i="27"/>
  <c r="K6" i="27"/>
  <c r="K38" i="27"/>
  <c r="K39" i="27"/>
  <c r="K40" i="27"/>
  <c r="K41" i="27"/>
  <c r="K42" i="27"/>
  <c r="K43" i="27"/>
  <c r="K44" i="27"/>
  <c r="K45" i="27"/>
  <c r="K46" i="27"/>
  <c r="K47" i="27"/>
  <c r="K48" i="27"/>
  <c r="K49" i="27"/>
  <c r="K52" i="27"/>
  <c r="K53" i="27"/>
  <c r="K54" i="27"/>
  <c r="K55" i="27"/>
  <c r="K56" i="27"/>
  <c r="K58" i="27"/>
  <c r="K57" i="27"/>
  <c r="K59" i="27"/>
  <c r="K60" i="27"/>
  <c r="K61" i="27"/>
  <c r="K62" i="27"/>
  <c r="K63" i="27"/>
  <c r="K64" i="27"/>
  <c r="K65" i="27"/>
  <c r="K66" i="27"/>
  <c r="K67" i="27"/>
  <c r="K68" i="27"/>
  <c r="K69" i="27"/>
  <c r="K70" i="27"/>
  <c r="K71" i="27"/>
  <c r="K72" i="27"/>
  <c r="K73" i="27"/>
  <c r="K75" i="27"/>
  <c r="K74" i="27"/>
  <c r="K76" i="27"/>
  <c r="K78" i="27"/>
  <c r="K79" i="27"/>
  <c r="K77" i="27"/>
  <c r="K80" i="27"/>
  <c r="K81" i="27"/>
  <c r="K82" i="27"/>
  <c r="K83" i="27"/>
  <c r="K84" i="27"/>
  <c r="K85" i="27"/>
  <c r="K86" i="27"/>
  <c r="K87" i="27"/>
  <c r="K88" i="27"/>
  <c r="K89" i="27"/>
  <c r="K90" i="27"/>
  <c r="K91" i="27"/>
  <c r="K92" i="27"/>
  <c r="K93" i="27"/>
  <c r="K94" i="27"/>
  <c r="K95" i="27"/>
  <c r="K96" i="27"/>
  <c r="K97" i="27"/>
  <c r="K98" i="27"/>
  <c r="K100" i="27"/>
  <c r="K99" i="27"/>
  <c r="K101" i="27"/>
  <c r="K102" i="27"/>
  <c r="K103" i="27"/>
  <c r="K104" i="27"/>
  <c r="K105" i="27"/>
  <c r="K109" i="27"/>
  <c r="K110" i="27"/>
  <c r="K106" i="27"/>
  <c r="K7" i="27"/>
  <c r="K107" i="27"/>
  <c r="K108" i="27"/>
  <c r="K111" i="27"/>
  <c r="K112" i="27"/>
  <c r="K113" i="27"/>
  <c r="K114" i="27"/>
  <c r="K115" i="27"/>
  <c r="K116" i="27"/>
  <c r="K117" i="27"/>
  <c r="K118" i="27"/>
  <c r="K119" i="27"/>
  <c r="K120" i="27"/>
  <c r="K121" i="27"/>
  <c r="K122" i="27"/>
  <c r="K123" i="27"/>
  <c r="K124" i="27"/>
  <c r="K125" i="27"/>
  <c r="K126" i="27"/>
  <c r="K127" i="27"/>
  <c r="K128" i="27"/>
  <c r="K129" i="27"/>
  <c r="K130" i="27"/>
  <c r="K131" i="27"/>
  <c r="K5" i="27"/>
  <c r="K132" i="27"/>
  <c r="K133" i="27"/>
  <c r="K134" i="27"/>
  <c r="K137" i="27"/>
  <c r="K136" i="27"/>
  <c r="K135" i="27"/>
  <c r="K140" i="27"/>
  <c r="K141" i="27"/>
  <c r="K138" i="27"/>
  <c r="K139" i="27"/>
  <c r="K142" i="27"/>
  <c r="K144" i="27"/>
  <c r="K143" i="27"/>
  <c r="K145" i="27"/>
  <c r="K146" i="27"/>
  <c r="K147" i="27"/>
  <c r="K148" i="27"/>
  <c r="K149" i="27"/>
  <c r="K150" i="27"/>
  <c r="K151" i="27"/>
  <c r="K152" i="27"/>
  <c r="K153" i="27"/>
  <c r="K154" i="27"/>
  <c r="K155" i="27"/>
  <c r="K156" i="27"/>
  <c r="K157" i="27"/>
  <c r="K158" i="27"/>
  <c r="K159" i="27"/>
  <c r="K160" i="27"/>
  <c r="K161" i="27"/>
  <c r="K162" i="27"/>
  <c r="K163" i="27"/>
  <c r="K168" i="27"/>
  <c r="K167" i="27"/>
  <c r="K166" i="27"/>
  <c r="K169" i="27"/>
  <c r="K164" i="27"/>
  <c r="K165" i="27"/>
  <c r="K170" i="27"/>
  <c r="K171" i="27"/>
  <c r="K172" i="27"/>
  <c r="K173" i="27"/>
  <c r="K174" i="27"/>
  <c r="K175" i="27"/>
  <c r="K176" i="27"/>
  <c r="K177" i="27"/>
  <c r="K178" i="27"/>
  <c r="K181" i="27"/>
  <c r="K180" i="27"/>
  <c r="K179" i="27"/>
  <c r="K182" i="27"/>
  <c r="K183" i="27"/>
  <c r="K184" i="27"/>
  <c r="K185" i="27"/>
  <c r="K186" i="27"/>
  <c r="K187" i="27"/>
  <c r="K188" i="27"/>
  <c r="K189" i="27"/>
  <c r="K190" i="27"/>
  <c r="K191" i="27"/>
  <c r="K192" i="27"/>
  <c r="K193" i="27"/>
  <c r="K194" i="27"/>
  <c r="K195" i="27"/>
  <c r="K197" i="27"/>
  <c r="K196" i="27"/>
  <c r="K198" i="27"/>
  <c r="K199" i="27"/>
  <c r="K200" i="27"/>
  <c r="K201" i="27"/>
  <c r="K202" i="27"/>
  <c r="K204" i="27"/>
  <c r="K203" i="27"/>
  <c r="K207" i="27"/>
  <c r="K206" i="27"/>
  <c r="K209" i="27"/>
  <c r="K208" i="27"/>
  <c r="K210" i="27"/>
  <c r="K205" i="27"/>
  <c r="K212" i="27"/>
  <c r="K211" i="27"/>
  <c r="K213" i="27"/>
  <c r="K214" i="27"/>
  <c r="K215" i="27"/>
  <c r="K216" i="27"/>
  <c r="K217" i="27"/>
  <c r="K218" i="27"/>
  <c r="K219" i="27"/>
  <c r="K220" i="27"/>
  <c r="K221" i="27"/>
  <c r="K222" i="27"/>
  <c r="K8" i="27"/>
  <c r="K223" i="27"/>
  <c r="K224" i="27"/>
  <c r="K225" i="27"/>
  <c r="K226" i="27"/>
  <c r="K227" i="27"/>
  <c r="K228" i="27"/>
  <c r="K229" i="27"/>
  <c r="K14" i="27"/>
  <c r="K13" i="27"/>
  <c r="K230" i="27"/>
  <c r="K231" i="27"/>
  <c r="K233" i="27"/>
  <c r="K234" i="27"/>
  <c r="K235" i="27"/>
  <c r="K236" i="27"/>
  <c r="K232" i="27"/>
  <c r="K237" i="27"/>
  <c r="K238" i="27"/>
  <c r="K239" i="27"/>
  <c r="K240" i="27"/>
  <c r="K243" i="27"/>
  <c r="K244" i="27"/>
  <c r="K241" i="27"/>
  <c r="K242" i="27"/>
  <c r="K245" i="27"/>
  <c r="K246" i="27"/>
  <c r="K250" i="27"/>
  <c r="K248" i="27"/>
  <c r="K249" i="27"/>
  <c r="K247" i="27"/>
  <c r="K251" i="27"/>
  <c r="K255" i="27"/>
  <c r="K254" i="27"/>
  <c r="K252" i="27"/>
  <c r="K253" i="27"/>
  <c r="K256" i="27"/>
  <c r="K257" i="27"/>
  <c r="K258" i="27"/>
  <c r="K259" i="27"/>
  <c r="K260" i="27"/>
  <c r="K261" i="27"/>
  <c r="K262" i="27"/>
  <c r="K263" i="27"/>
  <c r="K264" i="27"/>
  <c r="K265" i="27"/>
  <c r="K266" i="27"/>
  <c r="K267" i="27"/>
  <c r="K268" i="27"/>
  <c r="K270" i="27"/>
  <c r="K271" i="27"/>
  <c r="K272" i="27"/>
  <c r="K273" i="27"/>
  <c r="K274" i="27"/>
  <c r="K269" i="27"/>
  <c r="K275" i="27"/>
  <c r="K276" i="27"/>
  <c r="K280" i="27"/>
  <c r="K277" i="27"/>
  <c r="K279" i="27"/>
  <c r="K278" i="27"/>
  <c r="K281" i="27"/>
  <c r="K282" i="27"/>
  <c r="K3" i="27"/>
  <c r="K4" i="27"/>
  <c r="K283" i="27"/>
  <c r="K284" i="27"/>
  <c r="K285" i="27"/>
  <c r="K286" i="27"/>
  <c r="K287" i="27"/>
  <c r="K288" i="27"/>
  <c r="K289" i="27"/>
  <c r="K291" i="27"/>
  <c r="K292" i="27"/>
  <c r="K294" i="27"/>
  <c r="K293" i="27"/>
  <c r="K295" i="27"/>
  <c r="K296" i="27"/>
  <c r="K297" i="27"/>
  <c r="K298" i="27"/>
  <c r="K299" i="27"/>
  <c r="K300" i="27"/>
  <c r="K302" i="27"/>
  <c r="K301" i="27"/>
  <c r="K303" i="27"/>
  <c r="K304" i="27"/>
  <c r="K305" i="27"/>
  <c r="K306" i="27"/>
  <c r="K310" i="27"/>
  <c r="K309" i="27"/>
  <c r="K307" i="27"/>
  <c r="K308" i="27"/>
  <c r="K311" i="27"/>
  <c r="K312" i="27"/>
  <c r="K313" i="27"/>
  <c r="K314" i="27"/>
  <c r="K315" i="27"/>
  <c r="K316" i="27"/>
  <c r="K317" i="27"/>
  <c r="K318" i="27"/>
  <c r="K319" i="27"/>
  <c r="K320" i="27"/>
  <c r="K321" i="27"/>
  <c r="K290" i="27"/>
  <c r="K322" i="27"/>
  <c r="K323" i="27"/>
  <c r="K324" i="27"/>
  <c r="K325" i="27"/>
  <c r="K326" i="27"/>
  <c r="K327" i="27"/>
  <c r="K12" i="27"/>
  <c r="M9" i="27"/>
  <c r="M11" i="27"/>
  <c r="M10" i="27"/>
  <c r="M15" i="27"/>
  <c r="M16" i="27"/>
  <c r="M17" i="27"/>
  <c r="M18" i="27"/>
  <c r="M19" i="27"/>
  <c r="M20" i="27"/>
  <c r="M21" i="27"/>
  <c r="M22" i="27"/>
  <c r="M24" i="27"/>
  <c r="M23" i="27"/>
  <c r="M25" i="27"/>
  <c r="M26" i="27"/>
  <c r="M27" i="27"/>
  <c r="M28" i="27"/>
  <c r="M29" i="27"/>
  <c r="M30" i="27"/>
  <c r="M31" i="27"/>
  <c r="M32" i="27"/>
  <c r="M33" i="27"/>
  <c r="M34" i="27"/>
  <c r="M35" i="27"/>
  <c r="M36" i="27"/>
  <c r="M37" i="27"/>
  <c r="M6" i="27"/>
  <c r="M38" i="27"/>
  <c r="M39" i="27"/>
  <c r="M40" i="27"/>
  <c r="M41" i="27"/>
  <c r="M42" i="27"/>
  <c r="M43" i="27"/>
  <c r="M44" i="27"/>
  <c r="M45" i="27"/>
  <c r="M46" i="27"/>
  <c r="M47" i="27"/>
  <c r="M48" i="27"/>
  <c r="M49" i="27"/>
  <c r="M52" i="27"/>
  <c r="M53" i="27"/>
  <c r="M54" i="27"/>
  <c r="M55" i="27"/>
  <c r="M56" i="27"/>
  <c r="M58" i="27"/>
  <c r="M57" i="27"/>
  <c r="M59" i="27"/>
  <c r="M60" i="27"/>
  <c r="M61" i="27"/>
  <c r="M62" i="27"/>
  <c r="M63" i="27"/>
  <c r="M64" i="27"/>
  <c r="M65" i="27"/>
  <c r="M66" i="27"/>
  <c r="M67" i="27"/>
  <c r="M68" i="27"/>
  <c r="M69" i="27"/>
  <c r="M70" i="27"/>
  <c r="M71" i="27"/>
  <c r="M72" i="27"/>
  <c r="M73" i="27"/>
  <c r="M75" i="27"/>
  <c r="M74" i="27"/>
  <c r="M76" i="27"/>
  <c r="M78" i="27"/>
  <c r="M79" i="27"/>
  <c r="M77" i="27"/>
  <c r="M80" i="27"/>
  <c r="M81" i="27"/>
  <c r="M82" i="27"/>
  <c r="M83" i="27"/>
  <c r="M84" i="27"/>
  <c r="M85" i="27"/>
  <c r="M86" i="27"/>
  <c r="M87" i="27"/>
  <c r="M88" i="27"/>
  <c r="M89" i="27"/>
  <c r="M90" i="27"/>
  <c r="M91" i="27"/>
  <c r="M92" i="27"/>
  <c r="M93" i="27"/>
  <c r="M94" i="27"/>
  <c r="M95" i="27"/>
  <c r="M96" i="27"/>
  <c r="M97" i="27"/>
  <c r="M98" i="27"/>
  <c r="M100" i="27"/>
  <c r="M99" i="27"/>
  <c r="M101" i="27"/>
  <c r="M102" i="27"/>
  <c r="M103" i="27"/>
  <c r="M104" i="27"/>
  <c r="M105" i="27"/>
  <c r="M109" i="27"/>
  <c r="M110" i="27"/>
  <c r="M106" i="27"/>
  <c r="M7" i="27"/>
  <c r="M107" i="27"/>
  <c r="M108" i="27"/>
  <c r="M111" i="27"/>
  <c r="M112" i="27"/>
  <c r="M113" i="27"/>
  <c r="M114" i="27"/>
  <c r="M115" i="27"/>
  <c r="M116" i="27"/>
  <c r="M117" i="27"/>
  <c r="M118" i="27"/>
  <c r="M119" i="27"/>
  <c r="M120" i="27"/>
  <c r="M121" i="27"/>
  <c r="M122" i="27"/>
  <c r="M123" i="27"/>
  <c r="M124" i="27"/>
  <c r="M125" i="27"/>
  <c r="M126" i="27"/>
  <c r="M127" i="27"/>
  <c r="M128" i="27"/>
  <c r="M129" i="27"/>
  <c r="M130" i="27"/>
  <c r="M131" i="27"/>
  <c r="M5" i="27"/>
  <c r="M132" i="27"/>
  <c r="M133" i="27"/>
  <c r="M134" i="27"/>
  <c r="M137" i="27"/>
  <c r="M136" i="27"/>
  <c r="M135" i="27"/>
  <c r="M140" i="27"/>
  <c r="M141" i="27"/>
  <c r="M138" i="27"/>
  <c r="M139" i="27"/>
  <c r="M142" i="27"/>
  <c r="M144" i="27"/>
  <c r="M143" i="27"/>
  <c r="M145" i="27"/>
  <c r="M146" i="27"/>
  <c r="M147" i="27"/>
  <c r="M148" i="27"/>
  <c r="M149" i="27"/>
  <c r="M150" i="27"/>
  <c r="M151" i="27"/>
  <c r="M152" i="27"/>
  <c r="M153" i="27"/>
  <c r="M154" i="27"/>
  <c r="M155" i="27"/>
  <c r="M156" i="27"/>
  <c r="M157" i="27"/>
  <c r="M158" i="27"/>
  <c r="M159" i="27"/>
  <c r="M160" i="27"/>
  <c r="M161" i="27"/>
  <c r="M162" i="27"/>
  <c r="M163" i="27"/>
  <c r="M168" i="27"/>
  <c r="M167" i="27"/>
  <c r="M166" i="27"/>
  <c r="M169" i="27"/>
  <c r="M164" i="27"/>
  <c r="M165" i="27"/>
  <c r="M170" i="27"/>
  <c r="M171" i="27"/>
  <c r="M172" i="27"/>
  <c r="M173" i="27"/>
  <c r="M174" i="27"/>
  <c r="M175" i="27"/>
  <c r="M176" i="27"/>
  <c r="M177" i="27"/>
  <c r="M178" i="27"/>
  <c r="M181" i="27"/>
  <c r="M180" i="27"/>
  <c r="M179" i="27"/>
  <c r="M182" i="27"/>
  <c r="M183" i="27"/>
  <c r="M184" i="27"/>
  <c r="M185" i="27"/>
  <c r="M186" i="27"/>
  <c r="M187" i="27"/>
  <c r="M188" i="27"/>
  <c r="M189" i="27"/>
  <c r="M190" i="27"/>
  <c r="M191" i="27"/>
  <c r="M192" i="27"/>
  <c r="M193" i="27"/>
  <c r="M194" i="27"/>
  <c r="M195" i="27"/>
  <c r="M197" i="27"/>
  <c r="M196" i="27"/>
  <c r="M198" i="27"/>
  <c r="M199" i="27"/>
  <c r="M200" i="27"/>
  <c r="M201" i="27"/>
  <c r="M202" i="27"/>
  <c r="M204" i="27"/>
  <c r="M203" i="27"/>
  <c r="M207" i="27"/>
  <c r="M206" i="27"/>
  <c r="M209" i="27"/>
  <c r="M208" i="27"/>
  <c r="M210" i="27"/>
  <c r="M205" i="27"/>
  <c r="M212" i="27"/>
  <c r="M211" i="27"/>
  <c r="M213" i="27"/>
  <c r="M214" i="27"/>
  <c r="M215" i="27"/>
  <c r="M216" i="27"/>
  <c r="M217" i="27"/>
  <c r="M218" i="27"/>
  <c r="M219" i="27"/>
  <c r="M220" i="27"/>
  <c r="M221" i="27"/>
  <c r="M222" i="27"/>
  <c r="M8" i="27"/>
  <c r="M223" i="27"/>
  <c r="M224" i="27"/>
  <c r="M225" i="27"/>
  <c r="M226" i="27"/>
  <c r="M227" i="27"/>
  <c r="M228" i="27"/>
  <c r="M229" i="27"/>
  <c r="M14" i="27"/>
  <c r="M13" i="27"/>
  <c r="M230" i="27"/>
  <c r="M231" i="27"/>
  <c r="M233" i="27"/>
  <c r="M234" i="27"/>
  <c r="M235" i="27"/>
  <c r="M236" i="27"/>
  <c r="M232" i="27"/>
  <c r="M237" i="27"/>
  <c r="M238" i="27"/>
  <c r="M239" i="27"/>
  <c r="M240" i="27"/>
  <c r="M243" i="27"/>
  <c r="M244" i="27"/>
  <c r="M241" i="27"/>
  <c r="M242" i="27"/>
  <c r="M245" i="27"/>
  <c r="M246" i="27"/>
  <c r="M250" i="27"/>
  <c r="M248" i="27"/>
  <c r="M249" i="27"/>
  <c r="M247" i="27"/>
  <c r="M251" i="27"/>
  <c r="M255" i="27"/>
  <c r="M254" i="27"/>
  <c r="M252" i="27"/>
  <c r="M253" i="27"/>
  <c r="M256" i="27"/>
  <c r="M257" i="27"/>
  <c r="M258" i="27"/>
  <c r="M259" i="27"/>
  <c r="M260" i="27"/>
  <c r="M261" i="27"/>
  <c r="M262" i="27"/>
  <c r="M263" i="27"/>
  <c r="M264" i="27"/>
  <c r="M265" i="27"/>
  <c r="M266" i="27"/>
  <c r="M267" i="27"/>
  <c r="M268" i="27"/>
  <c r="M270" i="27"/>
  <c r="M271" i="27"/>
  <c r="M272" i="27"/>
  <c r="M273" i="27"/>
  <c r="M274" i="27"/>
  <c r="M269" i="27"/>
  <c r="M275" i="27"/>
  <c r="M276" i="27"/>
  <c r="M280" i="27"/>
  <c r="M277" i="27"/>
  <c r="M279" i="27"/>
  <c r="M278" i="27"/>
  <c r="M281" i="27"/>
  <c r="M282" i="27"/>
  <c r="M3" i="27"/>
  <c r="M4" i="27"/>
  <c r="M283" i="27"/>
  <c r="M284" i="27"/>
  <c r="M285" i="27"/>
  <c r="M286" i="27"/>
  <c r="M287" i="27"/>
  <c r="M288" i="27"/>
  <c r="M289" i="27"/>
  <c r="M291" i="27"/>
  <c r="M292" i="27"/>
  <c r="M294" i="27"/>
  <c r="M293" i="27"/>
  <c r="M295" i="27"/>
  <c r="M296" i="27"/>
  <c r="M297" i="27"/>
  <c r="M298" i="27"/>
  <c r="M299" i="27"/>
  <c r="M300" i="27"/>
  <c r="M302" i="27"/>
  <c r="M301" i="27"/>
  <c r="M303" i="27"/>
  <c r="M304" i="27"/>
  <c r="M305" i="27"/>
  <c r="M306" i="27"/>
  <c r="M310" i="27"/>
  <c r="M309" i="27"/>
  <c r="M307" i="27"/>
  <c r="M308" i="27"/>
  <c r="M311" i="27"/>
  <c r="M312" i="27"/>
  <c r="M313" i="27"/>
  <c r="M314" i="27"/>
  <c r="M315" i="27"/>
  <c r="M316" i="27"/>
  <c r="M317" i="27"/>
  <c r="M318" i="27"/>
  <c r="M319" i="27"/>
  <c r="M320" i="27"/>
  <c r="M321" i="27"/>
  <c r="M290" i="27"/>
  <c r="M322" i="27"/>
  <c r="M323" i="27"/>
  <c r="M324" i="27"/>
  <c r="M325" i="27"/>
  <c r="M326" i="27"/>
  <c r="M327" i="27"/>
  <c r="M12" i="27"/>
  <c r="N9" i="27"/>
  <c r="N11" i="27"/>
  <c r="N10" i="27"/>
  <c r="N15" i="27"/>
  <c r="N16" i="27"/>
  <c r="N17" i="27"/>
  <c r="N18" i="27"/>
  <c r="N19" i="27"/>
  <c r="N20" i="27"/>
  <c r="N21" i="27"/>
  <c r="N22" i="27"/>
  <c r="N24" i="27"/>
  <c r="N23" i="27"/>
  <c r="N25" i="27"/>
  <c r="N26" i="27"/>
  <c r="N27" i="27"/>
  <c r="N28" i="27"/>
  <c r="N29" i="27"/>
  <c r="N30" i="27"/>
  <c r="N31" i="27"/>
  <c r="N32" i="27"/>
  <c r="N33" i="27"/>
  <c r="N34" i="27"/>
  <c r="N35" i="27"/>
  <c r="N36" i="27"/>
  <c r="N37" i="27"/>
  <c r="N6" i="27"/>
  <c r="N38" i="27"/>
  <c r="N39" i="27"/>
  <c r="N40" i="27"/>
  <c r="N41" i="27"/>
  <c r="N42" i="27"/>
  <c r="N43" i="27"/>
  <c r="N44" i="27"/>
  <c r="N45" i="27"/>
  <c r="N46" i="27"/>
  <c r="N47" i="27"/>
  <c r="N48" i="27"/>
  <c r="N49" i="27"/>
  <c r="N52" i="27"/>
  <c r="N53" i="27"/>
  <c r="N54" i="27"/>
  <c r="N55" i="27"/>
  <c r="N56" i="27"/>
  <c r="N58" i="27"/>
  <c r="N57" i="27"/>
  <c r="N59" i="27"/>
  <c r="N60" i="27"/>
  <c r="N61" i="27"/>
  <c r="N62" i="27"/>
  <c r="N63" i="27"/>
  <c r="N64" i="27"/>
  <c r="N65" i="27"/>
  <c r="N66" i="27"/>
  <c r="N67" i="27"/>
  <c r="N68" i="27"/>
  <c r="N69" i="27"/>
  <c r="N70" i="27"/>
  <c r="N71" i="27"/>
  <c r="N72" i="27"/>
  <c r="N73" i="27"/>
  <c r="N75" i="27"/>
  <c r="N74" i="27"/>
  <c r="N76" i="27"/>
  <c r="N78" i="27"/>
  <c r="N79" i="27"/>
  <c r="N77" i="27"/>
  <c r="N80" i="27"/>
  <c r="N81" i="27"/>
  <c r="N82" i="27"/>
  <c r="N83" i="27"/>
  <c r="N84" i="27"/>
  <c r="N85" i="27"/>
  <c r="N86" i="27"/>
  <c r="N87" i="27"/>
  <c r="N88" i="27"/>
  <c r="N89" i="27"/>
  <c r="N90" i="27"/>
  <c r="N91" i="27"/>
  <c r="N92" i="27"/>
  <c r="N93" i="27"/>
  <c r="N94" i="27"/>
  <c r="N95" i="27"/>
  <c r="N96" i="27"/>
  <c r="N97" i="27"/>
  <c r="N98" i="27"/>
  <c r="N100" i="27"/>
  <c r="N99" i="27"/>
  <c r="N101" i="27"/>
  <c r="N102" i="27"/>
  <c r="N103" i="27"/>
  <c r="N104" i="27"/>
  <c r="N105" i="27"/>
  <c r="N109" i="27"/>
  <c r="N110" i="27"/>
  <c r="N106" i="27"/>
  <c r="N7" i="27"/>
  <c r="N107" i="27"/>
  <c r="N108" i="27"/>
  <c r="N111" i="27"/>
  <c r="N112" i="27"/>
  <c r="N113" i="27"/>
  <c r="N114" i="27"/>
  <c r="N115" i="27"/>
  <c r="N116" i="27"/>
  <c r="N117" i="27"/>
  <c r="N118" i="27"/>
  <c r="N119" i="27"/>
  <c r="N120" i="27"/>
  <c r="N121" i="27"/>
  <c r="N122" i="27"/>
  <c r="N123" i="27"/>
  <c r="N124" i="27"/>
  <c r="N125" i="27"/>
  <c r="N126" i="27"/>
  <c r="N127" i="27"/>
  <c r="N128" i="27"/>
  <c r="N129" i="27"/>
  <c r="N130" i="27"/>
  <c r="N131" i="27"/>
  <c r="N5" i="27"/>
  <c r="N132" i="27"/>
  <c r="N133" i="27"/>
  <c r="N134" i="27"/>
  <c r="N137" i="27"/>
  <c r="N136" i="27"/>
  <c r="N135" i="27"/>
  <c r="N140" i="27"/>
  <c r="N141" i="27"/>
  <c r="N138" i="27"/>
  <c r="N139" i="27"/>
  <c r="N142" i="27"/>
  <c r="N144" i="27"/>
  <c r="N143" i="27"/>
  <c r="N145" i="27"/>
  <c r="N146" i="27"/>
  <c r="N147" i="27"/>
  <c r="N148" i="27"/>
  <c r="N149" i="27"/>
  <c r="N150" i="27"/>
  <c r="N151" i="27"/>
  <c r="N152" i="27"/>
  <c r="N153" i="27"/>
  <c r="N154" i="27"/>
  <c r="N155" i="27"/>
  <c r="N156" i="27"/>
  <c r="N157" i="27"/>
  <c r="N158" i="27"/>
  <c r="N159" i="27"/>
  <c r="N160" i="27"/>
  <c r="N161" i="27"/>
  <c r="N162" i="27"/>
  <c r="N163" i="27"/>
  <c r="N168" i="27"/>
  <c r="N167" i="27"/>
  <c r="N166" i="27"/>
  <c r="N169" i="27"/>
  <c r="N164" i="27"/>
  <c r="N165" i="27"/>
  <c r="N170" i="27"/>
  <c r="N171" i="27"/>
  <c r="N172" i="27"/>
  <c r="N173" i="27"/>
  <c r="N174" i="27"/>
  <c r="N175" i="27"/>
  <c r="N176" i="27"/>
  <c r="N177" i="27"/>
  <c r="N178" i="27"/>
  <c r="N181" i="27"/>
  <c r="N180" i="27"/>
  <c r="N179" i="27"/>
  <c r="N182" i="27"/>
  <c r="N183" i="27"/>
  <c r="N184" i="27"/>
  <c r="N185" i="27"/>
  <c r="N186" i="27"/>
  <c r="N187" i="27"/>
  <c r="N188" i="27"/>
  <c r="N189" i="27"/>
  <c r="N190" i="27"/>
  <c r="N191" i="27"/>
  <c r="N192" i="27"/>
  <c r="N193" i="27"/>
  <c r="N194" i="27"/>
  <c r="N195" i="27"/>
  <c r="N197" i="27"/>
  <c r="N196" i="27"/>
  <c r="N198" i="27"/>
  <c r="N199" i="27"/>
  <c r="N200" i="27"/>
  <c r="N201" i="27"/>
  <c r="N202" i="27"/>
  <c r="N204" i="27"/>
  <c r="N203" i="27"/>
  <c r="N207" i="27"/>
  <c r="N206" i="27"/>
  <c r="N209" i="27"/>
  <c r="N208" i="27"/>
  <c r="N210" i="27"/>
  <c r="N205" i="27"/>
  <c r="N212" i="27"/>
  <c r="N211" i="27"/>
  <c r="N213" i="27"/>
  <c r="N214" i="27"/>
  <c r="N215" i="27"/>
  <c r="N216" i="27"/>
  <c r="N217" i="27"/>
  <c r="N218" i="27"/>
  <c r="N219" i="27"/>
  <c r="N220" i="27"/>
  <c r="N221" i="27"/>
  <c r="N222" i="27"/>
  <c r="N8" i="27"/>
  <c r="N223" i="27"/>
  <c r="N224" i="27"/>
  <c r="N225" i="27"/>
  <c r="N226" i="27"/>
  <c r="N227" i="27"/>
  <c r="N228" i="27"/>
  <c r="N229" i="27"/>
  <c r="N14" i="27"/>
  <c r="N13" i="27"/>
  <c r="N230" i="27"/>
  <c r="N231" i="27"/>
  <c r="N233" i="27"/>
  <c r="N234" i="27"/>
  <c r="N235" i="27"/>
  <c r="N236" i="27"/>
  <c r="N232" i="27"/>
  <c r="N237" i="27"/>
  <c r="N238" i="27"/>
  <c r="N239" i="27"/>
  <c r="N240" i="27"/>
  <c r="N243" i="27"/>
  <c r="N244" i="27"/>
  <c r="N241" i="27"/>
  <c r="N242" i="27"/>
  <c r="N245" i="27"/>
  <c r="N246" i="27"/>
  <c r="N250" i="27"/>
  <c r="N248" i="27"/>
  <c r="N249" i="27"/>
  <c r="N247" i="27"/>
  <c r="N251" i="27"/>
  <c r="N255" i="27"/>
  <c r="N254" i="27"/>
  <c r="N252" i="27"/>
  <c r="N253" i="27"/>
  <c r="N256" i="27"/>
  <c r="N257" i="27"/>
  <c r="N258" i="27"/>
  <c r="N259" i="27"/>
  <c r="N260" i="27"/>
  <c r="N261" i="27"/>
  <c r="N262" i="27"/>
  <c r="N263" i="27"/>
  <c r="N264" i="27"/>
  <c r="N265" i="27"/>
  <c r="N266" i="27"/>
  <c r="N267" i="27"/>
  <c r="N268" i="27"/>
  <c r="N270" i="27"/>
  <c r="N271" i="27"/>
  <c r="N272" i="27"/>
  <c r="N273" i="27"/>
  <c r="N274" i="27"/>
  <c r="N269" i="27"/>
  <c r="N275" i="27"/>
  <c r="N276" i="27"/>
  <c r="N280" i="27"/>
  <c r="N277" i="27"/>
  <c r="N279" i="27"/>
  <c r="N278" i="27"/>
  <c r="N281" i="27"/>
  <c r="N282" i="27"/>
  <c r="N3" i="27"/>
  <c r="N4" i="27"/>
  <c r="N283" i="27"/>
  <c r="N284" i="27"/>
  <c r="N285" i="27"/>
  <c r="N286" i="27"/>
  <c r="N287" i="27"/>
  <c r="N288" i="27"/>
  <c r="N289" i="27"/>
  <c r="N291" i="27"/>
  <c r="N292" i="27"/>
  <c r="N294" i="27"/>
  <c r="N293" i="27"/>
  <c r="N295" i="27"/>
  <c r="N296" i="27"/>
  <c r="N297" i="27"/>
  <c r="N298" i="27"/>
  <c r="N299" i="27"/>
  <c r="N300" i="27"/>
  <c r="N302" i="27"/>
  <c r="N301" i="27"/>
  <c r="N303" i="27"/>
  <c r="N304" i="27"/>
  <c r="N305" i="27"/>
  <c r="N306" i="27"/>
  <c r="N310" i="27"/>
  <c r="N309" i="27"/>
  <c r="N307" i="27"/>
  <c r="N308" i="27"/>
  <c r="N311" i="27"/>
  <c r="N312" i="27"/>
  <c r="N313" i="27"/>
  <c r="N314" i="27"/>
  <c r="N315" i="27"/>
  <c r="N316" i="27"/>
  <c r="N317" i="27"/>
  <c r="N318" i="27"/>
  <c r="N319" i="27"/>
  <c r="N320" i="27"/>
  <c r="N321" i="27"/>
  <c r="N290" i="27"/>
  <c r="N322" i="27"/>
  <c r="N323" i="27"/>
  <c r="N324" i="27"/>
  <c r="N325" i="27"/>
  <c r="N326" i="27"/>
  <c r="N327" i="27"/>
  <c r="N12" i="27"/>
  <c r="F161" i="3"/>
  <c r="F163" i="3"/>
  <c r="F162" i="3"/>
  <c r="F91" i="3"/>
  <c r="F90" i="3"/>
  <c r="F89" i="3"/>
  <c r="F199" i="3"/>
  <c r="F101" i="3"/>
  <c r="F198" i="3"/>
  <c r="F88" i="3"/>
  <c r="F197" i="3"/>
  <c r="F123" i="3"/>
  <c r="F122" i="3"/>
  <c r="F74" i="3"/>
  <c r="F87" i="3"/>
  <c r="F184" i="3"/>
  <c r="F196" i="3"/>
  <c r="F193" i="3"/>
  <c r="F73" i="3"/>
  <c r="F72" i="3"/>
  <c r="F192" i="3"/>
  <c r="F191" i="3"/>
  <c r="F160" i="3"/>
  <c r="F190" i="3"/>
  <c r="F159" i="3"/>
  <c r="F86" i="3"/>
  <c r="F189" i="3"/>
  <c r="F177" i="3"/>
  <c r="F85" i="3"/>
  <c r="F84" i="3"/>
  <c r="F176" i="3"/>
  <c r="F175" i="3"/>
  <c r="F83" i="3"/>
  <c r="F82" i="3"/>
  <c r="F81" i="3"/>
  <c r="F80" i="3"/>
  <c r="F188" i="3"/>
  <c r="F96" i="3"/>
  <c r="F95" i="3"/>
  <c r="F94" i="3"/>
  <c r="F79" i="3"/>
  <c r="F78" i="3"/>
  <c r="F187" i="3"/>
  <c r="F174" i="3"/>
  <c r="F173" i="3"/>
  <c r="F186" i="3"/>
  <c r="F77" i="3"/>
  <c r="F76" i="3"/>
  <c r="F156" i="3"/>
  <c r="F136" i="3"/>
  <c r="F157" i="3"/>
  <c r="F155" i="3"/>
  <c r="F185" i="3"/>
  <c r="F158" i="3"/>
  <c r="F75" i="3"/>
  <c r="F181" i="3"/>
  <c r="F180" i="3"/>
  <c r="F68" i="3"/>
  <c r="F67" i="3"/>
  <c r="F179" i="3"/>
  <c r="F66" i="3"/>
  <c r="F178" i="3"/>
  <c r="F65" i="3"/>
  <c r="F63" i="3"/>
  <c r="F62" i="3"/>
  <c r="F61" i="3"/>
  <c r="F100" i="3"/>
  <c r="F60" i="3"/>
  <c r="F168" i="3"/>
  <c r="F154" i="3"/>
  <c r="F59" i="3"/>
  <c r="F151" i="3"/>
  <c r="F121" i="3"/>
  <c r="F167" i="3"/>
  <c r="F152" i="3"/>
  <c r="F153" i="3"/>
  <c r="F172" i="3"/>
  <c r="F71" i="3"/>
  <c r="F58" i="3"/>
  <c r="F166" i="3"/>
  <c r="F57" i="3"/>
  <c r="F56" i="3"/>
  <c r="F55" i="3"/>
  <c r="F54" i="3"/>
  <c r="F165" i="3"/>
  <c r="F150" i="3"/>
  <c r="F70" i="3"/>
  <c r="F195" i="3"/>
  <c r="F171" i="3"/>
  <c r="F149" i="3"/>
  <c r="F148" i="3"/>
  <c r="F164" i="3"/>
  <c r="F53" i="3"/>
  <c r="F52" i="3"/>
  <c r="F146" i="3"/>
  <c r="F64" i="3"/>
  <c r="F25" i="3"/>
  <c r="F23" i="3"/>
  <c r="F21" i="3"/>
  <c r="F9" i="3"/>
  <c r="F147" i="3"/>
  <c r="F69" i="3"/>
  <c r="F143" i="3"/>
  <c r="F144" i="3"/>
  <c r="F135" i="3"/>
  <c r="F145" i="3"/>
  <c r="F194" i="3"/>
  <c r="F99" i="3"/>
  <c r="F51" i="3"/>
  <c r="F50" i="3"/>
  <c r="F49" i="3"/>
  <c r="F134" i="3"/>
  <c r="F93" i="3"/>
  <c r="F142" i="3"/>
  <c r="F133" i="3"/>
  <c r="F132" i="3"/>
  <c r="F141" i="3"/>
  <c r="F183" i="3"/>
  <c r="F48" i="3"/>
  <c r="F131" i="3"/>
  <c r="F130" i="3"/>
  <c r="F44" i="3"/>
  <c r="F43" i="3"/>
  <c r="F47" i="3"/>
  <c r="F129" i="3"/>
  <c r="F46" i="3"/>
  <c r="F45" i="3"/>
  <c r="F128" i="3"/>
  <c r="F127" i="3"/>
  <c r="F42" i="3"/>
  <c r="F41" i="3"/>
  <c r="F40" i="3"/>
  <c r="F126" i="3"/>
  <c r="F125" i="3"/>
  <c r="F124" i="3"/>
  <c r="F140" i="3"/>
  <c r="F39" i="3"/>
  <c r="F38" i="3"/>
  <c r="F37" i="3"/>
  <c r="F36" i="3"/>
  <c r="F182" i="3"/>
  <c r="F120" i="3"/>
  <c r="F119" i="3"/>
  <c r="F35" i="3"/>
  <c r="F118" i="3"/>
  <c r="F34" i="3"/>
  <c r="F139" i="3"/>
  <c r="F117" i="3"/>
  <c r="F116" i="3"/>
  <c r="F115" i="3"/>
  <c r="F113" i="3"/>
  <c r="F114" i="3"/>
  <c r="F112" i="3"/>
  <c r="F33" i="3"/>
  <c r="F32" i="3"/>
  <c r="F111" i="3"/>
  <c r="F31" i="3"/>
  <c r="F30" i="3"/>
  <c r="F29" i="3"/>
  <c r="F28" i="3"/>
  <c r="F27" i="3"/>
  <c r="F110" i="3"/>
  <c r="F26" i="3"/>
  <c r="F109" i="3"/>
  <c r="F108" i="3"/>
  <c r="F107" i="3"/>
  <c r="F106" i="3"/>
  <c r="F170" i="3"/>
  <c r="F169" i="3"/>
  <c r="F137" i="3"/>
  <c r="F138" i="3"/>
  <c r="F105" i="3"/>
  <c r="F24" i="3"/>
  <c r="F22" i="3"/>
  <c r="F20" i="3"/>
  <c r="F19" i="3"/>
  <c r="F18" i="3"/>
  <c r="F17" i="3"/>
  <c r="F104" i="3"/>
  <c r="F16" i="3"/>
  <c r="F15" i="3"/>
  <c r="F14" i="3"/>
  <c r="F103" i="3"/>
  <c r="F13" i="3"/>
  <c r="F12" i="3"/>
  <c r="F102" i="3"/>
  <c r="F11" i="3"/>
  <c r="F10" i="3"/>
  <c r="F8" i="3"/>
  <c r="F7" i="3"/>
  <c r="F6" i="3"/>
  <c r="F98" i="3"/>
  <c r="F97" i="3"/>
  <c r="F5" i="3"/>
  <c r="F4" i="3"/>
  <c r="F3" i="3"/>
  <c r="F92" i="3"/>
  <c r="F2" i="3"/>
  <c r="I2" i="26"/>
  <c r="G3" i="26"/>
  <c r="G4" i="26"/>
  <c r="G5" i="26"/>
  <c r="G6" i="26"/>
  <c r="G7" i="26"/>
  <c r="G8" i="26"/>
  <c r="G13" i="26"/>
  <c r="G14" i="26"/>
  <c r="G15" i="26"/>
  <c r="G16" i="26"/>
  <c r="G17" i="26"/>
  <c r="G20" i="26"/>
  <c r="G21" i="26"/>
  <c r="G22" i="26"/>
  <c r="G23" i="26"/>
  <c r="G24" i="26"/>
  <c r="G25" i="26"/>
  <c r="G26" i="26"/>
  <c r="G27" i="26"/>
  <c r="G28" i="26"/>
  <c r="G29" i="26"/>
  <c r="G30" i="26"/>
  <c r="G31" i="26"/>
  <c r="G32" i="26"/>
  <c r="G33" i="26"/>
  <c r="G34" i="26"/>
  <c r="G35" i="26"/>
  <c r="G36" i="26"/>
  <c r="G37" i="26"/>
  <c r="G38" i="26"/>
  <c r="G39" i="26"/>
  <c r="G40" i="26"/>
  <c r="G41" i="26"/>
  <c r="G42" i="26"/>
  <c r="G43" i="26"/>
  <c r="G44" i="26"/>
  <c r="G45" i="26"/>
  <c r="G46" i="26"/>
  <c r="G47" i="26"/>
  <c r="G48" i="26"/>
  <c r="G49" i="26"/>
  <c r="G50" i="26"/>
  <c r="G51" i="26"/>
  <c r="G52" i="26"/>
  <c r="G53" i="26"/>
  <c r="G54" i="26"/>
  <c r="G55" i="26"/>
  <c r="G56" i="26"/>
  <c r="G57" i="26"/>
  <c r="G58" i="26"/>
  <c r="G59" i="26"/>
  <c r="G60" i="26"/>
  <c r="G61" i="26"/>
  <c r="G62" i="26"/>
  <c r="G63" i="26"/>
  <c r="G64" i="26"/>
  <c r="G65" i="26"/>
  <c r="G66" i="26"/>
  <c r="G67" i="26"/>
  <c r="G68" i="26"/>
  <c r="G69" i="26"/>
  <c r="G70" i="26"/>
  <c r="G71" i="26"/>
  <c r="G72" i="26"/>
  <c r="G73" i="26"/>
  <c r="G74" i="26"/>
  <c r="G75" i="26"/>
  <c r="G76" i="26"/>
  <c r="G77" i="26"/>
  <c r="G78" i="26"/>
  <c r="G79" i="26"/>
  <c r="G80" i="26"/>
  <c r="G81" i="26"/>
  <c r="G82" i="26"/>
  <c r="G83" i="26"/>
  <c r="G84" i="26"/>
  <c r="G85" i="26"/>
  <c r="G86" i="26"/>
  <c r="G87" i="26"/>
  <c r="G88" i="26"/>
  <c r="G89" i="26"/>
  <c r="G90" i="26"/>
  <c r="G91" i="26"/>
  <c r="G92" i="26"/>
  <c r="G93" i="26"/>
  <c r="G94" i="26"/>
  <c r="G95" i="26"/>
  <c r="G96" i="26"/>
  <c r="G97" i="26"/>
  <c r="G98" i="26"/>
  <c r="G99" i="26"/>
  <c r="G100" i="26"/>
  <c r="G101" i="26"/>
  <c r="G102" i="26"/>
  <c r="G103" i="26"/>
  <c r="G104" i="26"/>
  <c r="G105" i="26"/>
  <c r="G106" i="26"/>
  <c r="G107" i="26"/>
  <c r="G108" i="26"/>
  <c r="G109" i="26"/>
  <c r="G9" i="26"/>
  <c r="G10" i="26"/>
  <c r="G11" i="26"/>
  <c r="G12" i="26"/>
  <c r="G111" i="26"/>
  <c r="G110" i="26"/>
  <c r="G112" i="26"/>
  <c r="G113" i="26"/>
  <c r="G114" i="26"/>
  <c r="G115" i="26"/>
  <c r="G116" i="26"/>
  <c r="G117" i="26"/>
  <c r="G118" i="26"/>
  <c r="G119" i="26"/>
  <c r="G120" i="26"/>
  <c r="G121" i="26"/>
  <c r="G122" i="26"/>
  <c r="G123" i="26"/>
  <c r="G124" i="26"/>
  <c r="G125" i="26"/>
  <c r="G126" i="26"/>
  <c r="G127" i="26"/>
  <c r="G128" i="26"/>
  <c r="G129" i="26"/>
  <c r="G130" i="26"/>
  <c r="G131" i="26"/>
  <c r="G132" i="26"/>
  <c r="G133" i="26"/>
  <c r="G134" i="26"/>
  <c r="G135" i="26"/>
  <c r="G136" i="26"/>
  <c r="G137" i="26"/>
  <c r="G138" i="26"/>
  <c r="G139" i="26"/>
  <c r="G140" i="26"/>
  <c r="G141" i="26"/>
  <c r="G142" i="26"/>
  <c r="G143" i="26"/>
  <c r="G144" i="26"/>
  <c r="G145" i="26"/>
  <c r="G146" i="26"/>
  <c r="G147" i="26"/>
  <c r="G148" i="26"/>
  <c r="G149" i="26"/>
  <c r="G150" i="26"/>
  <c r="G151" i="26"/>
  <c r="G152" i="26"/>
  <c r="G153" i="26"/>
  <c r="G154" i="26"/>
  <c r="G155" i="26"/>
  <c r="G156" i="26"/>
  <c r="G157" i="26"/>
  <c r="G158" i="26"/>
  <c r="G159" i="26"/>
  <c r="G160" i="26"/>
  <c r="G161" i="26"/>
  <c r="G162" i="26"/>
  <c r="G163" i="26"/>
  <c r="G164" i="26"/>
  <c r="G165" i="26"/>
  <c r="G166" i="26"/>
  <c r="G167" i="26"/>
  <c r="G168" i="26"/>
  <c r="G169" i="26"/>
  <c r="G170" i="26"/>
  <c r="G171" i="26"/>
  <c r="G172" i="26"/>
  <c r="G173" i="26"/>
  <c r="G174" i="26"/>
  <c r="G175" i="26"/>
  <c r="G176" i="26"/>
  <c r="G177" i="26"/>
  <c r="G178" i="26"/>
  <c r="G179" i="26"/>
  <c r="G180" i="26"/>
  <c r="G181" i="26"/>
  <c r="G182" i="26"/>
  <c r="G183" i="26"/>
  <c r="G184" i="26"/>
  <c r="G185" i="26"/>
  <c r="G186" i="26"/>
  <c r="G187" i="26"/>
  <c r="G188" i="26"/>
  <c r="G189" i="26"/>
  <c r="G190" i="26"/>
  <c r="G191" i="26"/>
  <c r="G192" i="26"/>
  <c r="G193" i="26"/>
  <c r="G194" i="26"/>
  <c r="G195" i="26"/>
  <c r="G196" i="26"/>
  <c r="G197" i="26"/>
  <c r="G198" i="26"/>
  <c r="G199" i="26"/>
  <c r="G200" i="26"/>
  <c r="G201" i="26"/>
  <c r="G202" i="26"/>
  <c r="G203" i="26"/>
  <c r="G204" i="26"/>
  <c r="G205" i="26"/>
  <c r="G206" i="26"/>
  <c r="G207" i="26"/>
  <c r="G208" i="26"/>
  <c r="G209" i="26"/>
  <c r="G210" i="26"/>
  <c r="G211" i="26"/>
  <c r="G212" i="26"/>
  <c r="G213" i="26"/>
  <c r="G214" i="26"/>
  <c r="G215" i="26"/>
  <c r="G216" i="26"/>
  <c r="G217" i="26"/>
  <c r="G218" i="26"/>
  <c r="G219" i="26"/>
  <c r="G220" i="26"/>
  <c r="G221" i="26"/>
  <c r="G222" i="26"/>
  <c r="G223" i="26"/>
  <c r="G224" i="26"/>
  <c r="G225" i="26"/>
  <c r="G226" i="26"/>
  <c r="G227" i="26"/>
  <c r="G228" i="26"/>
  <c r="G229" i="26"/>
  <c r="G230" i="26"/>
  <c r="G231" i="26"/>
  <c r="G232" i="26"/>
  <c r="G233" i="26"/>
  <c r="G234" i="26"/>
  <c r="G235" i="26"/>
  <c r="G236" i="26"/>
  <c r="G237" i="26"/>
  <c r="G238" i="26"/>
  <c r="G239" i="26"/>
  <c r="G240" i="26"/>
  <c r="G241" i="26"/>
  <c r="G242" i="26"/>
  <c r="G243" i="26"/>
  <c r="G244" i="26"/>
  <c r="G245" i="26"/>
  <c r="G246" i="26"/>
  <c r="G247" i="26"/>
  <c r="G248" i="26"/>
  <c r="G249" i="26"/>
  <c r="G250" i="26"/>
  <c r="G251" i="26"/>
  <c r="G252" i="26"/>
  <c r="G253" i="26"/>
  <c r="G254" i="26"/>
  <c r="G255" i="26"/>
  <c r="G256" i="26"/>
  <c r="G257" i="26"/>
  <c r="G258" i="26"/>
  <c r="G18" i="26"/>
  <c r="G19" i="26"/>
  <c r="G259" i="26"/>
  <c r="G260" i="26"/>
  <c r="G261" i="26"/>
  <c r="G262" i="26"/>
  <c r="G263" i="26"/>
  <c r="G264" i="26"/>
  <c r="G265" i="26"/>
  <c r="G2" i="26"/>
  <c r="I3" i="26"/>
  <c r="I4" i="26"/>
  <c r="I5" i="26"/>
  <c r="I6" i="26"/>
  <c r="I7" i="26"/>
  <c r="I8" i="26"/>
  <c r="I13" i="26"/>
  <c r="I14" i="26"/>
  <c r="I15" i="26"/>
  <c r="I16" i="26"/>
  <c r="I17" i="26"/>
  <c r="I20" i="26"/>
  <c r="I21" i="26"/>
  <c r="I22" i="26"/>
  <c r="I23" i="26"/>
  <c r="I24" i="26"/>
  <c r="I25" i="26"/>
  <c r="I26" i="26"/>
  <c r="I27" i="26"/>
  <c r="I28" i="26"/>
  <c r="I29" i="26"/>
  <c r="I30" i="26"/>
  <c r="I31" i="26"/>
  <c r="I32" i="26"/>
  <c r="I33" i="26"/>
  <c r="I34" i="26"/>
  <c r="I35" i="26"/>
  <c r="I36" i="26"/>
  <c r="I37" i="26"/>
  <c r="I38" i="26"/>
  <c r="I39" i="26"/>
  <c r="I40" i="26"/>
  <c r="I41" i="26"/>
  <c r="I42" i="26"/>
  <c r="I43" i="26"/>
  <c r="I44" i="26"/>
  <c r="I45" i="26"/>
  <c r="I46" i="26"/>
  <c r="I47" i="26"/>
  <c r="I48" i="26"/>
  <c r="I49" i="26"/>
  <c r="I50" i="26"/>
  <c r="I51" i="26"/>
  <c r="I52" i="26"/>
  <c r="I53" i="26"/>
  <c r="I54" i="26"/>
  <c r="I55" i="26"/>
  <c r="I56" i="26"/>
  <c r="I57" i="26"/>
  <c r="I58" i="26"/>
  <c r="I59" i="26"/>
  <c r="I60" i="26"/>
  <c r="I61" i="26"/>
  <c r="I62" i="26"/>
  <c r="I63" i="26"/>
  <c r="I64" i="26"/>
  <c r="I65" i="26"/>
  <c r="I66" i="26"/>
  <c r="I67" i="26"/>
  <c r="I68" i="26"/>
  <c r="I69" i="26"/>
  <c r="I70" i="26"/>
  <c r="I71" i="26"/>
  <c r="I72" i="26"/>
  <c r="I73" i="26"/>
  <c r="I74" i="26"/>
  <c r="I75" i="26"/>
  <c r="I76" i="26"/>
  <c r="I77" i="26"/>
  <c r="I78" i="26"/>
  <c r="I79" i="26"/>
  <c r="I80" i="26"/>
  <c r="I81" i="26"/>
  <c r="I82" i="26"/>
  <c r="I83" i="26"/>
  <c r="I84" i="26"/>
  <c r="I85" i="26"/>
  <c r="I86" i="26"/>
  <c r="I87" i="26"/>
  <c r="I88" i="26"/>
  <c r="I89" i="26"/>
  <c r="I90" i="26"/>
  <c r="I91" i="26"/>
  <c r="I92" i="26"/>
  <c r="I93" i="26"/>
  <c r="I94" i="26"/>
  <c r="I95" i="26"/>
  <c r="I96" i="26"/>
  <c r="I97" i="26"/>
  <c r="I98" i="26"/>
  <c r="I99" i="26"/>
  <c r="I100" i="26"/>
  <c r="I101" i="26"/>
  <c r="I102" i="26"/>
  <c r="I103" i="26"/>
  <c r="I104" i="26"/>
  <c r="I105" i="26"/>
  <c r="I106" i="26"/>
  <c r="I107" i="26"/>
  <c r="I108" i="26"/>
  <c r="I109" i="26"/>
  <c r="I9" i="26"/>
  <c r="I10" i="26"/>
  <c r="I11" i="26"/>
  <c r="I12" i="26"/>
  <c r="I111" i="26"/>
  <c r="I110" i="26"/>
  <c r="I112" i="26"/>
  <c r="I113" i="26"/>
  <c r="I114" i="26"/>
  <c r="I115" i="26"/>
  <c r="I116" i="26"/>
  <c r="I117" i="26"/>
  <c r="I118" i="26"/>
  <c r="I119" i="26"/>
  <c r="I120" i="26"/>
  <c r="I121" i="26"/>
  <c r="I122" i="26"/>
  <c r="I123" i="26"/>
  <c r="I124" i="26"/>
  <c r="I125" i="26"/>
  <c r="I126" i="26"/>
  <c r="I127" i="26"/>
  <c r="I128" i="26"/>
  <c r="I129" i="26"/>
  <c r="I130" i="26"/>
  <c r="I131" i="26"/>
  <c r="I132" i="26"/>
  <c r="I133" i="26"/>
  <c r="I134" i="26"/>
  <c r="I135" i="26"/>
  <c r="I136" i="26"/>
  <c r="I137" i="26"/>
  <c r="I138" i="26"/>
  <c r="I139" i="26"/>
  <c r="I140" i="26"/>
  <c r="I141" i="26"/>
  <c r="I142" i="26"/>
  <c r="I143" i="26"/>
  <c r="I144" i="26"/>
  <c r="I145" i="26"/>
  <c r="I146" i="26"/>
  <c r="I147" i="26"/>
  <c r="I148" i="26"/>
  <c r="I149" i="26"/>
  <c r="I150" i="26"/>
  <c r="I151" i="26"/>
  <c r="I152" i="26"/>
  <c r="I153" i="26"/>
  <c r="I154" i="26"/>
  <c r="I155" i="26"/>
  <c r="I156" i="26"/>
  <c r="I157" i="26"/>
  <c r="I158" i="26"/>
  <c r="I159" i="26"/>
  <c r="I160" i="26"/>
  <c r="I161" i="26"/>
  <c r="I162" i="26"/>
  <c r="I163" i="26"/>
  <c r="I164" i="26"/>
  <c r="I165" i="26"/>
  <c r="I166" i="26"/>
  <c r="I167" i="26"/>
  <c r="I168" i="26"/>
  <c r="I169" i="26"/>
  <c r="I170" i="26"/>
  <c r="I171" i="26"/>
  <c r="I172" i="26"/>
  <c r="I173" i="26"/>
  <c r="I174" i="26"/>
  <c r="I175" i="26"/>
  <c r="I176" i="26"/>
  <c r="I177" i="26"/>
  <c r="I178" i="26"/>
  <c r="I179" i="26"/>
  <c r="I180" i="26"/>
  <c r="I181" i="26"/>
  <c r="I182" i="26"/>
  <c r="I183" i="26"/>
  <c r="I184" i="26"/>
  <c r="I185" i="26"/>
  <c r="I186" i="26"/>
  <c r="I187" i="26"/>
  <c r="I188" i="26"/>
  <c r="I189" i="26"/>
  <c r="I190" i="26"/>
  <c r="I191" i="26"/>
  <c r="I192" i="26"/>
  <c r="I193" i="26"/>
  <c r="I194" i="26"/>
  <c r="I195" i="26"/>
  <c r="I196" i="26"/>
  <c r="I197" i="26"/>
  <c r="I198" i="26"/>
  <c r="I199" i="26"/>
  <c r="I200" i="26"/>
  <c r="I201" i="26"/>
  <c r="I202" i="26"/>
  <c r="I203" i="26"/>
  <c r="I204" i="26"/>
  <c r="I205" i="26"/>
  <c r="I206" i="26"/>
  <c r="I207" i="26"/>
  <c r="I208" i="26"/>
  <c r="I209" i="26"/>
  <c r="I210" i="26"/>
  <c r="I211" i="26"/>
  <c r="I212" i="26"/>
  <c r="I213" i="26"/>
  <c r="I214" i="26"/>
  <c r="I215" i="26"/>
  <c r="I216" i="26"/>
  <c r="I217" i="26"/>
  <c r="I218" i="26"/>
  <c r="I219" i="26"/>
  <c r="I220" i="26"/>
  <c r="I221" i="26"/>
  <c r="I222" i="26"/>
  <c r="I223" i="26"/>
  <c r="I224" i="26"/>
  <c r="I225" i="26"/>
  <c r="I226" i="26"/>
  <c r="I227" i="26"/>
  <c r="I228" i="26"/>
  <c r="I229" i="26"/>
  <c r="I230" i="26"/>
  <c r="I231" i="26"/>
  <c r="I232" i="26"/>
  <c r="I233" i="26"/>
  <c r="I234" i="26"/>
  <c r="I235" i="26"/>
  <c r="I236" i="26"/>
  <c r="I237" i="26"/>
  <c r="I238" i="26"/>
  <c r="I239" i="26"/>
  <c r="I240" i="26"/>
  <c r="I241" i="26"/>
  <c r="I242" i="26"/>
  <c r="I243" i="26"/>
  <c r="I244" i="26"/>
  <c r="I245" i="26"/>
  <c r="I246" i="26"/>
  <c r="I247" i="26"/>
  <c r="I248" i="26"/>
  <c r="I249" i="26"/>
  <c r="I250" i="26"/>
  <c r="I251" i="26"/>
  <c r="I252" i="26"/>
  <c r="I253" i="26"/>
  <c r="I254" i="26"/>
  <c r="I255" i="26"/>
  <c r="I256" i="26"/>
  <c r="I257" i="26"/>
  <c r="I258" i="26"/>
  <c r="I18" i="26"/>
  <c r="I19" i="26"/>
  <c r="I259" i="26"/>
  <c r="I260" i="26"/>
  <c r="I261" i="26"/>
  <c r="I262" i="26"/>
  <c r="I263" i="26"/>
  <c r="I264" i="26"/>
  <c r="I265" i="26"/>
  <c r="E3" i="25"/>
  <c r="E4" i="25"/>
  <c r="E5" i="25"/>
  <c r="E6" i="25"/>
  <c r="E7" i="25"/>
  <c r="E8" i="25"/>
  <c r="E9" i="25"/>
  <c r="E10" i="25"/>
  <c r="E11" i="25"/>
  <c r="E12" i="25"/>
  <c r="E13" i="25"/>
  <c r="E14" i="25"/>
  <c r="E15" i="25"/>
  <c r="E16" i="25"/>
  <c r="E17" i="25"/>
  <c r="E18" i="25"/>
  <c r="E19" i="25"/>
  <c r="E20" i="25"/>
  <c r="E21" i="25"/>
  <c r="E22" i="25"/>
  <c r="E23" i="25"/>
  <c r="E24" i="25"/>
  <c r="E25" i="25"/>
  <c r="E26" i="25"/>
  <c r="E27" i="25"/>
  <c r="E28" i="25"/>
  <c r="E29" i="25"/>
  <c r="E30" i="25"/>
  <c r="E31" i="25"/>
  <c r="E32" i="25"/>
  <c r="E33" i="25"/>
  <c r="E34" i="25"/>
  <c r="E35" i="25"/>
  <c r="E36" i="25"/>
  <c r="E37" i="25"/>
  <c r="E38" i="25"/>
  <c r="E39" i="25"/>
  <c r="E40" i="25"/>
  <c r="E41" i="25"/>
  <c r="E42" i="25"/>
  <c r="E43" i="25"/>
  <c r="E44" i="25"/>
  <c r="E45" i="25"/>
  <c r="E46" i="25"/>
  <c r="E47" i="25"/>
  <c r="E48" i="25"/>
  <c r="E49" i="25"/>
  <c r="E50" i="25"/>
  <c r="E51" i="25"/>
  <c r="E52" i="25"/>
  <c r="E53" i="25"/>
  <c r="E54" i="25"/>
  <c r="E55" i="25"/>
  <c r="E56" i="25"/>
  <c r="E57" i="25"/>
  <c r="E58" i="25"/>
  <c r="E59" i="25"/>
  <c r="E60" i="25"/>
  <c r="E61" i="25"/>
  <c r="E2" i="25"/>
  <c r="M92" i="3"/>
  <c r="M3" i="3"/>
  <c r="M4" i="3"/>
  <c r="M5" i="3"/>
  <c r="M97" i="3"/>
  <c r="M98" i="3"/>
  <c r="M6" i="3"/>
  <c r="M7" i="3"/>
  <c r="M8" i="3"/>
  <c r="M10" i="3"/>
  <c r="M11" i="3"/>
  <c r="M102" i="3"/>
  <c r="M12" i="3"/>
  <c r="M13" i="3"/>
  <c r="M103" i="3"/>
  <c r="M14" i="3"/>
  <c r="M15" i="3"/>
  <c r="M16" i="3"/>
  <c r="M104" i="3"/>
  <c r="M17" i="3"/>
  <c r="M18" i="3"/>
  <c r="M19" i="3"/>
  <c r="M20" i="3"/>
  <c r="M22" i="3"/>
  <c r="M24" i="3"/>
  <c r="M105" i="3"/>
  <c r="M138" i="3"/>
  <c r="M137" i="3"/>
  <c r="M169" i="3"/>
  <c r="M170" i="3"/>
  <c r="M106" i="3"/>
  <c r="M107" i="3"/>
  <c r="M108" i="3"/>
  <c r="M109" i="3"/>
  <c r="M26" i="3"/>
  <c r="M110" i="3"/>
  <c r="M27" i="3"/>
  <c r="M28" i="3"/>
  <c r="M29" i="3"/>
  <c r="M30" i="3"/>
  <c r="M31" i="3"/>
  <c r="M111" i="3"/>
  <c r="M32" i="3"/>
  <c r="M33" i="3"/>
  <c r="M112" i="3"/>
  <c r="M114" i="3"/>
  <c r="M113" i="3"/>
  <c r="M115" i="3"/>
  <c r="M116" i="3"/>
  <c r="M117" i="3"/>
  <c r="M139" i="3"/>
  <c r="M34" i="3"/>
  <c r="M118" i="3"/>
  <c r="M35" i="3"/>
  <c r="M119" i="3"/>
  <c r="M120" i="3"/>
  <c r="M182" i="3"/>
  <c r="M36" i="3"/>
  <c r="M37" i="3"/>
  <c r="M38" i="3"/>
  <c r="M39" i="3"/>
  <c r="M140" i="3"/>
  <c r="M124" i="3"/>
  <c r="M125" i="3"/>
  <c r="M126" i="3"/>
  <c r="M40" i="3"/>
  <c r="M41" i="3"/>
  <c r="M42" i="3"/>
  <c r="M127" i="3"/>
  <c r="M128" i="3"/>
  <c r="M45" i="3"/>
  <c r="M46" i="3"/>
  <c r="M129" i="3"/>
  <c r="M47" i="3"/>
  <c r="M43" i="3"/>
  <c r="M44" i="3"/>
  <c r="M130" i="3"/>
  <c r="M131" i="3"/>
  <c r="M48" i="3"/>
  <c r="M183" i="3"/>
  <c r="M141" i="3"/>
  <c r="M132" i="3"/>
  <c r="M133" i="3"/>
  <c r="M142" i="3"/>
  <c r="M93" i="3"/>
  <c r="M134" i="3"/>
  <c r="M49" i="3"/>
  <c r="M50" i="3"/>
  <c r="M51" i="3"/>
  <c r="M99" i="3"/>
  <c r="M194" i="3"/>
  <c r="M145" i="3"/>
  <c r="M135" i="3"/>
  <c r="M144" i="3"/>
  <c r="M143" i="3"/>
  <c r="M69" i="3"/>
  <c r="M147" i="3"/>
  <c r="M9" i="3"/>
  <c r="M21" i="3"/>
  <c r="M23" i="3"/>
  <c r="M25" i="3"/>
  <c r="M64" i="3"/>
  <c r="M146" i="3"/>
  <c r="M52" i="3"/>
  <c r="M53" i="3"/>
  <c r="M164" i="3"/>
  <c r="M148" i="3"/>
  <c r="M149" i="3"/>
  <c r="M171" i="3"/>
  <c r="M195" i="3"/>
  <c r="M70" i="3"/>
  <c r="M150" i="3"/>
  <c r="M165" i="3"/>
  <c r="M54" i="3"/>
  <c r="M55" i="3"/>
  <c r="M56" i="3"/>
  <c r="M57" i="3"/>
  <c r="M166" i="3"/>
  <c r="M58" i="3"/>
  <c r="M71" i="3"/>
  <c r="M172" i="3"/>
  <c r="M153" i="3"/>
  <c r="M152" i="3"/>
  <c r="M167" i="3"/>
  <c r="M121" i="3"/>
  <c r="M151" i="3"/>
  <c r="M59" i="3"/>
  <c r="M154" i="3"/>
  <c r="M168" i="3"/>
  <c r="M60" i="3"/>
  <c r="M100" i="3"/>
  <c r="M61" i="3"/>
  <c r="M62" i="3"/>
  <c r="M63" i="3"/>
  <c r="M65" i="3"/>
  <c r="M178" i="3"/>
  <c r="M66" i="3"/>
  <c r="M179" i="3"/>
  <c r="M67" i="3"/>
  <c r="M68" i="3"/>
  <c r="M180" i="3"/>
  <c r="M181" i="3"/>
  <c r="M75" i="3"/>
  <c r="M158" i="3"/>
  <c r="M185" i="3"/>
  <c r="M155" i="3"/>
  <c r="M157" i="3"/>
  <c r="M136" i="3"/>
  <c r="M156" i="3"/>
  <c r="M76" i="3"/>
  <c r="M77" i="3"/>
  <c r="M186" i="3"/>
  <c r="M173" i="3"/>
  <c r="M174" i="3"/>
  <c r="M187" i="3"/>
  <c r="M78" i="3"/>
  <c r="M79" i="3"/>
  <c r="M94" i="3"/>
  <c r="M95" i="3"/>
  <c r="M96" i="3"/>
  <c r="M188" i="3"/>
  <c r="M80" i="3"/>
  <c r="M81" i="3"/>
  <c r="M82" i="3"/>
  <c r="M83" i="3"/>
  <c r="M175" i="3"/>
  <c r="M176" i="3"/>
  <c r="M84" i="3"/>
  <c r="M85" i="3"/>
  <c r="M177" i="3"/>
  <c r="M189" i="3"/>
  <c r="M86" i="3"/>
  <c r="M159" i="3"/>
  <c r="M190" i="3"/>
  <c r="M160" i="3"/>
  <c r="M191" i="3"/>
  <c r="M192" i="3"/>
  <c r="M72" i="3"/>
  <c r="M73" i="3"/>
  <c r="M193" i="3"/>
  <c r="M196" i="3"/>
  <c r="M184" i="3"/>
  <c r="M87" i="3"/>
  <c r="M74" i="3"/>
  <c r="M122" i="3"/>
  <c r="M123" i="3"/>
  <c r="M197" i="3"/>
  <c r="M88" i="3"/>
  <c r="M198" i="3"/>
  <c r="M101" i="3"/>
  <c r="M199" i="3"/>
  <c r="M89" i="3"/>
  <c r="M90" i="3"/>
  <c r="M91" i="3"/>
  <c r="M162" i="3"/>
  <c r="M163" i="3"/>
  <c r="M161" i="3"/>
  <c r="M2" i="3"/>
  <c r="L2" i="3"/>
  <c r="N2" i="3"/>
  <c r="L92" i="3"/>
  <c r="L3" i="3"/>
  <c r="L4" i="3"/>
  <c r="L5" i="3"/>
  <c r="L97" i="3"/>
  <c r="L98" i="3"/>
  <c r="L6" i="3"/>
  <c r="L7" i="3"/>
  <c r="L8" i="3"/>
  <c r="L10" i="3"/>
  <c r="L11" i="3"/>
  <c r="L102" i="3"/>
  <c r="L12" i="3"/>
  <c r="L13" i="3"/>
  <c r="L103" i="3"/>
  <c r="L14" i="3"/>
  <c r="L15" i="3"/>
  <c r="L16" i="3"/>
  <c r="L104" i="3"/>
  <c r="L17" i="3"/>
  <c r="L18" i="3"/>
  <c r="L19" i="3"/>
  <c r="L20" i="3"/>
  <c r="L22" i="3"/>
  <c r="L24" i="3"/>
  <c r="L105" i="3"/>
  <c r="L138" i="3"/>
  <c r="L137" i="3"/>
  <c r="L169" i="3"/>
  <c r="L170" i="3"/>
  <c r="L106" i="3"/>
  <c r="L107" i="3"/>
  <c r="L108" i="3"/>
  <c r="L109" i="3"/>
  <c r="L26" i="3"/>
  <c r="L110" i="3"/>
  <c r="L27" i="3"/>
  <c r="L28" i="3"/>
  <c r="L29" i="3"/>
  <c r="L30" i="3"/>
  <c r="L31" i="3"/>
  <c r="L111" i="3"/>
  <c r="L32" i="3"/>
  <c r="L33" i="3"/>
  <c r="L112" i="3"/>
  <c r="L114" i="3"/>
  <c r="L113" i="3"/>
  <c r="L115" i="3"/>
  <c r="L116" i="3"/>
  <c r="L117" i="3"/>
  <c r="L139" i="3"/>
  <c r="L34" i="3"/>
  <c r="L118" i="3"/>
  <c r="L35" i="3"/>
  <c r="L119" i="3"/>
  <c r="L120" i="3"/>
  <c r="L182" i="3"/>
  <c r="L36" i="3"/>
  <c r="L37" i="3"/>
  <c r="L38" i="3"/>
  <c r="L39" i="3"/>
  <c r="L140" i="3"/>
  <c r="L124" i="3"/>
  <c r="L125" i="3"/>
  <c r="L126" i="3"/>
  <c r="L40" i="3"/>
  <c r="L41" i="3"/>
  <c r="L42" i="3"/>
  <c r="L127" i="3"/>
  <c r="L128" i="3"/>
  <c r="L45" i="3"/>
  <c r="L46" i="3"/>
  <c r="L129" i="3"/>
  <c r="L47" i="3"/>
  <c r="L43" i="3"/>
  <c r="L44" i="3"/>
  <c r="L130" i="3"/>
  <c r="L131" i="3"/>
  <c r="L48" i="3"/>
  <c r="L183" i="3"/>
  <c r="L141" i="3"/>
  <c r="L132" i="3"/>
  <c r="L133" i="3"/>
  <c r="L142" i="3"/>
  <c r="L93" i="3"/>
  <c r="L134" i="3"/>
  <c r="L49" i="3"/>
  <c r="L50" i="3"/>
  <c r="L51" i="3"/>
  <c r="L99" i="3"/>
  <c r="L194" i="3"/>
  <c r="L145" i="3"/>
  <c r="L135" i="3"/>
  <c r="L144" i="3"/>
  <c r="L143" i="3"/>
  <c r="L69" i="3"/>
  <c r="L147" i="3"/>
  <c r="L9" i="3"/>
  <c r="L21" i="3"/>
  <c r="L23" i="3"/>
  <c r="L25" i="3"/>
  <c r="L64" i="3"/>
  <c r="L146" i="3"/>
  <c r="L52" i="3"/>
  <c r="L53" i="3"/>
  <c r="L164" i="3"/>
  <c r="L148" i="3"/>
  <c r="L149" i="3"/>
  <c r="L171" i="3"/>
  <c r="L195" i="3"/>
  <c r="L70" i="3"/>
  <c r="L150" i="3"/>
  <c r="L165" i="3"/>
  <c r="L54" i="3"/>
  <c r="L55" i="3"/>
  <c r="L56" i="3"/>
  <c r="L57" i="3"/>
  <c r="L166" i="3"/>
  <c r="L58" i="3"/>
  <c r="L71" i="3"/>
  <c r="L172" i="3"/>
  <c r="L153" i="3"/>
  <c r="L152" i="3"/>
  <c r="L167" i="3"/>
  <c r="L121" i="3"/>
  <c r="L151" i="3"/>
  <c r="L59" i="3"/>
  <c r="L154" i="3"/>
  <c r="L168" i="3"/>
  <c r="L60" i="3"/>
  <c r="L100" i="3"/>
  <c r="L61" i="3"/>
  <c r="L62" i="3"/>
  <c r="L63" i="3"/>
  <c r="L65" i="3"/>
  <c r="L178" i="3"/>
  <c r="L66" i="3"/>
  <c r="L179" i="3"/>
  <c r="L67" i="3"/>
  <c r="L68" i="3"/>
  <c r="L180" i="3"/>
  <c r="L181" i="3"/>
  <c r="L75" i="3"/>
  <c r="L158" i="3"/>
  <c r="L185" i="3"/>
  <c r="L155" i="3"/>
  <c r="L157" i="3"/>
  <c r="L136" i="3"/>
  <c r="L156" i="3"/>
  <c r="L76" i="3"/>
  <c r="L77" i="3"/>
  <c r="L186" i="3"/>
  <c r="L173" i="3"/>
  <c r="L174" i="3"/>
  <c r="L187" i="3"/>
  <c r="L78" i="3"/>
  <c r="L79" i="3"/>
  <c r="L94" i="3"/>
  <c r="L95" i="3"/>
  <c r="L96" i="3"/>
  <c r="L188" i="3"/>
  <c r="L80" i="3"/>
  <c r="L81" i="3"/>
  <c r="L82" i="3"/>
  <c r="L83" i="3"/>
  <c r="L175" i="3"/>
  <c r="L176" i="3"/>
  <c r="L84" i="3"/>
  <c r="L85" i="3"/>
  <c r="L177" i="3"/>
  <c r="L189" i="3"/>
  <c r="L86" i="3"/>
  <c r="L159" i="3"/>
  <c r="L190" i="3"/>
  <c r="L160" i="3"/>
  <c r="L191" i="3"/>
  <c r="L192" i="3"/>
  <c r="L72" i="3"/>
  <c r="L73" i="3"/>
  <c r="L193" i="3"/>
  <c r="L196" i="3"/>
  <c r="L184" i="3"/>
  <c r="L87" i="3"/>
  <c r="L74" i="3"/>
  <c r="L122" i="3"/>
  <c r="L123" i="3"/>
  <c r="L197" i="3"/>
  <c r="L88" i="3"/>
  <c r="L198" i="3"/>
  <c r="L101" i="3"/>
  <c r="L199" i="3"/>
  <c r="L89" i="3"/>
  <c r="L90" i="3"/>
  <c r="L91" i="3"/>
  <c r="L162" i="3"/>
  <c r="L163" i="3"/>
  <c r="L161" i="3"/>
  <c r="F12" i="28" l="1"/>
  <c r="E13" i="28"/>
  <c r="S10" i="13"/>
  <c r="S11" i="13"/>
  <c r="S12" i="13"/>
  <c r="S13" i="13"/>
  <c r="S14" i="13"/>
  <c r="S15" i="13"/>
  <c r="S16" i="13"/>
  <c r="S17" i="13"/>
  <c r="S18" i="13"/>
  <c r="S19" i="13"/>
  <c r="S20" i="13"/>
  <c r="S21" i="13"/>
  <c r="S22" i="13"/>
  <c r="S23" i="13"/>
  <c r="S24" i="13"/>
  <c r="S25" i="13"/>
  <c r="S26" i="13"/>
  <c r="S27" i="13"/>
  <c r="S28" i="13"/>
  <c r="S29" i="13"/>
  <c r="S30" i="13"/>
  <c r="S31" i="13"/>
  <c r="S32" i="13"/>
  <c r="S33" i="13"/>
  <c r="S34" i="13"/>
  <c r="S35" i="13"/>
  <c r="S36" i="13"/>
  <c r="S37" i="13"/>
  <c r="S38" i="13"/>
  <c r="S39" i="13"/>
  <c r="S40" i="13"/>
  <c r="S41" i="13"/>
  <c r="S42" i="13"/>
  <c r="S43" i="13"/>
  <c r="S44" i="13"/>
  <c r="S45" i="13"/>
  <c r="S46" i="13"/>
  <c r="S47" i="13"/>
  <c r="S48" i="13"/>
  <c r="S49" i="13"/>
  <c r="S50" i="13"/>
  <c r="S51" i="13"/>
  <c r="S52" i="13"/>
  <c r="S53" i="13"/>
  <c r="S54" i="13"/>
  <c r="S55" i="13"/>
  <c r="S56" i="13"/>
  <c r="S57" i="13"/>
  <c r="S58" i="13"/>
  <c r="S9" i="13"/>
  <c r="AA67" i="13"/>
  <c r="AA68" i="13"/>
  <c r="AA69" i="13"/>
  <c r="AA70" i="13"/>
  <c r="AA71" i="13"/>
  <c r="AA72" i="13"/>
  <c r="AA73" i="13"/>
  <c r="AA74" i="13"/>
  <c r="AA75" i="13"/>
  <c r="AA76" i="13"/>
  <c r="AA77" i="13"/>
  <c r="AA78" i="13"/>
  <c r="AA79" i="13"/>
  <c r="AA80" i="13"/>
  <c r="AA81" i="13"/>
  <c r="AA66" i="13"/>
  <c r="AM4" i="13"/>
  <c r="AM41" i="13" s="1"/>
  <c r="AA4" i="13"/>
  <c r="AA41" i="13" s="1"/>
  <c r="AB4" i="13"/>
  <c r="AB41" i="13" s="1"/>
  <c r="V4" i="13"/>
  <c r="V40" i="13" s="1"/>
  <c r="W4" i="13"/>
  <c r="W40" i="13" s="1"/>
  <c r="X4" i="13"/>
  <c r="X40" i="13" s="1"/>
  <c r="AH4" i="13"/>
  <c r="AH39" i="13" s="1"/>
  <c r="T4" i="13"/>
  <c r="T39" i="13" s="1"/>
  <c r="AI4" i="13"/>
  <c r="AI39" i="13" s="1"/>
  <c r="U4" i="13"/>
  <c r="U42" i="13" s="1"/>
  <c r="Y4" i="13"/>
  <c r="Y42" i="13" s="1"/>
  <c r="AC4" i="13"/>
  <c r="AC42" i="13" s="1"/>
  <c r="AD4" i="13"/>
  <c r="AD41" i="13" s="1"/>
  <c r="AE4" i="13"/>
  <c r="AE41" i="13" s="1"/>
  <c r="AF4" i="13"/>
  <c r="AF40" i="13" s="1"/>
  <c r="AG4" i="13"/>
  <c r="AG38" i="13" s="1"/>
  <c r="AJ4" i="13"/>
  <c r="AJ42" i="13" s="1"/>
  <c r="AK4" i="13"/>
  <c r="AK42" i="13" s="1"/>
  <c r="AL4" i="13"/>
  <c r="AL44" i="13" s="1"/>
  <c r="Z4" i="13"/>
  <c r="Z42" i="13" s="1"/>
  <c r="AM3" i="13"/>
  <c r="AM30" i="13" s="1"/>
  <c r="AA3" i="13"/>
  <c r="AA28" i="13" s="1"/>
  <c r="AB3" i="13"/>
  <c r="AB28" i="13" s="1"/>
  <c r="V3" i="13"/>
  <c r="V28" i="13" s="1"/>
  <c r="W3" i="13"/>
  <c r="W31" i="13" s="1"/>
  <c r="X3" i="13"/>
  <c r="X31" i="13" s="1"/>
  <c r="AH3" i="13"/>
  <c r="AH31" i="13" s="1"/>
  <c r="T3" i="13"/>
  <c r="T31" i="13" s="1"/>
  <c r="AI3" i="13"/>
  <c r="AI29" i="13" s="1"/>
  <c r="U3" i="13"/>
  <c r="U29" i="13" s="1"/>
  <c r="Y3" i="13"/>
  <c r="Y29" i="13" s="1"/>
  <c r="AC3" i="13"/>
  <c r="AC29" i="13" s="1"/>
  <c r="AD3" i="13"/>
  <c r="AD30" i="13" s="1"/>
  <c r="AE3" i="13"/>
  <c r="AE28" i="13" s="1"/>
  <c r="AF3" i="13"/>
  <c r="AF28" i="13" s="1"/>
  <c r="AG3" i="13"/>
  <c r="AG28" i="13" s="1"/>
  <c r="AJ3" i="13"/>
  <c r="AJ31" i="13" s="1"/>
  <c r="AK3" i="13"/>
  <c r="AK31" i="13" s="1"/>
  <c r="AL3" i="13"/>
  <c r="AL31" i="13" s="1"/>
  <c r="Z3" i="13"/>
  <c r="Z29" i="13" s="1"/>
  <c r="AA2" i="13"/>
  <c r="AA9" i="13" s="1"/>
  <c r="AB2" i="13"/>
  <c r="V2" i="13"/>
  <c r="W2" i="13"/>
  <c r="X2" i="13"/>
  <c r="AH2" i="13"/>
  <c r="T2" i="13"/>
  <c r="AI2" i="13"/>
  <c r="U2" i="13"/>
  <c r="Y2" i="13"/>
  <c r="AC2" i="13"/>
  <c r="AD2" i="13"/>
  <c r="AE2" i="13"/>
  <c r="AF2" i="13"/>
  <c r="AG2" i="13"/>
  <c r="AJ2" i="13"/>
  <c r="AK2" i="13"/>
  <c r="AL2" i="13"/>
  <c r="AL9" i="13" s="1"/>
  <c r="AM2" i="13"/>
  <c r="AM37" i="13" s="1"/>
  <c r="Z2" i="13"/>
  <c r="Z9" i="13" s="1"/>
  <c r="F13" i="28" l="1"/>
  <c r="E14" i="28"/>
  <c r="AB44" i="13"/>
  <c r="X43" i="13"/>
  <c r="AI42" i="13"/>
  <c r="AC41" i="13"/>
  <c r="AF38" i="13"/>
  <c r="Z41" i="13"/>
  <c r="AK44" i="13"/>
  <c r="AB40" i="13"/>
  <c r="AG42" i="13"/>
  <c r="AL39" i="13"/>
  <c r="X38" i="13"/>
  <c r="AI46" i="13"/>
  <c r="AC45" i="13"/>
  <c r="Z45" i="13"/>
  <c r="X39" i="13"/>
  <c r="AL46" i="13"/>
  <c r="AJ44" i="13"/>
  <c r="AF42" i="13"/>
  <c r="AK39" i="13"/>
  <c r="W38" i="13"/>
  <c r="T46" i="13"/>
  <c r="Y45" i="13"/>
  <c r="AE44" i="13"/>
  <c r="AA44" i="13"/>
  <c r="W43" i="13"/>
  <c r="T42" i="13"/>
  <c r="Y41" i="13"/>
  <c r="AE40" i="13"/>
  <c r="AA40" i="13"/>
  <c r="W39" i="13"/>
  <c r="AK46" i="13"/>
  <c r="AG44" i="13"/>
  <c r="AL41" i="13"/>
  <c r="AJ39" i="13"/>
  <c r="V38" i="13"/>
  <c r="AH46" i="13"/>
  <c r="U45" i="13"/>
  <c r="AD44" i="13"/>
  <c r="AM44" i="13"/>
  <c r="V43" i="13"/>
  <c r="AH42" i="13"/>
  <c r="U41" i="13"/>
  <c r="AD40" i="13"/>
  <c r="AM40" i="13"/>
  <c r="V39" i="13"/>
  <c r="AJ46" i="13"/>
  <c r="AF44" i="13"/>
  <c r="AK41" i="13"/>
  <c r="AG39" i="13"/>
  <c r="AB38" i="13"/>
  <c r="X46" i="13"/>
  <c r="AI45" i="13"/>
  <c r="AC44" i="13"/>
  <c r="Z44" i="13"/>
  <c r="AB43" i="13"/>
  <c r="X42" i="13"/>
  <c r="AI41" i="13"/>
  <c r="AC40" i="13"/>
  <c r="Z40" i="13"/>
  <c r="AB39" i="13"/>
  <c r="AE38" i="13"/>
  <c r="AG46" i="13"/>
  <c r="AL43" i="13"/>
  <c r="AJ41" i="13"/>
  <c r="AF39" i="13"/>
  <c r="AA38" i="13"/>
  <c r="W46" i="13"/>
  <c r="T45" i="13"/>
  <c r="Y44" i="13"/>
  <c r="AE43" i="13"/>
  <c r="AA43" i="13"/>
  <c r="W42" i="13"/>
  <c r="T41" i="13"/>
  <c r="Y40" i="13"/>
  <c r="AE39" i="13"/>
  <c r="AA39" i="13"/>
  <c r="AE49" i="13"/>
  <c r="AF46" i="13"/>
  <c r="AK43" i="13"/>
  <c r="AG41" i="13"/>
  <c r="AD38" i="13"/>
  <c r="AM38" i="13"/>
  <c r="V46" i="13"/>
  <c r="AH45" i="13"/>
  <c r="U44" i="13"/>
  <c r="AD43" i="13"/>
  <c r="AM43" i="13"/>
  <c r="V42" i="13"/>
  <c r="AH41" i="13"/>
  <c r="U40" i="13"/>
  <c r="AD39" i="13"/>
  <c r="AM39" i="13"/>
  <c r="AE48" i="13"/>
  <c r="AL45" i="13"/>
  <c r="AJ43" i="13"/>
  <c r="AF41" i="13"/>
  <c r="AC38" i="13"/>
  <c r="Z38" i="13"/>
  <c r="AB46" i="13"/>
  <c r="X45" i="13"/>
  <c r="AI44" i="13"/>
  <c r="AC43" i="13"/>
  <c r="Z43" i="13"/>
  <c r="AB42" i="13"/>
  <c r="X41" i="13"/>
  <c r="AI40" i="13"/>
  <c r="AC39" i="13"/>
  <c r="Z39" i="13"/>
  <c r="AE47" i="13"/>
  <c r="AK45" i="13"/>
  <c r="AG43" i="13"/>
  <c r="AL40" i="13"/>
  <c r="Y38" i="13"/>
  <c r="AE46" i="13"/>
  <c r="AA46" i="13"/>
  <c r="W45" i="13"/>
  <c r="T44" i="13"/>
  <c r="Y43" i="13"/>
  <c r="AE42" i="13"/>
  <c r="AA42" i="13"/>
  <c r="W41" i="13"/>
  <c r="T40" i="13"/>
  <c r="Y39" i="13"/>
  <c r="AL38" i="13"/>
  <c r="AJ45" i="13"/>
  <c r="AF43" i="13"/>
  <c r="AK40" i="13"/>
  <c r="U38" i="13"/>
  <c r="AD46" i="13"/>
  <c r="AM46" i="13"/>
  <c r="V45" i="13"/>
  <c r="AH44" i="13"/>
  <c r="U43" i="13"/>
  <c r="AD42" i="13"/>
  <c r="AM42" i="13"/>
  <c r="V41" i="13"/>
  <c r="AH40" i="13"/>
  <c r="U39" i="13"/>
  <c r="AK38" i="13"/>
  <c r="AG45" i="13"/>
  <c r="AL42" i="13"/>
  <c r="AJ40" i="13"/>
  <c r="AI38" i="13"/>
  <c r="AC46" i="13"/>
  <c r="Z46" i="13"/>
  <c r="AB45" i="13"/>
  <c r="X44" i="13"/>
  <c r="AI43" i="13"/>
  <c r="AJ38" i="13"/>
  <c r="AF45" i="13"/>
  <c r="AG40" i="13"/>
  <c r="T38" i="13"/>
  <c r="Y46" i="13"/>
  <c r="AE45" i="13"/>
  <c r="AA45" i="13"/>
  <c r="W44" i="13"/>
  <c r="T43" i="13"/>
  <c r="AH38" i="13"/>
  <c r="U46" i="13"/>
  <c r="AD45" i="13"/>
  <c r="AM45" i="13"/>
  <c r="V44" i="13"/>
  <c r="AH43" i="13"/>
  <c r="AK9" i="13"/>
  <c r="W9" i="13"/>
  <c r="AC24" i="13"/>
  <c r="Z24" i="13"/>
  <c r="T23" i="13"/>
  <c r="AG22" i="13"/>
  <c r="V22" i="13"/>
  <c r="AC21" i="13"/>
  <c r="Z21" i="13"/>
  <c r="T20" i="13"/>
  <c r="AG19" i="13"/>
  <c r="V19" i="13"/>
  <c r="AC18" i="13"/>
  <c r="Z18" i="13"/>
  <c r="T17" i="13"/>
  <c r="AG16" i="13"/>
  <c r="V16" i="13"/>
  <c r="AC15" i="13"/>
  <c r="Z15" i="13"/>
  <c r="T14" i="13"/>
  <c r="AG13" i="13"/>
  <c r="V13" i="13"/>
  <c r="AC12" i="13"/>
  <c r="Z12" i="13"/>
  <c r="T11" i="13"/>
  <c r="AG10" i="13"/>
  <c r="V10" i="13"/>
  <c r="AD28" i="13"/>
  <c r="AM28" i="13"/>
  <c r="T35" i="13"/>
  <c r="AG34" i="13"/>
  <c r="V34" i="13"/>
  <c r="AC33" i="13"/>
  <c r="Z33" i="13"/>
  <c r="T32" i="13"/>
  <c r="AG31" i="13"/>
  <c r="V31" i="13"/>
  <c r="AC30" i="13"/>
  <c r="Z30" i="13"/>
  <c r="T29" i="13"/>
  <c r="AJ9" i="13"/>
  <c r="V9" i="13"/>
  <c r="Y24" i="13"/>
  <c r="AL23" i="13"/>
  <c r="AH23" i="13"/>
  <c r="AF22" i="13"/>
  <c r="AB22" i="13"/>
  <c r="Y21" i="13"/>
  <c r="AL20" i="13"/>
  <c r="AH20" i="13"/>
  <c r="AF19" i="13"/>
  <c r="AB19" i="13"/>
  <c r="Y18" i="13"/>
  <c r="AL17" i="13"/>
  <c r="AH17" i="13"/>
  <c r="AF16" i="13"/>
  <c r="AB16" i="13"/>
  <c r="Y15" i="13"/>
  <c r="AL14" i="13"/>
  <c r="AH14" i="13"/>
  <c r="AF13" i="13"/>
  <c r="AB13" i="13"/>
  <c r="Y12" i="13"/>
  <c r="AL11" i="13"/>
  <c r="AH11" i="13"/>
  <c r="AF10" i="13"/>
  <c r="AB10" i="13"/>
  <c r="AC28" i="13"/>
  <c r="AL35" i="13"/>
  <c r="AH35" i="13"/>
  <c r="AF34" i="13"/>
  <c r="AB34" i="13"/>
  <c r="Y33" i="13"/>
  <c r="AL32" i="13"/>
  <c r="AH32" i="13"/>
  <c r="AF31" i="13"/>
  <c r="AB31" i="13"/>
  <c r="Y30" i="13"/>
  <c r="AL29" i="13"/>
  <c r="AH29" i="13"/>
  <c r="AG9" i="13"/>
  <c r="AB9" i="13"/>
  <c r="U24" i="13"/>
  <c r="AK23" i="13"/>
  <c r="X23" i="13"/>
  <c r="AE22" i="13"/>
  <c r="AA22" i="13"/>
  <c r="U21" i="13"/>
  <c r="AK20" i="13"/>
  <c r="X20" i="13"/>
  <c r="AE19" i="13"/>
  <c r="AA19" i="13"/>
  <c r="U18" i="13"/>
  <c r="AK17" i="13"/>
  <c r="X17" i="13"/>
  <c r="AE16" i="13"/>
  <c r="AA16" i="13"/>
  <c r="U15" i="13"/>
  <c r="AK14" i="13"/>
  <c r="X14" i="13"/>
  <c r="AE13" i="13"/>
  <c r="AA13" i="13"/>
  <c r="U12" i="13"/>
  <c r="AK11" i="13"/>
  <c r="X11" i="13"/>
  <c r="AE10" i="13"/>
  <c r="AA10" i="13"/>
  <c r="Y28" i="13"/>
  <c r="AK35" i="13"/>
  <c r="X35" i="13"/>
  <c r="AE34" i="13"/>
  <c r="AA34" i="13"/>
  <c r="U33" i="13"/>
  <c r="AK32" i="13"/>
  <c r="X32" i="13"/>
  <c r="AE31" i="13"/>
  <c r="AA31" i="13"/>
  <c r="U30" i="13"/>
  <c r="AK29" i="13"/>
  <c r="X29" i="13"/>
  <c r="AF9" i="13"/>
  <c r="AI24" i="13"/>
  <c r="AJ23" i="13"/>
  <c r="W23" i="13"/>
  <c r="AD22" i="13"/>
  <c r="AM22" i="13"/>
  <c r="AI21" i="13"/>
  <c r="AJ20" i="13"/>
  <c r="W20" i="13"/>
  <c r="AD19" i="13"/>
  <c r="AM19" i="13"/>
  <c r="AI18" i="13"/>
  <c r="AJ17" i="13"/>
  <c r="W17" i="13"/>
  <c r="AD16" i="13"/>
  <c r="AM16" i="13"/>
  <c r="AI15" i="13"/>
  <c r="AJ14" i="13"/>
  <c r="W14" i="13"/>
  <c r="AD13" i="13"/>
  <c r="AM13" i="13"/>
  <c r="AI12" i="13"/>
  <c r="AJ11" i="13"/>
  <c r="W11" i="13"/>
  <c r="AD10" i="13"/>
  <c r="AM10" i="13"/>
  <c r="U28" i="13"/>
  <c r="AJ35" i="13"/>
  <c r="W35" i="13"/>
  <c r="AD34" i="13"/>
  <c r="AM34" i="13"/>
  <c r="AI33" i="13"/>
  <c r="AJ32" i="13"/>
  <c r="W32" i="13"/>
  <c r="AD31" i="13"/>
  <c r="AM31" i="13"/>
  <c r="AI30" i="13"/>
  <c r="AJ29" i="13"/>
  <c r="W29" i="13"/>
  <c r="AE9" i="13"/>
  <c r="AM9" i="13"/>
  <c r="T24" i="13"/>
  <c r="AG23" i="13"/>
  <c r="V23" i="13"/>
  <c r="AC22" i="13"/>
  <c r="Z22" i="13"/>
  <c r="T21" i="13"/>
  <c r="AG20" i="13"/>
  <c r="V20" i="13"/>
  <c r="AC19" i="13"/>
  <c r="Z19" i="13"/>
  <c r="T18" i="13"/>
  <c r="AG17" i="13"/>
  <c r="V17" i="13"/>
  <c r="AC16" i="13"/>
  <c r="Z16" i="13"/>
  <c r="T15" i="13"/>
  <c r="AG14" i="13"/>
  <c r="V14" i="13"/>
  <c r="AC13" i="13"/>
  <c r="Z13" i="13"/>
  <c r="T12" i="13"/>
  <c r="AG11" i="13"/>
  <c r="V11" i="13"/>
  <c r="AC10" i="13"/>
  <c r="Z10" i="13"/>
  <c r="AI28" i="13"/>
  <c r="AG35" i="13"/>
  <c r="V35" i="13"/>
  <c r="AC34" i="13"/>
  <c r="Z34" i="13"/>
  <c r="T33" i="13"/>
  <c r="AG32" i="13"/>
  <c r="V32" i="13"/>
  <c r="AC31" i="13"/>
  <c r="Z31" i="13"/>
  <c r="T30" i="13"/>
  <c r="AG29" i="13"/>
  <c r="V29" i="13"/>
  <c r="AD9" i="13"/>
  <c r="AL24" i="13"/>
  <c r="AH24" i="13"/>
  <c r="AF23" i="13"/>
  <c r="AB23" i="13"/>
  <c r="Y22" i="13"/>
  <c r="AL21" i="13"/>
  <c r="AH21" i="13"/>
  <c r="AF20" i="13"/>
  <c r="AB20" i="13"/>
  <c r="Y19" i="13"/>
  <c r="AL18" i="13"/>
  <c r="AH18" i="13"/>
  <c r="AF17" i="13"/>
  <c r="AB17" i="13"/>
  <c r="Y16" i="13"/>
  <c r="AL15" i="13"/>
  <c r="AH15" i="13"/>
  <c r="AF14" i="13"/>
  <c r="AB14" i="13"/>
  <c r="Y13" i="13"/>
  <c r="AL12" i="13"/>
  <c r="AH12" i="13"/>
  <c r="AF11" i="13"/>
  <c r="AB11" i="13"/>
  <c r="Y10" i="13"/>
  <c r="Z28" i="13"/>
  <c r="T28" i="13"/>
  <c r="AF35" i="13"/>
  <c r="AB35" i="13"/>
  <c r="Y34" i="13"/>
  <c r="AL33" i="13"/>
  <c r="AH33" i="13"/>
  <c r="AF32" i="13"/>
  <c r="AB32" i="13"/>
  <c r="Y31" i="13"/>
  <c r="AL30" i="13"/>
  <c r="AH30" i="13"/>
  <c r="AF29" i="13"/>
  <c r="AB29" i="13"/>
  <c r="AC9" i="13"/>
  <c r="AK24" i="13"/>
  <c r="X24" i="13"/>
  <c r="AE23" i="13"/>
  <c r="AA23" i="13"/>
  <c r="U22" i="13"/>
  <c r="AK21" i="13"/>
  <c r="X21" i="13"/>
  <c r="AE20" i="13"/>
  <c r="AA20" i="13"/>
  <c r="U19" i="13"/>
  <c r="AK18" i="13"/>
  <c r="X18" i="13"/>
  <c r="AE17" i="13"/>
  <c r="AA17" i="13"/>
  <c r="U16" i="13"/>
  <c r="AK15" i="13"/>
  <c r="X15" i="13"/>
  <c r="AE14" i="13"/>
  <c r="AA14" i="13"/>
  <c r="U13" i="13"/>
  <c r="AK12" i="13"/>
  <c r="X12" i="13"/>
  <c r="AE11" i="13"/>
  <c r="AA11" i="13"/>
  <c r="U10" i="13"/>
  <c r="AL28" i="13"/>
  <c r="AH28" i="13"/>
  <c r="AE35" i="13"/>
  <c r="AA35" i="13"/>
  <c r="U34" i="13"/>
  <c r="AK33" i="13"/>
  <c r="X33" i="13"/>
  <c r="AE32" i="13"/>
  <c r="AA32" i="13"/>
  <c r="U31" i="13"/>
  <c r="AK30" i="13"/>
  <c r="X30" i="13"/>
  <c r="AE29" i="13"/>
  <c r="AA29" i="13"/>
  <c r="Y9" i="13"/>
  <c r="AJ24" i="13"/>
  <c r="W24" i="13"/>
  <c r="AD23" i="13"/>
  <c r="AM23" i="13"/>
  <c r="AI22" i="13"/>
  <c r="AJ21" i="13"/>
  <c r="W21" i="13"/>
  <c r="AD20" i="13"/>
  <c r="AM20" i="13"/>
  <c r="AI19" i="13"/>
  <c r="AJ18" i="13"/>
  <c r="W18" i="13"/>
  <c r="AD17" i="13"/>
  <c r="AM17" i="13"/>
  <c r="AI16" i="13"/>
  <c r="AJ15" i="13"/>
  <c r="W15" i="13"/>
  <c r="AD14" i="13"/>
  <c r="AM14" i="13"/>
  <c r="AI13" i="13"/>
  <c r="AJ12" i="13"/>
  <c r="W12" i="13"/>
  <c r="AD11" i="13"/>
  <c r="AM11" i="13"/>
  <c r="AI10" i="13"/>
  <c r="AK28" i="13"/>
  <c r="X28" i="13"/>
  <c r="AD35" i="13"/>
  <c r="AM35" i="13"/>
  <c r="AI34" i="13"/>
  <c r="AJ33" i="13"/>
  <c r="W33" i="13"/>
  <c r="AD32" i="13"/>
  <c r="AM32" i="13"/>
  <c r="AI31" i="13"/>
  <c r="AJ30" i="13"/>
  <c r="W30" i="13"/>
  <c r="AD29" i="13"/>
  <c r="AM29" i="13"/>
  <c r="U9" i="13"/>
  <c r="AG24" i="13"/>
  <c r="V24" i="13"/>
  <c r="AC23" i="13"/>
  <c r="Z23" i="13"/>
  <c r="T22" i="13"/>
  <c r="AG21" i="13"/>
  <c r="V21" i="13"/>
  <c r="AC20" i="13"/>
  <c r="Z20" i="13"/>
  <c r="T19" i="13"/>
  <c r="AG18" i="13"/>
  <c r="V18" i="13"/>
  <c r="AC17" i="13"/>
  <c r="Z17" i="13"/>
  <c r="T16" i="13"/>
  <c r="AG15" i="13"/>
  <c r="V15" i="13"/>
  <c r="AC14" i="13"/>
  <c r="Z14" i="13"/>
  <c r="T13" i="13"/>
  <c r="AG12" i="13"/>
  <c r="V12" i="13"/>
  <c r="AC11" i="13"/>
  <c r="Z11" i="13"/>
  <c r="T10" i="13"/>
  <c r="AJ28" i="13"/>
  <c r="W28" i="13"/>
  <c r="AC35" i="13"/>
  <c r="Z35" i="13"/>
  <c r="T34" i="13"/>
  <c r="AG33" i="13"/>
  <c r="V33" i="13"/>
  <c r="AC32" i="13"/>
  <c r="Z32" i="13"/>
  <c r="AG30" i="13"/>
  <c r="V30" i="13"/>
  <c r="Z37" i="13"/>
  <c r="T9" i="13"/>
  <c r="AF24" i="13"/>
  <c r="AB24" i="13"/>
  <c r="Y23" i="13"/>
  <c r="AL22" i="13"/>
  <c r="AH22" i="13"/>
  <c r="AF21" i="13"/>
  <c r="AB21" i="13"/>
  <c r="Y20" i="13"/>
  <c r="AL19" i="13"/>
  <c r="AH19" i="13"/>
  <c r="AF18" i="13"/>
  <c r="AB18" i="13"/>
  <c r="Y17" i="13"/>
  <c r="AL16" i="13"/>
  <c r="AH16" i="13"/>
  <c r="AF15" i="13"/>
  <c r="AB15" i="13"/>
  <c r="Y14" i="13"/>
  <c r="AL13" i="13"/>
  <c r="AH13" i="13"/>
  <c r="AF12" i="13"/>
  <c r="AB12" i="13"/>
  <c r="Y11" i="13"/>
  <c r="AL10" i="13"/>
  <c r="AH10" i="13"/>
  <c r="Y35" i="13"/>
  <c r="AL34" i="13"/>
  <c r="AH34" i="13"/>
  <c r="AF33" i="13"/>
  <c r="AB33" i="13"/>
  <c r="Y32" i="13"/>
  <c r="AF30" i="13"/>
  <c r="AB30" i="13"/>
  <c r="AH9" i="13"/>
  <c r="AE24" i="13"/>
  <c r="AA24" i="13"/>
  <c r="U23" i="13"/>
  <c r="AK22" i="13"/>
  <c r="X22" i="13"/>
  <c r="AE21" i="13"/>
  <c r="AA21" i="13"/>
  <c r="U20" i="13"/>
  <c r="AK19" i="13"/>
  <c r="X19" i="13"/>
  <c r="AE18" i="13"/>
  <c r="AA18" i="13"/>
  <c r="U17" i="13"/>
  <c r="AK16" i="13"/>
  <c r="X16" i="13"/>
  <c r="AE15" i="13"/>
  <c r="AA15" i="13"/>
  <c r="U14" i="13"/>
  <c r="AK13" i="13"/>
  <c r="X13" i="13"/>
  <c r="AE12" i="13"/>
  <c r="AA12" i="13"/>
  <c r="U11" i="13"/>
  <c r="AK10" i="13"/>
  <c r="X10" i="13"/>
  <c r="U35" i="13"/>
  <c r="AK34" i="13"/>
  <c r="X34" i="13"/>
  <c r="AE33" i="13"/>
  <c r="AA33" i="13"/>
  <c r="U32" i="13"/>
  <c r="AE30" i="13"/>
  <c r="AA30" i="13"/>
  <c r="X9" i="13"/>
  <c r="AD24" i="13"/>
  <c r="AM24" i="13"/>
  <c r="AI23" i="13"/>
  <c r="AJ22" i="13"/>
  <c r="W22" i="13"/>
  <c r="AD21" i="13"/>
  <c r="AM21" i="13"/>
  <c r="AI20" i="13"/>
  <c r="AJ19" i="13"/>
  <c r="W19" i="13"/>
  <c r="AD18" i="13"/>
  <c r="AM18" i="13"/>
  <c r="AI17" i="13"/>
  <c r="AJ16" i="13"/>
  <c r="W16" i="13"/>
  <c r="AD15" i="13"/>
  <c r="AM15" i="13"/>
  <c r="AI14" i="13"/>
  <c r="AJ13" i="13"/>
  <c r="W13" i="13"/>
  <c r="AD12" i="13"/>
  <c r="AM12" i="13"/>
  <c r="AI11" i="13"/>
  <c r="AJ10" i="13"/>
  <c r="W10" i="13"/>
  <c r="AI35" i="13"/>
  <c r="AJ34" i="13"/>
  <c r="W34" i="13"/>
  <c r="AD33" i="13"/>
  <c r="AM33" i="13"/>
  <c r="AI32" i="13"/>
  <c r="F14" i="28" l="1"/>
  <c r="E15" i="28"/>
  <c r="E16" i="28" l="1"/>
  <c r="F15" i="28"/>
  <c r="F16" i="28" l="1"/>
  <c r="E17" i="28"/>
  <c r="E18" i="28" l="1"/>
  <c r="F17" i="28"/>
  <c r="F18" i="28" l="1"/>
  <c r="E19" i="28"/>
  <c r="F19" i="28" l="1"/>
  <c r="E20" i="28"/>
  <c r="F20" i="28" s="1"/>
</calcChain>
</file>

<file path=xl/sharedStrings.xml><?xml version="1.0" encoding="utf-8"?>
<sst xmlns="http://schemas.openxmlformats.org/spreadsheetml/2006/main" count="11433" uniqueCount="4835">
  <si>
    <t>term</t>
  </si>
  <si>
    <t>ref_textbib</t>
  </si>
  <si>
    <t>zorn_1998</t>
  </si>
  <si>
    <t>wildco_2020</t>
  </si>
  <si>
    <t>wildlabs_2021</t>
  </si>
  <si>
    <t>tourani_2022</t>
  </si>
  <si>
    <t>seccombe_2017</t>
  </si>
  <si>
    <t>schweiger_2020</t>
  </si>
  <si>
    <t>schlexer_2008</t>
  </si>
  <si>
    <t>royle_2004</t>
  </si>
  <si>
    <t>risc_2019</t>
  </si>
  <si>
    <t>rcsc_2024</t>
  </si>
  <si>
    <t>pyron_2010</t>
  </si>
  <si>
    <t>obrien_2011</t>
  </si>
  <si>
    <t>obrien_2010</t>
  </si>
  <si>
    <t>mullahy_1986</t>
  </si>
  <si>
    <t>morris_2022</t>
  </si>
  <si>
    <t>molloy_2018</t>
  </si>
  <si>
    <t>lambert_1992</t>
  </si>
  <si>
    <t>karanth_1995</t>
  </si>
  <si>
    <t>iijima_2020</t>
  </si>
  <si>
    <t>hurlbert_1984</t>
  </si>
  <si>
    <t>huggard_2018</t>
  </si>
  <si>
    <t>heilbron_1994</t>
  </si>
  <si>
    <t>hartig_2019</t>
  </si>
  <si>
    <t>greenberg_2020</t>
  </si>
  <si>
    <t>greenberg_2018</t>
  </si>
  <si>
    <t>goa_2023b</t>
  </si>
  <si>
    <t>goa_2023a</t>
  </si>
  <si>
    <t>fancourt_2016</t>
  </si>
  <si>
    <t>efford_2022</t>
  </si>
  <si>
    <t>efford_2011</t>
  </si>
  <si>
    <t>efford_2004</t>
  </si>
  <si>
    <t>cmi_2020</t>
  </si>
  <si>
    <t>clarke_2019</t>
  </si>
  <si>
    <t>caughley_1977</t>
  </si>
  <si>
    <t>burgar_2021</t>
  </si>
  <si>
    <t>borchers_2012</t>
  </si>
  <si>
    <t>abmi_2021</t>
  </si>
  <si>
    <t>ref_intext</t>
  </si>
  <si>
    <t>Zuur et al., 2007</t>
  </si>
  <si>
    <t>Zuckerberg et al., 2020</t>
  </si>
  <si>
    <t>Zorn, 1998</t>
  </si>
  <si>
    <t>Zeileis et al., 2008</t>
  </si>
  <si>
    <t>Young et al., 2018</t>
  </si>
  <si>
    <t>Yue et al., 2015</t>
  </si>
  <si>
    <t>WildCo Lab, 2021b</t>
  </si>
  <si>
    <t>WildCo Lab, 2021a</t>
  </si>
  <si>
    <t>WildCo Lab, 2020</t>
  </si>
  <si>
    <t>WildCAM Network, 2019</t>
  </si>
  <si>
    <t>Whittington et al., 2019</t>
  </si>
  <si>
    <t>Whittington et al., 2018</t>
  </si>
  <si>
    <t>Welsh et al., 2000</t>
  </si>
  <si>
    <t>Wellington et al., 2014</t>
  </si>
  <si>
    <t>Welbourne et al., 2016</t>
  </si>
  <si>
    <t>Wegge et al., 2004</t>
  </si>
  <si>
    <t>Webster et al., 2019</t>
  </si>
  <si>
    <t>Wearn et al., 2013</t>
  </si>
  <si>
    <t>Wearn et al., 2016</t>
  </si>
  <si>
    <t>Wearn &amp; Glover-Kapfer, 2019</t>
  </si>
  <si>
    <t>Wearn &amp; Glover-Kapfer, 2017</t>
  </si>
  <si>
    <t>Warbington &amp; Boyce, 2020</t>
  </si>
  <si>
    <t>The WILDLABS Partnership, 2021</t>
  </si>
  <si>
    <t>Vidal et al., 2021</t>
  </si>
  <si>
    <t>Velez et al., 2023</t>
  </si>
  <si>
    <t>Van Wilgenburg et al., 2020</t>
  </si>
  <si>
    <t>Van Dooren, 2016</t>
  </si>
  <si>
    <t>Van Berkel, 2014</t>
  </si>
  <si>
    <t>Twining et al., 2022</t>
  </si>
  <si>
    <t>Tschumi et al., 2018</t>
  </si>
  <si>
    <t>Trolliet et al., 2014</t>
  </si>
  <si>
    <t>Tourani, 2022</t>
  </si>
  <si>
    <t>Tobler et al., 2008</t>
  </si>
  <si>
    <t>Tobler &amp; Powell, 2013</t>
  </si>
  <si>
    <t>Tigner et al., 2014</t>
  </si>
  <si>
    <t>Thorn et al., 2009</t>
  </si>
  <si>
    <t>Tanwar et al., 2021</t>
  </si>
  <si>
    <t>Tabak et al., 2018</t>
  </si>
  <si>
    <t>Suwanrat et al., 2015</t>
  </si>
  <si>
    <t>Sun et al., 2022</t>
  </si>
  <si>
    <t>Sun et al., 2021</t>
  </si>
  <si>
    <t>Sun et al., 2014</t>
  </si>
  <si>
    <t>Suárez-Tangil et al., 2017</t>
  </si>
  <si>
    <t>Stokeld et al., 2016</t>
  </si>
  <si>
    <t>Steinbeiser et al., 2019</t>
  </si>
  <si>
    <t>Steenweg et al., 2015</t>
  </si>
  <si>
    <t>Steenweg et al., 2018</t>
  </si>
  <si>
    <t>Steenweg et al., 2019</t>
  </si>
  <si>
    <t>Steenweg et al., 2017</t>
  </si>
  <si>
    <t>Southwell et al., 2019</t>
  </si>
  <si>
    <t>Soria-Díaz et al., 2010</t>
  </si>
  <si>
    <t>Sollmann et al., 2013c</t>
  </si>
  <si>
    <t>Sollmann et al., 2013b</t>
  </si>
  <si>
    <t>Sollmann et al., 2013a</t>
  </si>
  <si>
    <t>Sollmann et al., 2012</t>
  </si>
  <si>
    <t>Sollmann et al., 2011</t>
  </si>
  <si>
    <t>Sollmann et al., 2018</t>
  </si>
  <si>
    <t>Sirén et al., 2018</t>
  </si>
  <si>
    <t>Si et al., 2014</t>
  </si>
  <si>
    <t>Shannon et al., 2014</t>
  </si>
  <si>
    <t>Séquin et al., 2003</t>
  </si>
  <si>
    <t>Seccombe, 2017</t>
  </si>
  <si>
    <t>Scotson et al., 2017</t>
  </si>
  <si>
    <t>Schweiger, 2020</t>
  </si>
  <si>
    <t>Schlexer, 2008</t>
  </si>
  <si>
    <t>Schenider et al., 2018</t>
  </si>
  <si>
    <t>Santini et al., 2020</t>
  </si>
  <si>
    <t>Samejima et al., 2012</t>
  </si>
  <si>
    <t>Sharma et al., 2010</t>
  </si>
  <si>
    <t>Royle et al., 2009</t>
  </si>
  <si>
    <t>Royle et al., 2014</t>
  </si>
  <si>
    <t>Royle &amp; Young, 2008</t>
  </si>
  <si>
    <t>Royle &amp; Nichols, 2003</t>
  </si>
  <si>
    <t>Royle, 2004</t>
  </si>
  <si>
    <t>Rowcliffe et al., 2011</t>
  </si>
  <si>
    <t>Rowcliffe et al., 2014</t>
  </si>
  <si>
    <t>Rowcliffe et al., 2013</t>
  </si>
  <si>
    <t>Rowcliffe et al., 2016</t>
  </si>
  <si>
    <t>Rowcliffe et al., 2008</t>
  </si>
  <si>
    <t>Rowcliffe &amp; Carbone, 2008</t>
  </si>
  <si>
    <t>Rovero et al., 2013</t>
  </si>
  <si>
    <t>Rovero et al., 2010</t>
  </si>
  <si>
    <t>Rovero &amp; Zimmermann, 2016</t>
  </si>
  <si>
    <t>Rovero &amp; Marshall, 2009</t>
  </si>
  <si>
    <t>Roemer et al., 2009</t>
  </si>
  <si>
    <t>Robinson et al., 2020</t>
  </si>
  <si>
    <t>Ridout &amp; Linkie, 2009</t>
  </si>
  <si>
    <t>Rich et al., 2014</t>
  </si>
  <si>
    <t>Resources Information Standards Committee [RISC], 2019</t>
  </si>
  <si>
    <t>Rendall et al., 2021</t>
  </si>
  <si>
    <t>Reconyx Inc., 2018</t>
  </si>
  <si>
    <t>Randler &amp; Kalb, 2018</t>
  </si>
  <si>
    <t>Ramage et al., 2013</t>
  </si>
  <si>
    <t>Alberta Remote Camera Steering Committee [RCSC], 2024</t>
  </si>
  <si>
    <t>Alberta Remote Camera Steering Committee [RCSC] et al., 2024</t>
  </si>
  <si>
    <t>Pyron, 2010</t>
  </si>
  <si>
    <t>Powell &amp; Mitchell, 2012</t>
  </si>
  <si>
    <t>Pease et al., 2016</t>
  </si>
  <si>
    <t>Parsons et al., 2018</t>
  </si>
  <si>
    <t>Parmenter et al., 2003</t>
  </si>
  <si>
    <t>Palmer et al., 2018</t>
  </si>
  <si>
    <t>Palencia et al., 2022</t>
  </si>
  <si>
    <t>Palencia et al., 2021</t>
  </si>
  <si>
    <t>Pacifici et al., 2016</t>
  </si>
  <si>
    <t>Pettorelli et al., 2010</t>
  </si>
  <si>
    <t>O'Connor et al., 2017</t>
  </si>
  <si>
    <t>O'Connell et al., 2011</t>
  </si>
  <si>
    <t>O'Connell &amp; Bailey, 2011a</t>
  </si>
  <si>
    <t>O'Connell et al., 2006</t>
  </si>
  <si>
    <t>O'Brien et al., 2013</t>
  </si>
  <si>
    <t>O'Brien, 2011</t>
  </si>
  <si>
    <t>O'Brien et al., 2011</t>
  </si>
  <si>
    <t>Obbard et al., 2010</t>
  </si>
  <si>
    <t>O'Brien, 2010</t>
  </si>
  <si>
    <t>O'Brien &amp; Kinnaird, 2011</t>
  </si>
  <si>
    <t>Noss et al., 2003</t>
  </si>
  <si>
    <t>Noss et al., 2012</t>
  </si>
  <si>
    <t>Norouzzadeh et al., 2020</t>
  </si>
  <si>
    <t>Newbold &amp; King, 2009</t>
  </si>
  <si>
    <t>Neilson et al., 2018</t>
  </si>
  <si>
    <t>Natural Regions Committee., 2006</t>
  </si>
  <si>
    <t>Murray et al., 2016</t>
  </si>
  <si>
    <t>Murray et al., 2021</t>
  </si>
  <si>
    <t>Mullahy, 1986</t>
  </si>
  <si>
    <t>Muhly et al., 2015</t>
  </si>
  <si>
    <t>Muhly et al., 2011</t>
  </si>
  <si>
    <t>Morrison et al., 2018</t>
  </si>
  <si>
    <t>Morris, 2022</t>
  </si>
  <si>
    <t>Morin et al., 2022</t>
  </si>
  <si>
    <t>Moqanaki et al., 2021</t>
  </si>
  <si>
    <t>Molloy, 2018</t>
  </si>
  <si>
    <t>Moll et al., 2020</t>
  </si>
  <si>
    <t>Moeller et al., 2023</t>
  </si>
  <si>
    <t>Moeller et al., 2018</t>
  </si>
  <si>
    <t>Mills et al., 2019</t>
  </si>
  <si>
    <t>Mills et al., 2016</t>
  </si>
  <si>
    <t>Meek et al., 2014a</t>
  </si>
  <si>
    <t>Meek et al., 2014b</t>
  </si>
  <si>
    <t>Meek et al., 2016</t>
  </si>
  <si>
    <t>McShea et al., 2015</t>
  </si>
  <si>
    <t>McCullagh &amp; Nelder, 1989</t>
  </si>
  <si>
    <t>Mccomb et al., 2010</t>
  </si>
  <si>
    <t>McClintock et al., 2009</t>
  </si>
  <si>
    <t>Martin et al., 2005</t>
  </si>
  <si>
    <t>Markle et al., 2020</t>
  </si>
  <si>
    <t>Manly et al., 1993</t>
  </si>
  <si>
    <t>Maffei &amp; Noss, 2008</t>
  </si>
  <si>
    <t>MacKenzie et al., 2006</t>
  </si>
  <si>
    <t>MacKenzie et al., 2002</t>
  </si>
  <si>
    <t>MacKenzie et al., 2003</t>
  </si>
  <si>
    <t>MacKenzie et al., 2004</t>
  </si>
  <si>
    <t>Mackenzie &amp; Royle, 2005</t>
  </si>
  <si>
    <t>MacKenzie &amp; Kendall, 2002</t>
  </si>
  <si>
    <t>Lynch et al., 2015</t>
  </si>
  <si>
    <t>Loonam et al., 2021</t>
  </si>
  <si>
    <t>Linden et al., 2017</t>
  </si>
  <si>
    <t>Li et al., 2012</t>
  </si>
  <si>
    <t>Lele et al., 2013</t>
  </si>
  <si>
    <t>Lazenby et al., 2015</t>
  </si>
  <si>
    <t>Lambert, 1992</t>
  </si>
  <si>
    <t>Lahoz-Monfort &amp; Magrath, 2021</t>
  </si>
  <si>
    <t>Kusi et al., 2019</t>
  </si>
  <si>
    <t>Kruger et al., 2018</t>
  </si>
  <si>
    <t>Krebs et al., 2011</t>
  </si>
  <si>
    <t>Kleiber &amp; Zeileis, 2016</t>
  </si>
  <si>
    <t>Kitamura et al., 2010</t>
  </si>
  <si>
    <t>Kinnaird &amp; O'Brien, 2012</t>
  </si>
  <si>
    <t>Kelly et al., 2008</t>
  </si>
  <si>
    <t>Kelejian &amp; Prucha, 1998</t>
  </si>
  <si>
    <t>Keim et al., 2019</t>
  </si>
  <si>
    <t>Keim et al., 2021</t>
  </si>
  <si>
    <t>Keim et al., 2011</t>
  </si>
  <si>
    <t>Kays et al., 2010</t>
  </si>
  <si>
    <t>Kays et al., 2009</t>
  </si>
  <si>
    <t>Kays et al., 2021</t>
  </si>
  <si>
    <t>Kays et al., 2020</t>
  </si>
  <si>
    <t>Karanth et al., 2006</t>
  </si>
  <si>
    <t>Karanth et al., 2011</t>
  </si>
  <si>
    <t>Karanth &amp; Nichols, 1998</t>
  </si>
  <si>
    <t>Karanth, 1995</t>
  </si>
  <si>
    <t>Junker et al., 2021</t>
  </si>
  <si>
    <t>Johanns et al., 2022</t>
  </si>
  <si>
    <t>Jiménez et al., 2021</t>
  </si>
  <si>
    <t>Jennrich &amp; Turner, 1969</t>
  </si>
  <si>
    <t>Jennelle et al., 2002</t>
  </si>
  <si>
    <t>Iknayan et al., 2014</t>
  </si>
  <si>
    <t>Iijima, 2020</t>
  </si>
  <si>
    <t>Iannarilli et al., 2021</t>
  </si>
  <si>
    <t>Hurlbert, 1984</t>
  </si>
  <si>
    <t>Huggard, 2018</t>
  </si>
  <si>
    <t>Howe et al., 2017</t>
  </si>
  <si>
    <t>Holinda et al., 2020</t>
  </si>
  <si>
    <t>Hofmeester et al., 2019</t>
  </si>
  <si>
    <t>Henrich et al., 2022</t>
  </si>
  <si>
    <t>Heilbron, 1994</t>
  </si>
  <si>
    <t>Hartig, 2019</t>
  </si>
  <si>
    <t>Harrison et al., 2018</t>
  </si>
  <si>
    <t>Hall et al., 2008</t>
  </si>
  <si>
    <t>Gopalaswamy et al., 2012</t>
  </si>
  <si>
    <t>Guillera-Arroita et al., 2010</t>
  </si>
  <si>
    <t>Greenberg, 2020</t>
  </si>
  <si>
    <t>Greenberg, 2018</t>
  </si>
  <si>
    <t>Green et al., 2020</t>
  </si>
  <si>
    <t>Government of Alberta, 2023b</t>
  </si>
  <si>
    <t>Government of Alberta, 2023a</t>
  </si>
  <si>
    <t>Gotelli &amp; Colwell, 2011</t>
  </si>
  <si>
    <t>Gotelli &amp; Colwell, 2001</t>
  </si>
  <si>
    <t>Glover-Kapfer et al., 2017</t>
  </si>
  <si>
    <t>Glen et al., 2013</t>
  </si>
  <si>
    <t>Gillespie et al., 2015</t>
  </si>
  <si>
    <t>Gilbert et al., 2021</t>
  </si>
  <si>
    <t>Gerber et al., 2010</t>
  </si>
  <si>
    <t>Gerber et al., 2011</t>
  </si>
  <si>
    <t>Ganskopp &amp; Johnson, 2007</t>
  </si>
  <si>
    <t>Gálvez et al., 2016</t>
  </si>
  <si>
    <t>Gallo et al., 2022</t>
  </si>
  <si>
    <t>Frey et al., 2017</t>
  </si>
  <si>
    <t>Frampton et al., 2022</t>
  </si>
  <si>
    <t>Found &amp; Patterson, 2020</t>
  </si>
  <si>
    <t>Foster &amp; Harmsen, 2012</t>
  </si>
  <si>
    <t>Forrester et al., 2016</t>
  </si>
  <si>
    <t>Fisher et al., 2014</t>
  </si>
  <si>
    <t>Fisher &amp; Burton, 2012</t>
  </si>
  <si>
    <t>Findlay et al., 2020</t>
  </si>
  <si>
    <t>Fidino et al., 2020</t>
  </si>
  <si>
    <t>Ferreira-Rodríguez et al., 2019</t>
  </si>
  <si>
    <t>Fennell et al., 2022</t>
  </si>
  <si>
    <t>Fegraus et al., 2011</t>
  </si>
  <si>
    <t>Fancourt, 2016</t>
  </si>
  <si>
    <t>Fisher et al., 2011</t>
  </si>
  <si>
    <t>Espartosa et al., 2011</t>
  </si>
  <si>
    <t>Efford et al., 2009b</t>
  </si>
  <si>
    <t>Efford et al., 2009a</t>
  </si>
  <si>
    <t>Efford &amp; Hunter, 2018</t>
  </si>
  <si>
    <t>Efford &amp; Boulanger, 2019</t>
  </si>
  <si>
    <t>Efford, 2022</t>
  </si>
  <si>
    <t>Efford, 2011</t>
  </si>
  <si>
    <t>Efford, 2004</t>
  </si>
  <si>
    <t>Duquette et al., 2014</t>
  </si>
  <si>
    <t>Dunne &amp; Quinn, 2009</t>
  </si>
  <si>
    <t>Doran-Myers, 2018</t>
  </si>
  <si>
    <t>Dillon &amp; Kelly, 2008</t>
  </si>
  <si>
    <t>Dey et al., 2023</t>
  </si>
  <si>
    <t>Deng et al., 2015</t>
  </si>
  <si>
    <t>Dénes et al., 2015</t>
  </si>
  <si>
    <t>Davis et al., 2021</t>
  </si>
  <si>
    <t>Cusack et al., 2015</t>
  </si>
  <si>
    <t>Colyn et al., 2018</t>
  </si>
  <si>
    <t>Colwell et al., 2012</t>
  </si>
  <si>
    <t>Columbia Mountains Institute of Applied Ecology [CMI], 2020</t>
  </si>
  <si>
    <t>Clevenger &amp; Waltho, 2005</t>
  </si>
  <si>
    <t>Clarke et al., 2023</t>
  </si>
  <si>
    <t>Clarke, 2019</t>
  </si>
  <si>
    <t>Clark et al., 2003</t>
  </si>
  <si>
    <t>Chatterjee et al., 2021</t>
  </si>
  <si>
    <t>Chandler &amp; Royle, 2013</t>
  </si>
  <si>
    <t>Caughley, 1977</t>
  </si>
  <si>
    <t>Carbone et al., 2001</t>
  </si>
  <si>
    <t>Caravaggi et al., 2020</t>
  </si>
  <si>
    <t>Caravaggi et al., 2017</t>
  </si>
  <si>
    <t>Cappelle et al., 2021</t>
  </si>
  <si>
    <t>Burton et al., 2015</t>
  </si>
  <si>
    <t>Burkholder et al., 2018</t>
  </si>
  <si>
    <t>Burgar et al., 2018</t>
  </si>
  <si>
    <t>Burgar, 2021</t>
  </si>
  <si>
    <t>Broekman et al., 2022</t>
  </si>
  <si>
    <t>Bridges &amp; Noss, 2011</t>
  </si>
  <si>
    <t>Bowkett et al., 2008</t>
  </si>
  <si>
    <t>Borchers et al., 2015</t>
  </si>
  <si>
    <t>Borchers &amp; Efford, 2008</t>
  </si>
  <si>
    <t>Borchers, 2012</t>
  </si>
  <si>
    <t>Borcher &amp; Marques, 2017</t>
  </si>
  <si>
    <t>Bliss &amp; Fisher, 1953</t>
  </si>
  <si>
    <t>Blasco-Moreno et al., 2019</t>
  </si>
  <si>
    <t>Blanc et al., 2013</t>
  </si>
  <si>
    <t>Bischof et al., 2020</t>
  </si>
  <si>
    <t>Bessone et al., 2020</t>
  </si>
  <si>
    <t>Beery et al., 2019</t>
  </si>
  <si>
    <t>Becker et al., 2022</t>
  </si>
  <si>
    <t>Bayne et al., 2021</t>
  </si>
  <si>
    <t>Bayne et al., 2022</t>
  </si>
  <si>
    <t>Brodie et al., 2015</t>
  </si>
  <si>
    <t>Augustine et al., 2019</t>
  </si>
  <si>
    <t>Augustine et al., 2018</t>
  </si>
  <si>
    <t>Arnason et al., 1991</t>
  </si>
  <si>
    <t>Apps &amp; McNutt, 2018</t>
  </si>
  <si>
    <t>Anile &amp; Devillard, 2016</t>
  </si>
  <si>
    <t>Ames et al., 2020</t>
  </si>
  <si>
    <t>Alonso et al., 2015</t>
  </si>
  <si>
    <t>Alberta Biodiversity Monitoring Institute [ABMI], 2021</t>
  </si>
  <si>
    <t>Ahumada et al., 2011</t>
  </si>
  <si>
    <t>Ahumada et al., 2019</t>
  </si>
  <si>
    <t>Abolaffio et al, 2019</t>
  </si>
  <si>
    <t>name</t>
  </si>
  <si>
    <t>Instantaneous sampling (IS)</t>
  </si>
  <si>
    <t>mod_is</t>
  </si>
  <si>
    <t>approach</t>
  </si>
  <si>
    <t>Space-to-event (STE)</t>
  </si>
  <si>
    <t>mod_ste</t>
  </si>
  <si>
    <t>Time-to-event (TTE)</t>
  </si>
  <si>
    <t>mod_tte</t>
  </si>
  <si>
    <t>Distance sampling (DS)</t>
  </si>
  <si>
    <t>mod_ds</t>
  </si>
  <si>
    <t>Time in front of the camera (TIFC)</t>
  </si>
  <si>
    <t>mod_tifc</t>
  </si>
  <si>
    <t>Random encounter and staying time (REST)</t>
  </si>
  <si>
    <t>mod_rest</t>
  </si>
  <si>
    <t>Random encounter model (REM)</t>
  </si>
  <si>
    <t>mod_rem</t>
  </si>
  <si>
    <t>N-mixture</t>
  </si>
  <si>
    <t>mod_nmixture</t>
  </si>
  <si>
    <t>Royle-Nichols</t>
  </si>
  <si>
    <t>mod_roylenichols</t>
  </si>
  <si>
    <t>Spatial Partial Identity Model (2-flank SPIM)</t>
  </si>
  <si>
    <t>mod_2flankspim</t>
  </si>
  <si>
    <t>mod_catspim</t>
  </si>
  <si>
    <t>mod_sc</t>
  </si>
  <si>
    <t xml:space="preserve">Spatial mark-resight </t>
  </si>
  <si>
    <t>mod_smr</t>
  </si>
  <si>
    <t>Mark-resight (MR)</t>
  </si>
  <si>
    <t>mod_mr</t>
  </si>
  <si>
    <t>mod_scr_secr</t>
  </si>
  <si>
    <t>mod_cr_cmr</t>
  </si>
  <si>
    <t>Behaviour</t>
  </si>
  <si>
    <t>mod_behaviour</t>
  </si>
  <si>
    <t>Relative abundance indices</t>
  </si>
  <si>
    <t>mod_rai</t>
  </si>
  <si>
    <t>Occupancy models</t>
  </si>
  <si>
    <t>mod_occupancy</t>
  </si>
  <si>
    <t>Species diversity &amp; richness</t>
  </si>
  <si>
    <t>mod_divers_rich</t>
  </si>
  <si>
    <t>Species inventory</t>
  </si>
  <si>
    <t>mod_inventory</t>
  </si>
  <si>
    <t>obj_behaviour</t>
  </si>
  <si>
    <t>objective</t>
  </si>
  <si>
    <t>Vital rates</t>
  </si>
  <si>
    <t>obj_vital_rate</t>
  </si>
  <si>
    <t>Absolute abundance</t>
  </si>
  <si>
    <t>obj_abundance</t>
  </si>
  <si>
    <t>Population size</t>
  </si>
  <si>
    <t>obj_pop_size</t>
  </si>
  <si>
    <t>Relative abundance</t>
  </si>
  <si>
    <t>obj_rel_abund</t>
  </si>
  <si>
    <t>Occupancy</t>
  </si>
  <si>
    <t>obj_occupancy</t>
  </si>
  <si>
    <t>obj_divers_rich</t>
  </si>
  <si>
    <t>obj_inventory</t>
  </si>
  <si>
    <t>substitution</t>
  </si>
  <si>
    <t>id</t>
  </si>
  <si>
    <t>type</t>
  </si>
  <si>
    <t>NULL</t>
  </si>
  <si>
    <t>Zero-inflation</t>
  </si>
  <si>
    <t>A regression model for count data that both follows the Poisson distribution and contains excess zeros (Lambert, 1992). ZIP models are only appropriate for data for which the overdispersion is not solely due to zero-inflation. [relative abundance indices]</t>
  </si>
  <si>
    <t>Zero-inflated Poisson (ZIP) regression (Lambert, 1992)</t>
  </si>
  <si>
    <t>Zero-inflated negative binomial (ZINB) regression (McCullagh &amp; Nelder, 1989)</t>
  </si>
  <si>
    <t>walktest</t>
  </si>
  <si>
    <t>Walktest</t>
  </si>
  <si>
    <t>baitlure_visual_lure</t>
  </si>
  <si>
    <t>Any material that draws animals closer via their sense of sight (Schlexer, 2008).</t>
  </si>
  <si>
    <t>Visual lure</t>
  </si>
  <si>
    <t>visit_metadata</t>
  </si>
  <si>
    <t>Metadata that should be collected each time a camera location is visited to deploy, Service*/Retrieval Field Datasheet.</t>
  </si>
  <si>
    <t>Visit metadata</t>
  </si>
  <si>
    <t>visit</t>
  </si>
  <si>
    <t>When a crew has gone to a location to deploy, service, or retrieve a remote camera.</t>
  </si>
  <si>
    <t>Visit</t>
  </si>
  <si>
    <t>fov_viewshed</t>
  </si>
  <si>
    <t>The area visible to the camera as determined by its lens angle (in degrees) and trigger distance (Moeller et al., 2023).</t>
  </si>
  <si>
    <t>Viewshed</t>
  </si>
  <si>
    <t>settings_userlabel</t>
  </si>
  <si>
    <t>User label</t>
  </si>
  <si>
    <t>typeid_unmarked</t>
  </si>
  <si>
    <t xml:space="preserve">Unmarked individuals */ populations */ species </t>
  </si>
  <si>
    <t>trigger_speed</t>
  </si>
  <si>
    <t>Trigger speed</t>
  </si>
  <si>
    <t>trigger_event</t>
  </si>
  <si>
    <t>An activation of the camera detector(s) that initiates the capture of a single or multiple images, or the recording of video.</t>
  </si>
  <si>
    <t>total_number_of_camera_days</t>
  </si>
  <si>
    <t>Total number of camera days</t>
  </si>
  <si>
    <t>Time-to-event (TTE) model (Moeller et al., 2018)</t>
  </si>
  <si>
    <t>timelapse_image</t>
  </si>
  <si>
    <t>Time-lapse image</t>
  </si>
  <si>
    <t>Time in front of the camera (TIFC) (Huggard, 2018; Warbington &amp; Boyce, 2020; tested in Becker et al., 2022)</t>
  </si>
  <si>
    <t>test_image</t>
  </si>
  <si>
    <t>An image taken from a camera after it has been set up to provide a permanent record of the visit metadata (e.g., Sample Station Name, Camera Location Name, Deployment Name, Crew, and Deployment Start Date Time [DD-MMM-YYYY HH:MM:SS]). &lt;br&gt;&lt;br&gt;Taking a test image can be useful to compare the information from the image to that of which was collected on the Camera Service*/Retrieval Field Datasheet after retrieval and can help in reducing recording errors.</t>
  </si>
  <si>
    <t>Test image</t>
  </si>
  <si>
    <t>sampledesign_targeted</t>
  </si>
  <si>
    <t>Camera locations or sample stations are placed in areas that are known or suspected to have higher activity levels (e.g., game trails, mineral licks).</t>
  </si>
  <si>
    <t>Targeted design</t>
  </si>
  <si>
    <t>sampledesign_systematic_random</t>
  </si>
  <si>
    <t>Camera locations are selected using a two-stage approach. Firstly, girds are selected systematically (to occur within a regular pattern) across the study area. The location of the camera within each grid is then selected randomly.</t>
  </si>
  <si>
    <t>Systematic random design</t>
  </si>
  <si>
    <t>sampledesign_systematic</t>
  </si>
  <si>
    <t>Camera locations occur in a regular pattern (e.g., a grid pattern) across the study area.</t>
  </si>
  <si>
    <t>Systematic design</t>
  </si>
  <si>
    <t>study_area</t>
  </si>
  <si>
    <t>Study area</t>
  </si>
  <si>
    <t>sampledesign_stratified_random</t>
  </si>
  <si>
    <t>The area of interest is divided into smaller strata (e.g., habitat type, disturbance levels), and then a proportional random sample of sites is selected within each stratum (e.g., 15%, 35% and 50% of sites within high, medium and low disturbance strata).</t>
  </si>
  <si>
    <t xml:space="preserve">Stratified random design </t>
  </si>
  <si>
    <t>sampledesign_stratified</t>
  </si>
  <si>
    <t>The area of interest is divided into smaller strata (e.g., habitat type, disturbance levels), and cameras are placed within each stratum (e.g., 15%, 35% and 50% of sites within high, medium, and low disturbance strata).</t>
  </si>
  <si>
    <t>Stratified design</t>
  </si>
  <si>
    <t>state_variable</t>
  </si>
  <si>
    <t>A formal measure that summarizes the state of a community or population at a particular time (Wearn &amp; Glover-Kapfer, 2017), e.g., species richness or population abundance.</t>
  </si>
  <si>
    <t>State variable</t>
  </si>
  <si>
    <t>Spatially explicit capture-recapture (SECR) */ Spatial capture-recapture (SCR) (Borchers &amp; Efford, 2008; Efford, 2004; Royle &amp; Young, 2008; Royle et al., 2009)</t>
  </si>
  <si>
    <t>Spatial partial identity model (2-flank SPIM) (Augustine et al., 2018)</t>
  </si>
  <si>
    <t>Spatial mark-resight (SMR) (Chandler &amp; Royle, 2013; Sollmann et al., 2013a, 2013b)</t>
  </si>
  <si>
    <t>spatial_autocorrelation</t>
  </si>
  <si>
    <t>The tendency for locations that are closer together to be more similar.</t>
  </si>
  <si>
    <t>Spatial autocorrelation</t>
  </si>
  <si>
    <t>Space-to-event (STE) model (Moeller et al., 2018)</t>
  </si>
  <si>
    <t>service_retrieval_visit</t>
  </si>
  <si>
    <t>When a crew has gone to a location to service or retrieve a remote camera.</t>
  </si>
  <si>
    <t>Service*/Retrieval visit</t>
  </si>
  <si>
    <t>service_retrieval_metadata</t>
  </si>
  <si>
    <t>Metadata that should be collected each time a camera location is visited to Service*/Retrieval Field Datasheet.</t>
  </si>
  <si>
    <t>Service*/Retrieval metadata</t>
  </si>
  <si>
    <t>service_retrieval</t>
  </si>
  <si>
    <t>Service*/Retrieval</t>
  </si>
  <si>
    <t>sequence</t>
  </si>
  <si>
    <t>Sequence</t>
  </si>
  <si>
    <t>baitlure_scent_lure</t>
  </si>
  <si>
    <t>Any material that draws animals closer via their sense of smell (Schlexer, 2008).</t>
  </si>
  <si>
    <t>Scent lure</t>
  </si>
  <si>
    <t>sample_station</t>
  </si>
  <si>
    <t>Sample station</t>
  </si>
  <si>
    <t>Royle-Nichols model (Royle &amp; Nichols, 2003; MacKenzie et al., 2006)</t>
  </si>
  <si>
    <t>An index of relative abundance. When observational data is converted to a detection rate (i.e., the frequency [count] of independent detections of a species within a distinct time period). An index can be a count of animals or any sign that is expected to vary with population size (Caughley, 1977; O'Brien, 2011).</t>
  </si>
  <si>
    <t>fov_registration_area</t>
  </si>
  <si>
    <t>The area in which an animal entering has at least some probability of being captured on the image.</t>
  </si>
  <si>
    <t>Registration area</t>
  </si>
  <si>
    <t>recovery_time</t>
  </si>
  <si>
    <t>The time necessary for the camera to prepare to capture the next photo after the previous one has been recorded (Trolliet et al., 2014).</t>
  </si>
  <si>
    <t>Recovery time</t>
  </si>
  <si>
    <t>Random encounter model (REM) (Rowcliffe et al., 2008, 2013)</t>
  </si>
  <si>
    <t>A recent modification of the REM (Nakashima et al., 2018) that substitutes staying time (i.e., the cumulative time in the cameras' detection zone) for movement speed (staying time and movement speed are inversely proportional) (Cappelle et al., 2021).</t>
  </si>
  <si>
    <t>sampledesign_random</t>
  </si>
  <si>
    <t>Cameras occur at randomized camera locations (or sample stations) across the area of interest, sometimes with a predetermined minimum distance between camera locations (or sample stations).</t>
  </si>
  <si>
    <t>pseudoreplication</t>
  </si>
  <si>
    <t>When observations are not statistically independent (spatially or temporally) but are treated as if they are independent.</t>
  </si>
  <si>
    <t>Pseudoreplication</t>
  </si>
  <si>
    <t>project</t>
  </si>
  <si>
    <t>Project</t>
  </si>
  <si>
    <t>A regression model for count data used when data are not overdispersed or zero-inflated (Lambert, 1992). [relative abundance indices]</t>
  </si>
  <si>
    <t>Poisson regression</t>
  </si>
  <si>
    <t>typeid_partially_marked</t>
  </si>
  <si>
    <t xml:space="preserve">Partially marked individuals */ populations */ species </t>
  </si>
  <si>
    <t>sampledesign_paired</t>
  </si>
  <si>
    <t>Paired design</t>
  </si>
  <si>
    <t>A variance significantly larger than the mean (Bliss &amp; Fisher, 1953); greater variability in a set of data than predicted by the error structure of the model (Harrison et al., 2018); excess variability can be caused by zero inflation, non-independence of counts, or both (Zuur et al., 2009).</t>
  </si>
  <si>
    <t>Overdispersion</t>
  </si>
  <si>
    <t>A modelling approach used to account for imperfect detection by first evaluating the detection probability of a species via detection histories (i.e., present or absent) to determine the probability of the true presence or absence of a species at a site (MacKenzie et al., 2002).</t>
  </si>
  <si>
    <t>Occupancy model (MacKenzie et al., 2002)</t>
  </si>
  <si>
    <t>occupancy</t>
  </si>
  <si>
    <t>The probability a site is occupied by the species.</t>
  </si>
  <si>
    <t>N-mixture models</t>
  </si>
  <si>
    <t>A regression model used for count data with overdispersion but without zero-inflation. [relative abundance indices]</t>
  </si>
  <si>
    <t>Negative binomial (NB) regression (Mullahy, 1986)</t>
  </si>
  <si>
    <t>Modelling approach</t>
  </si>
  <si>
    <t>Model assumption</t>
  </si>
  <si>
    <t>metadata</t>
  </si>
  <si>
    <t>Data that provides information about other data (e.g., the number of images on an SD card).</t>
  </si>
  <si>
    <t>Metadata</t>
  </si>
  <si>
    <t>A method used to estimate the abundance of partially marked populations using the number of marked individuals, the number of unmarked individuals, and the detection probability from marked animals (Wearn &amp; Glover-Kapfer, 2017). MR is similar to capture-recapture (CR; Karanth, 1995; Karanth &amp; Nichols, 1998) models, except only a portion of animals are individually identified.</t>
  </si>
  <si>
    <t>Mark-resight (MR) model (Arnason et al., 1991; McClintock et al., 2009)</t>
  </si>
  <si>
    <t>typeid_marked</t>
  </si>
  <si>
    <t>Individuals, populations, or species (varies with modelling approach and context) that can be identified using natural or artificial markings (e.g., coat patterns, scars, tags, collars).</t>
  </si>
  <si>
    <t xml:space="preserve">Marked individuals */ populations */ species </t>
  </si>
  <si>
    <t>baitlure_lure</t>
  </si>
  <si>
    <t>Any substance that draws animals closer; lures include scent (olfactory) lure, visual lure and audible lure (Schlexer, 2008).</t>
  </si>
  <si>
    <t>Lure</t>
  </si>
  <si>
    <t>Inventory</t>
  </si>
  <si>
    <t>inter_detection_interval</t>
  </si>
  <si>
    <t>Inter-detection interval</t>
  </si>
  <si>
    <t>intensity_of_use</t>
  </si>
  <si>
    <t>Intensity of use (Keim et al., 2019)</t>
  </si>
  <si>
    <t>Instantaneous sampling (IS) (Moeller et al., 2018)</t>
  </si>
  <si>
    <t>settings_infrared_illum</t>
  </si>
  <si>
    <t>Infrared illuminator</t>
  </si>
  <si>
    <t>independent_detections</t>
  </si>
  <si>
    <t>Detections that are deemed to be independent based on a user-defined threshold (e.g., 30 minutes).</t>
  </si>
  <si>
    <t>Independent detections</t>
  </si>
  <si>
    <t>imperfect_detection</t>
  </si>
  <si>
    <t>Imperfect detection</t>
  </si>
  <si>
    <t>image_tagging</t>
  </si>
  <si>
    <t>The process of classifying an image according to the wildlife species, other entities (e.g., human, vehicle), or conditions within the image. Image tagging may follow image classification to further classify characteristics of the individuals (e.g., age class, sex class, or behaviour) or entities within the image.</t>
  </si>
  <si>
    <t>Image tagging</t>
  </si>
  <si>
    <t>image_sequence</t>
  </si>
  <si>
    <t>Image Sequence</t>
  </si>
  <si>
    <t>image_processing</t>
  </si>
  <si>
    <t>The series of operations that are taken to extract information from images. In the case of remote camera data, it can include loading the images into a processing platform, extracting information from the image metadata (e.g., the date and time the image was taken), running an artificial intelligence (AI) algorithm to identify empty images, classifying animals or other entities within the image.</t>
  </si>
  <si>
    <t>Image processing</t>
  </si>
  <si>
    <t>image_classification_confidence</t>
  </si>
  <si>
    <t>The likelihood of an image containing an object of a certain class (Fennell et al., 2022).</t>
  </si>
  <si>
    <t xml:space="preserve">Image classification confidence </t>
  </si>
  <si>
    <t>image_classification</t>
  </si>
  <si>
    <t>Image classification</t>
  </si>
  <si>
    <t>image</t>
  </si>
  <si>
    <t>Image</t>
  </si>
  <si>
    <t>settings_flash_output</t>
  </si>
  <si>
    <t>The camera setting that provides the level of intensity of the flash (if enabled).</t>
  </si>
  <si>
    <t>Flash output</t>
  </si>
  <si>
    <t>field_of_view</t>
  </si>
  <si>
    <t>Field of View (FOV)</t>
  </si>
  <si>
    <t>false_trigger</t>
  </si>
  <si>
    <t>Blank images (no wildlife or human present). These images commonly occur when a camera is triggered by vegetation blowing in the wind.</t>
  </si>
  <si>
    <t>False trigger</t>
  </si>
  <si>
    <t>effective_detection_distance</t>
  </si>
  <si>
    <t>The distance from a camera that would give the same number of detections if all animals up to that distance are perfectly detected, and no animals that are farther away are detected; Buckland, 1987, Becker et al., 2022).</t>
  </si>
  <si>
    <t>Effective detection distance</t>
  </si>
  <si>
    <t>Distance sampling (DS) model (Howe et al., 2017)</t>
  </si>
  <si>
    <t>detection_zone</t>
  </si>
  <si>
    <t>The area (conical in shape) in which a remote camera can detect the heat signature and motion of an object (Rovero &amp; Zimmermann, 2016) (Figure 5).</t>
  </si>
  <si>
    <t>Detection zone</t>
  </si>
  <si>
    <t>detection_rate</t>
  </si>
  <si>
    <t>The frequency of independent detections within a specified time period.</t>
  </si>
  <si>
    <t>Detection rate</t>
  </si>
  <si>
    <t>detection_probability</t>
  </si>
  <si>
    <t>Detection probability (aka detectability)</t>
  </si>
  <si>
    <t>detection_distance</t>
  </si>
  <si>
    <t>Detection distance</t>
  </si>
  <si>
    <t>detection_event</t>
  </si>
  <si>
    <t>deployment_visit</t>
  </si>
  <si>
    <t>When a crew has gone to a location to deploy a remote camera.</t>
  </si>
  <si>
    <t>Deployment visit</t>
  </si>
  <si>
    <t>deployment_metadata</t>
  </si>
  <si>
    <t>Metadata that is collected each time a camera is deployed. Each deployment event should have its own Camera Deployment Field Datasheet. The relevant metadata fields that should be collected differ when a camera is deployed vs. serviced or retrieved.&lt;br&gt;&lt;br&gt;Refer to Appendix A - Table A5 and Camera Deployment Field Datasheet.</t>
  </si>
  <si>
    <t>Deployment metadata</t>
  </si>
  <si>
    <t>deployment_area_photos</t>
  </si>
  <si>
    <t>Deployment area photos</t>
  </si>
  <si>
    <t>deployment</t>
  </si>
  <si>
    <t>Deployment</t>
  </si>
  <si>
    <t>cumulative_det_probability</t>
  </si>
  <si>
    <t>Cumulative detection probability</t>
  </si>
  <si>
    <t>crew</t>
  </si>
  <si>
    <t>Crew</t>
  </si>
  <si>
    <t>sampledesign_convenience</t>
  </si>
  <si>
    <t>Convenience design</t>
  </si>
  <si>
    <t>sampledesign_clustered</t>
  </si>
  <si>
    <t>Multiple cameras are deployed at a sample station (Figure 3d). A clustered design can be used within a systematic or stratified approach (i.e., systematic clustered design or as a clustered random design [Wearn &amp; Glover-Kapfer, 2017]).</t>
  </si>
  <si>
    <t>Clustered design</t>
  </si>
  <si>
    <t>Categorical partial identity model (catSPIM) (Augustine et al., 2019; Sun et al., 2022)</t>
  </si>
  <si>
    <t>Capture-recapture (CR) model */ Capture-mark-recapture (CMR) model (Karanth, 1995; Karanth &amp; Nichols, 1998)</t>
  </si>
  <si>
    <t>camera_spacing</t>
  </si>
  <si>
    <t>Camera spacing</t>
  </si>
  <si>
    <t>camera_location</t>
  </si>
  <si>
    <t>Camera location</t>
  </si>
  <si>
    <t>camera_days_per_camera_location</t>
  </si>
  <si>
    <t>The number of days each camera was active and functioning during the period it was deployed (e.g., 24-hour periods or the difference in days between the Deployment Start Date Time and the Deployment End Date Time if there were no interruptions).</t>
  </si>
  <si>
    <t>Camera days per camera location</t>
  </si>
  <si>
    <t>camera_angle</t>
  </si>
  <si>
    <t>The degree at which the camera is pointed toward the FOV Target Feature relative to the horizontal ground surface (with respect to slope, if applicable).</t>
  </si>
  <si>
    <t>Camera angle</t>
  </si>
  <si>
    <t>baitlure_bait</t>
  </si>
  <si>
    <t>A food item (or other substance) that is placed to attract animals via the sense of taste and olfactory cues (Schlexer, 2008).</t>
  </si>
  <si>
    <t>Bait</t>
  </si>
  <si>
    <t>baitlure_audible_lure</t>
  </si>
  <si>
    <t>Sounds imitating noises of prey or conspecifics that draw animals closer by eliciting curiosity (Schlexer, 2008).</t>
  </si>
  <si>
    <t>Audible lure</t>
  </si>
  <si>
    <t>utm_zone_camera_location</t>
  </si>
  <si>
    <t>settings_trigger_sensitivity</t>
  </si>
  <si>
    <t>settings_trigger_modes</t>
  </si>
  <si>
    <t>target_species</t>
  </si>
  <si>
    <t>tag</t>
  </si>
  <si>
    <t>**Tag**</t>
  </si>
  <si>
    <t>age_class_subadult</t>
  </si>
  <si>
    <t>**Subadult**</t>
  </si>
  <si>
    <t>age_class_subadult_youngofyear</t>
  </si>
  <si>
    <t>**Subadult - Young of Year**</t>
  </si>
  <si>
    <t>age_class_subadult_yearling</t>
  </si>
  <si>
    <t>**Subadult - Yearling**</t>
  </si>
  <si>
    <t>study_area_name</t>
  </si>
  <si>
    <t>study_area_description</t>
  </si>
  <si>
    <t>A description for each unique research or monitoring area including its location, the habitat type(s), land use(s) and habitat disturbances (where applicable).</t>
  </si>
  <si>
    <t>**Study Area Description**</t>
  </si>
  <si>
    <t>species</t>
  </si>
  <si>
    <t>**Species**</t>
  </si>
  <si>
    <t>sex_class</t>
  </si>
  <si>
    <t>service_retrieval_crew</t>
  </si>
  <si>
    <t>The first and last names of the individuals who collected data during the Service*/Retrieval visit.</t>
  </si>
  <si>
    <t>**Service*/Retrieval Crew**</t>
  </si>
  <si>
    <t>sequence_name</t>
  </si>
  <si>
    <t>sample_station_name</t>
  </si>
  <si>
    <t>settings_quiet_period</t>
  </si>
  <si>
    <t>purpose_of_visit</t>
  </si>
  <si>
    <t>**Purpose of Visit**</t>
  </si>
  <si>
    <t>project_name</t>
  </si>
  <si>
    <t>project_description</t>
  </si>
  <si>
    <t>A description of the project objective(s) and general methods.</t>
  </si>
  <si>
    <t>**Project Description**</t>
  </si>
  <si>
    <t>project_coordinator</t>
  </si>
  <si>
    <t>The first and last name of the primary contact for the project.</t>
  </si>
  <si>
    <t>**Project Coordinator**</t>
  </si>
  <si>
    <t>project_coordinator_email</t>
  </si>
  <si>
    <t>The email address of the Project Coordinator.</t>
  </si>
  <si>
    <t>**Project Coordinator Email**</t>
  </si>
  <si>
    <t>settings_photos_per_trigger</t>
  </si>
  <si>
    <t>The camera setting that describes the number of photos taken each time the camera is triggered.</t>
  </si>
  <si>
    <t>northing_camera_location</t>
  </si>
  <si>
    <t>-</t>
  </si>
  <si>
    <t>**New Camera Serial Number**</t>
  </si>
  <si>
    <t>**New Camera Model**</t>
  </si>
  <si>
    <t>**New Camera Make**</t>
  </si>
  <si>
    <t>**New Camera ID**</t>
  </si>
  <si>
    <t>settings_motion_image_interval</t>
  </si>
  <si>
    <t>longitude_camera_location</t>
  </si>
  <si>
    <t>latitude_camera_location</t>
  </si>
  <si>
    <t>age_class_juvenile</t>
  </si>
  <si>
    <t>Animals in their first summer, with clearly juvenile features (e.g., spots); mammals older than neonates but that still require parental care.</t>
  </si>
  <si>
    <t>**Juvenile**</t>
  </si>
  <si>
    <t>individual_count</t>
  </si>
  <si>
    <t>image_sequence_date_time</t>
  </si>
  <si>
    <t>**Image*/Sequence Date Time (DD-MMM-YYYY HH:MM:SS)**</t>
  </si>
  <si>
    <t>image_set_start_date_time</t>
  </si>
  <si>
    <t>image_set_end_date_time</t>
  </si>
  <si>
    <t>image_name</t>
  </si>
  <si>
    <t>gps_unit_accuracy</t>
  </si>
  <si>
    <t>fov_target</t>
  </si>
  <si>
    <t>**FOV Target Feature**</t>
  </si>
  <si>
    <t>event_type</t>
  </si>
  <si>
    <t>easting_camera_location</t>
  </si>
  <si>
    <t>**Easting Camera Location**</t>
  </si>
  <si>
    <t>deployment_start_date_time</t>
  </si>
  <si>
    <t>The date and time that a camera was placed for a specific deployment (e.g., 17-Jan-2018 10:34:22). &lt;br&gt;&lt;br&gt;The Deployment Start Date Time may not coincide with when the first image or video was collected (i.e., the Image Set Start Date Time). Recording this field allows users to account for deployments where no images were captured and to confirm the first date and time a camera was active.</t>
  </si>
  <si>
    <t>deployment_name</t>
  </si>
  <si>
    <t>deployment_end_date_time</t>
  </si>
  <si>
    <t>The date and time that the data was retrieved for a specific deployment (e.g., 27-Jan-2019 23:00:00). The Deployment End Date Time may not coincide with when the last image or video was collected (i.e., the Image Set End Date Time). Recording this field allows users to account for deployments where no images were captured and to confirm the last date and time that the camera was active.</t>
  </si>
  <si>
    <t>deployment_crew</t>
  </si>
  <si>
    <t>The first and last names of the individuals who collected data during the deployment visit.</t>
  </si>
  <si>
    <t>camera_serial_number</t>
  </si>
  <si>
    <t>camera_model</t>
  </si>
  <si>
    <t>camera_make</t>
  </si>
  <si>
    <t>camera_location_name</t>
  </si>
  <si>
    <t>camera_id</t>
  </si>
  <si>
    <t>A unique alphanumeric ID for the camera that distinguishes it from other cameras of the same make or model.</t>
  </si>
  <si>
    <t>camera_height</t>
  </si>
  <si>
    <t>The height from the ground (below snow) to the bottom of the lens (metres; to the nearest 0.05 m).</t>
  </si>
  <si>
    <t>baitlure_bait_lure_type</t>
  </si>
  <si>
    <t>analyst</t>
  </si>
  <si>
    <t>The first and last names of the individual who provided the observation data point (species identification and associated information). If there are multiple analysts for an observation, enter the primary analyst.</t>
  </si>
  <si>
    <t>age_class</t>
  </si>
  <si>
    <t>age_class_adult</t>
  </si>
  <si>
    <t>Animals that are old enough to breed; reproductively mature.</t>
  </si>
  <si>
    <t>walktest_height</t>
  </si>
  <si>
    <t>The vertical distance from the camera at which the crew performs the walktest (metres; to the nearest 0.05 m). Leave blank if not applicable.</t>
  </si>
  <si>
    <t>walktest_distance</t>
  </si>
  <si>
    <t>The horizontal distance from the camera at which the crew performs the walktest (metres; to the nearest 0.05 m). Leave blank if not applicable.</t>
  </si>
  <si>
    <t>walktest_complete</t>
  </si>
  <si>
    <t>visit_comments</t>
  </si>
  <si>
    <t>settings_video_length</t>
  </si>
  <si>
    <t>If applicable, describes the camera setting that specifies the minimum video duration (in seconds) that the camera will record when triggered. Leave blank if not applicable.</t>
  </si>
  <si>
    <t>test_image_taken</t>
  </si>
  <si>
    <t>Whether a test image (i.e., an image taken from a camera after it has been set up to provide a permanent record of the visit metadata) was taken. Arm the camera, from ~5 m in front, walk towards the camera while holding the Test Image Sheet.</t>
  </si>
  <si>
    <t>stake_distance</t>
  </si>
  <si>
    <t>The distance from the camera to a stake (in metres to the nearest 0.05 m). Leave blank if not applicable.</t>
  </si>
  <si>
    <t>service_retrieval_comments</t>
  </si>
  <si>
    <t>Comments describing additional details about the Service*/Retrieval.</t>
  </si>
  <si>
    <t>security</t>
  </si>
  <si>
    <t>sd_card_status</t>
  </si>
  <si>
    <t>The remaining storage capacity on an SD card; collected during a camera service or retrieval.</t>
  </si>
  <si>
    <t>sd_card_replaced</t>
  </si>
  <si>
    <t>Whether the SD card was replaced.</t>
  </si>
  <si>
    <t>sd_card_id</t>
  </si>
  <si>
    <t>remaining_battery_percent</t>
  </si>
  <si>
    <t>The remaining battery power (%) of batteries within a camera.</t>
  </si>
  <si>
    <t>key_id</t>
  </si>
  <si>
    <t>image_sequence_comments</t>
  </si>
  <si>
    <t>image_trigger_mode</t>
  </si>
  <si>
    <t>image_infrared_illuminator</t>
  </si>
  <si>
    <t>image_flash_output</t>
  </si>
  <si>
    <t>human_transport_mode_activity</t>
  </si>
  <si>
    <t>fov_target_distance</t>
  </si>
  <si>
    <t>The distance from the camera to the FOV Target Feature (in metres; to the nearest 0.5 m). Leave blank if not applicable.</t>
  </si>
  <si>
    <t>deployment_image_count</t>
  </si>
  <si>
    <t>The total number of images collected during the deployment, including false triggers (i.e., empty images with no wildlife or human present species) and those triggered by a time-lapse setting (if applicable).</t>
  </si>
  <si>
    <t>deployment_comments</t>
  </si>
  <si>
    <t>Comments describing additional details about the deployment.</t>
  </si>
  <si>
    <t>deployment_area_photos_taken</t>
  </si>
  <si>
    <t>deployment_area_photo_numbers</t>
  </si>
  <si>
    <t>camera_location_comments</t>
  </si>
  <si>
    <t>Comments describing additional details about a camera location.</t>
  </si>
  <si>
    <t>camera_location_characteristics</t>
  </si>
  <si>
    <t>camera_direction</t>
  </si>
  <si>
    <t>camera_damaged</t>
  </si>
  <si>
    <t>Whether the camera was damaged or malfunctioning; if there is any damage to the device (physical or mechanical), the crew should describe the damage in the Service*/Retrieval Comments.</t>
  </si>
  <si>
    <t>camera_attachment</t>
  </si>
  <si>
    <t>camera_active_on_departure</t>
  </si>
  <si>
    <t>Whether a camera was functional upon departure.</t>
  </si>
  <si>
    <t>camera_active_on_arrival</t>
  </si>
  <si>
    <t>Whether a camera was functional upon arrival.</t>
  </si>
  <si>
    <t>behaviour</t>
  </si>
  <si>
    <t>batteries_replaced</t>
  </si>
  <si>
    <t>Whether the camera's batteries were replaced.</t>
  </si>
  <si>
    <t>animal_id</t>
  </si>
  <si>
    <t>A unique ID for an animal that can be uniquely identified (e.g., marked in some way). If multiple unique individuals are identified, enter an Animal ID for each as a unique row. Leave blank if not applicable.</t>
  </si>
  <si>
    <t>access_method</t>
  </si>
  <si>
    <t>number_of_images</t>
  </si>
  <si>
    <t>The number of images on an SD card.</t>
  </si>
  <si>
    <t>key</t>
  </si>
  <si>
    <t>mandatory</t>
  </si>
  <si>
    <t>blank</t>
  </si>
  <si>
    <t>definition</t>
  </si>
  <si>
    <t>camera_make_new</t>
  </si>
  <si>
    <t>camera_model_new</t>
  </si>
  <si>
    <t>camera_serial_number_new</t>
  </si>
  <si>
    <t>cam_id_new</t>
  </si>
  <si>
    <t>sd_id_new</t>
  </si>
  <si>
    <t>The method used to reach the camera location (e.g., on 'Foot,' 'ATV,' 'Helicopter,' etc.).</t>
  </si>
  <si>
    <t xml:space="preserve">The age classification of individual(s) being categorized (e.g., 'Adult,' 'Juvenile,' 'Subadult,' 'Subadult - Young of Year,' 'Subadult - Yearling,' or 'Unknown'). </t>
  </si>
  <si>
    <t>Animals older than a 'Juvenile' but not yet an 'Adult'; a 'Subadult' may be further classified into 'Young of the Year' or 'Yearling.'</t>
  </si>
  <si>
    <t>Animals approximately one year old; has lived through one winter season; between 'Young of Year' and 'Adult.'</t>
  </si>
  <si>
    <t>Animals less than one year old; born in the previous year's spring, but has not yet lived through a winter season; between 'Juvenile' and 'Yearling.'</t>
  </si>
  <si>
    <t>The behaviour of the individual(s) being categorized (e.g., 'Standing,' 'Drinking,' 'Vigilant,' etc.).</t>
  </si>
  <si>
    <t>The cardinal direction that a camera faces. Ideally, cameras should face north (N; i.e. '0' degrees), or south (S; i.e. '180' degrees) if north is not possible. The Camera Direction should be chosen to ensure the field of view (FOV) is of the original FOV target feature.</t>
  </si>
  <si>
    <t>The location where a single camera was placed (recorded as 'Camera Location Name').</t>
  </si>
  <si>
    <t>Any significant features around the camera at the time of the visit. This may include for example, manmade or natural linear features (e.g., trails), habitat types (e.g., wetlands), wildlife structure (e.g., beaver dam). If 'Other,' describe in the Camera Location Comments. &lt;br&gt; &lt;br&gt; Camera Location Characteristics differ from FOV Target Features in that Camera Location Characteristics could include those not in the camera's Field of View. If 'Other,' describe in the Camera Location Comments.</t>
  </si>
  <si>
    <t>A unique alphanumeric identifier for the location where a single camera was placed (e.g., 'bh1,' 'bh2').</t>
  </si>
  <si>
    <t>The make of a particular camera (i.e., the manufacturer, e.g., 'Reconyx' or 'Bushnell').</t>
  </si>
  <si>
    <t>The model number or name of a particular camera (e.g., 'PC900' or 'Trophy Cam HD').</t>
  </si>
  <si>
    <t>The serial number of a particular camera, which is usually found inside the camera cover (e.g., 'P900FF04152022').</t>
  </si>
  <si>
    <t>The first and last names of all the individuals who collected data during the deployment visit ('Deployment Crew') and Service*/Retrieval visit ('Service*/Retrieval Crew').</t>
  </si>
  <si>
    <t>The image numbers for the deployment area photos (if collected, e.g., 'DSC  100'). These are optionally documented on a Camera Deployment Field Datasheet for each set of camera deployment area photos. Leave blank if not applicable.</t>
  </si>
  <si>
    <t>The maximum distance that a sensor can detect a target' (Wearn and Glover-Kapfer, 2017).</t>
  </si>
  <si>
    <t>A group of images or video clips that are considered independent from other images or video clips based on a certain time threshold (or 'inter-detection interval'). For example, 30 minutes (O’Brien et al., 2003; Gerber et al., 2010; Kitamura et al., 2010; Samejima et al., 2012) or 1 hour (e.g., Tobler et al., 2008; Rovero &amp; Marshall, 2009).</t>
  </si>
  <si>
    <t>The easting UTM coordinate of the camera location (e.g., '337875'). Record using the NAD83 datum. Leave blank if recording the Longitude instead.</t>
  </si>
  <si>
    <t>Whether detections were reported as an individual image captured by the camera ('Image'), a 'Sequence,' or 'Tag.'</t>
  </si>
  <si>
    <t>The extent of a scene that is visible in an image (Figure 5); a large FOV is obtained by 'zooming out' from a scene, whilst 'zooming in' will result in a smaller FOV (Wearn &amp; Glover-Kapfer, 2017).</t>
  </si>
  <si>
    <t>A specific man-made or natural feature at which the camera is aimed to maximize the detection of wildlife species or to measure the use of that feature. Record 'None' if a FOV Target Feature was not used and 'Unknown' if not known. If 'Other,' describe in the Camera Location Comments.</t>
  </si>
  <si>
    <t xml:space="preserve">The margin of error of the GPS unit used to record spatial information (e.g., '5' [m]), such as the coordinates of the camera location. On most GPS units (e.g., 'Garmin') this information is provided on the unit’s satellite information page. </t>
  </si>
  <si>
    <t>The activity performed or mode of transportation used by a human observed (e.g., hiker, skier, off-highway vehicle, etc.). This categorical field should be populated when data on humans (in addition to wildlife) are collected. Leave blank if not applicable and record 'Unknown' if not known.</t>
  </si>
  <si>
    <t>An individual image captured by a camera, which may be part of a multi-image sequence (recorded as 'Image Name').</t>
  </si>
  <si>
    <t>The process of assigning class labels to an image according to the wildlife species, other entities (e.g., human, vehicle), or conditions within the image. Image classification can be performed manually or automatically by an artificial intelligence (AI) algorithm. Image classification is sometimes used interchangeably with 'image tagging.'</t>
  </si>
  <si>
    <t>The Image Infrared Illuminator is an image metadata field indicating whether the infrared illuminator setting was enabled (if applicable; to obtain greater visibility at night by producing infrared light). Record as reported in the image Exif data (e.g., 'On' or 'Off'). This field is categorical; leave blank if not applicable and record 'Unknown' if not known.</t>
  </si>
  <si>
    <t>A unique alphanumeric identifier for the image. It is important to include (at a minimum) the camera location, date, time, and image number when generating an Image Name to avoid duplicate file names (e.g., 'bh1_17-Jul-2018_P900FF04152022_22-Jul-2018 10:34:22_img_100' or 'bh1_17-Jul-2018_22-Jul-2018_10:34:22_img_100').</t>
  </si>
  <si>
    <t>The order of the image in a rapid-fire sequence as reported in the image Exif data (text; e.g., '1 of 1' or '1 of 3'). Leave blank if not applicable.</t>
  </si>
  <si>
    <t>The date and time of the last image or video collected during a specific deployment (e.g., '17-Jan-2018 22:10:05').  &lt;br&gt; &lt;br&gt; The Image Set End Date Time may not coincide with the deployment end date time. Recording this field allows users to account for deployments that were conducted but for which no data was found and to confirm the last date and time a camera was active (if functioning) if no images or videos were captured prior to Service*/Retrieval (especially valuable if users did not collect Time-lapse images or if the camera malfunctioned).</t>
  </si>
  <si>
    <t>The date and time of the first image or video collected during a specific deployment (e.g., '17-Jan-2018 12:00:02'). &lt;br&gt;&lt;br&gt; The Image Set Start Date Time may not coincide with the Deployment Start Date Time. Recording this field allows users to confirm the first date and time a camera was active (reliable if Time-lapse images were collected; especially valuable if the user scheduled a start delay).</t>
  </si>
  <si>
    <t>The type of trigger mode used to capture the image as reported in the image Exif data (e.g., 'Time Lapse,' 'Motion Detection,' 'CodeLoc Not Entered,' 'External Sensor'). Record 'Unknown' if not known.</t>
  </si>
  <si>
    <t>Species are often detected 'imperfectly,' meaning that they are not always detected when they are present (e.g., due to cover of vegetation, cryptic nature or small size) (MacKenzie et al., 2004).</t>
  </si>
  <si>
    <t>The expected number of use events of a specific resource unit during a unit of time… [which characterizes] how frequently a particular resource unit is used' (Keim et al., 2019). The intensity of use differs from the probability of use (which characterizes 'the probability of at least one use event of that resource unit during a unit of time'; Keim et al., 2019).</t>
  </si>
  <si>
    <t>The probability of 'utilization' (Jennrich &amp; Turner, 1969); describes the relative probability of use (Powell &amp; Mitchell, 2012).</t>
  </si>
  <si>
    <t>The latitude of the camera location in decimal degrees to five decimal places (e.g., '53.78136'). Leave blank if recording Northing instead.</t>
  </si>
  <si>
    <t>The longitude of the camera location in decimal degrees to five decimal places (e.g., '-113.46067'). Leave blank if recording Easting instead.</t>
  </si>
  <si>
    <t>A regression model used in the setting of excess zeros (zero-inflation) and overdispersion (Mullahy, 1986). Hurdle models (aka 'zero-altered' models) differ from zero-inflation models in that they are two-part models, and the zero and non-zero counts are modelling separately (thus, they are only adequate when the counting process cannot generate a zero value) (Blasco-Moreno et al., 2019). [relative abundance indices]</t>
  </si>
  <si>
    <t>A class of models for estimating absolute abundance using replicated counts of animals from several different sites; site-specific counts are treated as independent random variables to estimate the number of animals available for capture at each site; detection is imperfect (Royle 2004). N-mixture models are a type of site-structured model (i.e., that 'treat each camera as though it samples... [a] distinct population within a larger meta-population' [Clarke et al., 2023]).</t>
  </si>
  <si>
    <t>An excess of zeros that is 'so large that those expected in standard distributions (e.g., normal, Poisson, binomial, negative binomial and beta)' (Heilbron, 1994) violate the assumptions of such distributions (Martin et al., 2005). Excess zeroes can be a result of ecological effects ('true' zeros) or due to sampling or observer error ('false zeros') (Martin et al., 2005). Excess zeroes contribute to overdispersion, but they don't necessarily account for all excess variability (Blasco-Moreno et al., 2019).</t>
  </si>
  <si>
    <t>A regression model used in the setting of excess zeros (zero-inflation) and overdispersion. This approach is a two-part model, where the zero-inflation is modelled separately from the counts and assumes that the count (abundance) is 'conditional' on the zero-inflation model (occurrence) model. [relative abundance indices]</t>
  </si>
  <si>
    <t>The northing UTM coordinate of the camera location (e.g., '5962006'). Record using the NAD83 datum. Leave blank if recording the Latitude instead.</t>
  </si>
  <si>
    <t>A scientific study, inventory or monitoring program that has a certain objective, defined methods, and a defined boundary in space and time (recorded as 'Project Name').</t>
  </si>
  <si>
    <t>A unique alphanumeric identifier for each project. Ideally, the Project Name should include an abbreviation for the organization, a brief project name, and the year the project began (e.g., 'uofa_oilsands_2018').</t>
  </si>
  <si>
    <t>A grouping of two or more non-independent camera locations, such as when cameras are clustered or paired (recorded as 'Sample Station Name').</t>
  </si>
  <si>
    <t>A sequential alphanumeric identifier for each grouping of two more non-independent camera locations (when cameras are deployed in clusters, pairs, or arrays; e.g., 'ss1' in 'ss1_bh1,' 'ss1_bh2,' 'ss1_bh3' etc.). Leave blank if not applicable.</t>
  </si>
  <si>
    <t>A form of 'clustered design' where two cameras that are placed closely together to increase detection probability ('paired cameras'), to evaluate certain conditions ('paired sites,' e.g., on- or off trails), etc. Paired placements can help to account for other variability that might occur (i.e., variation in habitat quality). For some objectives, pairs of cameras might be considered subsamples within another sampling design (e.g., simple random, stratified random, systematic).</t>
  </si>
  <si>
    <t>The ID label on an SD card (e.g., 'cmu_100').</t>
  </si>
  <si>
    <t>The equipment used to secure the camera (e.g., 'Security box,' 'Bracket,' 'Bracket + Screws,' or 'None').</t>
  </si>
  <si>
    <t xml:space="preserve">A unique alphanumeric identifier for a multi-image sequence. The Sequence Name should ideally consist of the Deployment Name and the names of the first and last images and videos in the sequence (separated by '_') (i.e., 'Deployment Name'_'img_#[name of first image in sequence]'_'img_#[name of last image in sequence] (e.g., 'bh1_22-Jul-2018_img_001-img_005'). Leave blank if not applicable. </t>
  </si>
  <si>
    <t>The camera setting that can be enabled (if applicable to the camera make and camera model) to obtain greater visibility at night by producing infrared light. This field is categorical; leave blank if not applicable and record 'Unknown' if not known.</t>
  </si>
  <si>
    <t>The time (in seconds) between images within a multi-image sequence that occur due to motion, heat, or activation of external detector devices. The Motion Image Interval is pre-set in the camera’s settings by the user, but the time at which the camera collects images because of this setting is influenced by the presence of movement or heat. For example, if the camera was set to take 3 images per event at a Motion Image Interval of 3 seconds when the camera detects motion or heat, the first image will be collected (e.g., at 09:00:00), the second image will be collected 3 seconds later (09:00:03), and the third will be collected 3 seconds after that (09:00:06).  &lt;br&gt; &lt;br&gt; This setting differs from the Quiet Period in that the delay occurs between images contained within a multi-image sequence, rather than between multi-image sequences (as in Quiet Period). If a Motion Image Interval was not set, enter '0' seconds (i.e., instantaneous).</t>
  </si>
  <si>
    <t>The user-defined camera setting which provides the time (in seconds) between shutter 'triggers' if the camera was programmed to pause between firing initially and firing a second time. If a Quiet Period was not set, enter '0.' &lt;br&gt; &lt;br&gt; Also known as 'time lag' (depending on the Camera Make and Camera Model; Palmer et al., 2018). The Quiet Period differs from the Motion Image Interval in that the delay occurs between multi-image sequences rather than between the images contained within multi-image sequences (as in the Motion Image Interval).</t>
  </si>
  <si>
    <t>The sex classification of individual(s) being categorized (e.g., 'Male,' 'Female,' or 'Unknown').</t>
  </si>
  <si>
    <t>The capitalized common name of the species being categorized ('tagged').</t>
  </si>
  <si>
    <t>A unique research, inventory or monitoring area (spatial boundary) within a project (there may be multiple study areas within a single project) (recorded as 'Study Area Name').</t>
  </si>
  <si>
    <t>The time delay necessary for the camera to shoot a photo once an animal has interrupted the infrared beam within the camera's detection zone (Trolliet et al., 2014). Trigger speed differs from Motion Image Interval (a camera setting specified by the user) in that the trigger speed is inherent to the Camera Make and Camera Model (e.g., two different cameras, models both with a Motion Image Interval set to 'no delay,' may not be able to capture images at the same speed).</t>
  </si>
  <si>
    <t>The number corresponding to the Universal Transverse Mercator (UTM) grid zone where the camera was placed (e.g., '12'). UTM is a coordinate system that divides the earth into grid zones that are identified with a number (representing a width of latitude) and letter (representing the hemisphere). &lt;br&gt; &lt;br&gt;In Alberta the UTM zones are either 11, 12, or TTM. Enter all other UTM zones in the Camera Location Comments field (e.g., zones 7-10 for British Columbia), or use Latitude and Longitude instead of UTM coordinates. &lt;br&gt; &lt;br&gt;</t>
  </si>
  <si>
    <t xml:space="preserve">Zuur, Ieno, &amp; Smith, 2007 </t>
  </si>
  <si>
    <t>Young, Rode-Margono &amp; Amin, 2018</t>
  </si>
  <si>
    <t>Whittington, Low &amp; Hunt, 2019</t>
  </si>
  <si>
    <t>MAYBE</t>
  </si>
  <si>
    <t>Tigner, Bayne &amp; Boutin, 2014</t>
  </si>
  <si>
    <t>Tanwar, Sadhu &amp; Jhala, 2021</t>
  </si>
  <si>
    <t>Sun, Fuller &amp; Royle., 2014</t>
  </si>
  <si>
    <t>Steenweg, Whittington &amp; Hebblewhite, 2015</t>
  </si>
  <si>
    <t>Si, Kays &amp; Ding, 2014</t>
  </si>
  <si>
    <t>Séquin, Jaeger &amp; Barrett, 2003</t>
  </si>
  <si>
    <t>Royle, Converse &amp; Freckleton, 2014</t>
  </si>
  <si>
    <t>Rovero, Tobler &amp; Sanderson, 2010</t>
  </si>
  <si>
    <t>Pease, Nielsen &amp; Holzmueller, 2016</t>
  </si>
  <si>
    <t>Obbard, Howe &amp; Kyle, 2010</t>
  </si>
  <si>
    <t>O’Connor et al., 2017</t>
  </si>
  <si>
    <t>O’Connell et al., 2006</t>
  </si>
  <si>
    <t>O’Connell et al., 2011</t>
  </si>
  <si>
    <t>O’Connell &amp; Bailey, 2011a</t>
  </si>
  <si>
    <t>O’Brien, Kinnaird &amp; Wibisono, 2011</t>
  </si>
  <si>
    <t>O’Brien, Kinnaird &amp; Wibisono, 2013</t>
  </si>
  <si>
    <t>O’Brien &amp; Kinnaird, 2011</t>
  </si>
  <si>
    <t>O’Brien, 2011</t>
  </si>
  <si>
    <t>O’Brien, 2010</t>
  </si>
  <si>
    <t>Moeller, Lukacs &amp; Horne, 2018</t>
  </si>
  <si>
    <t>Mills, Godley &amp; Hodgson, 2016</t>
  </si>
  <si>
    <t>Meek, Ballard &amp; Falzon, 2016</t>
  </si>
  <si>
    <t>Mccomb, Vesely &amp; Jordan, 2010</t>
  </si>
  <si>
    <t>Manly, McDonald &amp; Thomas, 1993</t>
  </si>
  <si>
    <t>MacKenzie, Bailey &amp; Nichols, 2004</t>
  </si>
  <si>
    <t>Lynch, Alderman &amp; Hobday, 2015</t>
  </si>
  <si>
    <t>Lazenby, Mooney &amp; Dickman, 2015</t>
  </si>
  <si>
    <t>Kinnaird &amp; O’Brien, 2012</t>
  </si>
  <si>
    <t>Karanth, Nichols &amp; Kumar, 2011</t>
  </si>
  <si>
    <t>Johanns, Haucke &amp; Steinhage, 2022</t>
  </si>
  <si>
    <t>Jennelle, Runge &amp; MacKenzie, 2002</t>
  </si>
  <si>
    <t>Hall, Cooper &amp; Lawton, 2008</t>
  </si>
  <si>
    <t>Guillera-Arroita, Ridout &amp; Morgan, 2010</t>
  </si>
  <si>
    <t>Green, Chynoweth &amp; Şekercioğlu, 2020</t>
  </si>
  <si>
    <t>Fisher, Wheatley &amp; Mackenzie, 2014</t>
  </si>
  <si>
    <t>Findlay, Briers &amp; White, 2020</t>
  </si>
  <si>
    <t>Fennell, Beirne &amp; Burton, 2022</t>
  </si>
  <si>
    <t>Espartosa, Pinotti &amp; Pardini, 2011</t>
  </si>
  <si>
    <t>Efford, Dawson &amp; Borchers, 2009b</t>
  </si>
  <si>
    <t>Efford, Borchers &amp; Byrom, 2009a</t>
  </si>
  <si>
    <t>Colyn, Radloff &amp; O’Riain, 2018</t>
  </si>
  <si>
    <t>Bowkett, Rovero &amp; Marshall, 2008</t>
  </si>
  <si>
    <t>Blasco‐Moreno et al., 2019</t>
  </si>
  <si>
    <t>Beery, Morris &amp; Yang, 2019</t>
  </si>
  <si>
    <t>Arnason, Schwarz &amp; Gerrard, 1991</t>
  </si>
  <si>
    <t xml:space="preserve">Abolaffio, Focardi &amp; Santini, 2019 </t>
  </si>
  <si>
    <t>rctool</t>
  </si>
  <si>
    <t>meta</t>
  </si>
  <si>
    <t>ref_intext2</t>
  </si>
  <si>
    <t>ref_id</t>
  </si>
  <si>
    <t>first_letter</t>
  </si>
  <si>
    <t>efford_2024</t>
  </si>
  <si>
    <t>Efford, 2024</t>
  </si>
  <si>
    <t>The type of bait or lure used at a camera location. Record 'None' if a Bait*/Lure Type was not used and 'Unknown' if not known. If 'Other,' describe in the Deployment Comments.</t>
  </si>
  <si>
    <t>The method*/tools used to attach the camera (e.g., attached to a tree with a bungee cord; reported as codes such as 'Tree + Bungee*/Strap'). If 'Other,' describe in the Camera Location Comments.</t>
  </si>
  <si>
    <t>A unique placement of a camera in space and time (recorded as 'Deployment Name'). There may be multiple deployments for one camera location. Deployments are often considered as the time between visits (i.e., deployment to service, service to service, and service to retrieval). Any change to camera location, sampling period, camera equipment (e.g., Trigger Sensitivity setting, becomes non-functioning), and*/or conditions (e.g., not baited then baited later; camera SD card replaced) should be documented as a unique deployment.</t>
  </si>
  <si>
    <t>Photos of the area around the camera location, collected as a permanent, visual record of the FOV Target Features, Camera Location Characteristics, environmental conditions (e.g., vegetation, ecosite, weather) or other variables of interest. The recommendation includes collecting four photos taken from the centre of the target detection zone (Figure 5), facing each of the four cardinal directions. The documentation of the collection of these photos is recorded as 'Deployment Area Photos Taken' (Y*/N).</t>
  </si>
  <si>
    <t>Whether deployment area photos were taken (yes*/no; optional). The recommendation includes collecting four photos taken from the centre of the target detection zone (Figure 5), facing each of the four cardinal directions.</t>
  </si>
  <si>
    <t>The Image Flash Output is an image metadata field indicating the level of intensity of the flash [if enabled*/applicable]). Record as reported in the image Exif data (e.g., 'Flash Did Not Fire,' 'Auto'). This field is in text format; record 'Unknown' if not known; leave blank if not applicable.</t>
  </si>
  <si>
    <t>Comments describing additional details about the image*/sequence.</t>
  </si>
  <si>
    <t xml:space="preserve">The date and time of an image, or the image chosen to represent the sequence, recorded as 'DD-MMM-YYYY HH:MM:SS' (e.g., 22-Jul-2018 11:02:02).  &lt;br&gt; &lt;br&gt; Sequence date*/time information may be reported for a 'representative image' of a sequence (i.e., the image with the most information). For example, if three images were included in a sequence, but the Sex Class could only be discerned in the second image [all else remaining equal], the second image would be the best representative image of the sequence. &lt;br&gt; &lt;br&gt; The Image*/Sequence Date Time differs from the Image Set Start Date Time which refers to the first image or video collected during a deployment. </t>
  </si>
  <si>
    <t>The number of unique individuals being categorized. Depending on the Event Type, this may be recorded as the total number of individuals, or according to Age Class and*/or Sex Class.</t>
  </si>
  <si>
    <t>The unique ID for the specific key or set of keys used to lock*/secure the camera to the post, tree, etc.</t>
  </si>
  <si>
    <t>Explicitly stated (or implicitly premised) conventions, choices and other specifications (e.g., about the data, wildlife ecology*/behaviour, the relationships between variables, etc.) on which a particular modelling approach is based that allows the model to provide valid inference.</t>
  </si>
  <si>
    <t>The reason for visiting the camera location (i.e. to deploy the camera ['Deployment'], retrieve the camera ['Retrieve'] or to change batteries*/SD card or replace the camera ['Service']).</t>
  </si>
  <si>
    <t>Camera locations or sample stations are chosen based on logistic considerations (e.g., remoteness, access constraints, and*/or costs).</t>
  </si>
  <si>
    <t>The camera setting(s) that determine how the camera will trigger: by motion ('Motion Image'), at set intervals ('Time-lapse image'), and*/or by video ('Video'; possible with newer camera models, such as Reconyx HP2X).</t>
  </si>
  <si>
    <t xml:space="preserve">The camera setting responsible for how sensitive a camera is to activation (to 'triggering') via the infrared and*/or heat detectors (if applicable, e.g., Reconyx HyperFire cameras have a choice between 'Low,' 'Low*/Med,' 'Med,' 'Med*/High,' 'High,' 'Very high' and 'Unknown'). </t>
  </si>
  <si>
    <t>A label (up to 16 characters) that can be programmed in the camera’s settings, and that will be visible in the data band of all photos and videos taken by the camera (Reconyx, 2018). It is recommended that users program the Sample Station Name*/Camera Location Name as the user label, which serves as a means to confirm which Sample Station Name*/Camera Location Name is associated with the images*/videos.</t>
  </si>
  <si>
    <t>When individuals, or groups of individuals, are categorized within an image, regardless of whether the information applies to all of the individuals in the image. A single tag is applied to categorize one or more individuals with the same combination of characteristics (e.g., Adult Males displaying the same Behaviour). Conversely, multiple tags are applied when individuals in an image differ in their characteristics (e.g., an Adult and a Juvenile, all else remaining equal, are tagged separately). This could also occur for Age Class, Behaviour, Human Transport Mode*/Activity, etc. Since multiple tags can occur for a single image, there may be multiple data rows for the same image (if the Event Type is at the 'Tag' level).</t>
  </si>
  <si>
    <t>Individuals, populations, or species (varies with modelling approach and context) that have a suite of partially identifying traits (e.g., antler points, sex class, age class). For populations*/species, those in which a proportion of individuals carry marks or in which individuals themselves are partially marked.</t>
  </si>
  <si>
    <t>Individuals, populations, or species (varies with modelling approach and context) that cannot be identified using natural or artificial markings (e.g., coat patterns, scars, tags, collars). Unmarked population models rely on supplementary data (e.g., animal movement speed) and*/or assumptions as a surrogate for individual identification; that is, to distinguish between multiple detections of the same individual from detections of multiple individuals when individuals do not have unique features (Gilbert et al., 2020; Morin et al., 2022).</t>
  </si>
  <si>
    <t>A test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t>
  </si>
  <si>
    <t>Whether a walktest was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t>
  </si>
  <si>
    <t>Comments describing additional details about the deployment and*/or Service*/Retrieval visits.</t>
  </si>
  <si>
    <t>Spatial Partial Identity Model (Categorical SPIM*; catSPIM)</t>
  </si>
  <si>
    <t>image_id</t>
  </si>
  <si>
    <t>figure_caption</t>
  </si>
  <si>
    <t>key_type</t>
  </si>
  <si>
    <t>Figure 1</t>
  </si>
  <si>
    <t>Examples of naturally (A) and artificially (B) marked animals. A) This jaguar’s unique pattern of spots can be used to distinguish it from other individuals in its population. © Chris Beirne, Wildlife Coexistence Lab and Osa Conservation. B) This mountain goat was collared and marked prior to camera trapping. Its numbered tag clearly identifies which individual it is. © Mitchell Fennell, Wildlife Coexistence Lab.</t>
  </si>
  <si>
    <t>caption_text</t>
  </si>
  <si>
    <t>Figure 3. Adapted from Royle (2020). A detection history matrix for an example population. For each individual (1 through n) during each sampling occasion (1 through K), a value of 1 is assigned if that individual was detected at a camera trap and a value of 0 is assigned if it was not detected at a camera trap. Note that we do not detect individuals n + 1, n + 2...N (0s for every sampling occasion), but they are still present and able to be detected.</t>
  </si>
  <si>
    <t>Figure 4. SCR models are made up of two sub-models: an observation model, which describes where individual animals are detected (i.e., their detection histories); and a spatial process model, which describes how animals’ activity centres are distributed.</t>
  </si>
  <si>
    <t>Figure 5. Adapted from Morin et al. (2022) and Royle et al. (2014). A) A diagram of how the individual activity centres (circles) that make up a population might overlap with a camera array (grey crosses). The red circle highlights an example individual’s activity centre. The red arrows point towards camera stations where the red individual was detected; the numbers beside the camera stations show how many times the red individual was detected at each station. Note, the number and location of individual’s activity centres is not known, but rather inferred from the spatial pattern of detections (i.e., the number of detections of each individual at camera stations of known location). B) An example graph showing how the probability the red individual is detected at a camera station decreases with distance from its activity centre. This is reflected in A); as the distance between the red individual’s activity centre and a camera station increases, the number of detections dwindles. σ is the spatial scale parameter; it describes how detection probability decreases with increasing distance.</t>
  </si>
  <si>
    <t>Figure 6. An example detection function. The probability of detecting an animal decreases with increasing distance from the observer.</t>
  </si>
  <si>
    <t>Figure 7. Measuring r and θ by field trial. The perimeter of the detection zone is determined by approaching the camera from different angles and at different speeds, and noting where the camera’s sensor (red flash) detects motion (red dots).</t>
  </si>
  <si>
    <r>
      <t xml:space="preserve">Figure 8. A) Still from </t>
    </r>
    <r>
      <rPr>
        <sz val="10"/>
        <color theme="1"/>
        <rFont val="Times New Roman"/>
        <family val="1"/>
      </rPr>
      <t>中島啓裕’</t>
    </r>
    <r>
      <rPr>
        <sz val="10"/>
        <color theme="1"/>
        <rFont val="Arial"/>
        <family val="2"/>
      </rPr>
      <t>s (2021) video series. Example of overlaying a video recording of an animal on a reference image of the focal area (faint triangle) to determine staying time T. B) Still from Appendix S2 from Palencia et al. (2021). Example of superimposing the focal area on an image capture.</t>
    </r>
  </si>
  <si>
    <t>Figure 9. Examples of behaviours that increase time in the viewshed (Tv). A) A mule deer inspects a camera trap. © Cole Burton, Wildlife Coexistence Lab. B) A black bear pulls on the lock securing a camera trap to a tree. © Michael Procko, Wildlife Coexistence Lab.</t>
  </si>
  <si>
    <t>Figure 10. Adapted from Moeller et al. (2018). Visualization of how total sampling time at a camera station is broken down into sampling occasions and then sampling periods.</t>
  </si>
  <si>
    <t>Figure 11. Simple diagrams showing dispersed, clumped and Poisson-distributed animals (red dots) in space.</t>
  </si>
  <si>
    <t>Figure 12. One of many time-lapse images taken at a camera station at noon. Notice, the camera trap captures an image at a predetermined time (12:00), regardless of whether an animal is within frame.</t>
  </si>
  <si>
    <t>Figure 13. The effective sampling area of a camera station extends beyond its viewshed to encompass the area used by the “population” it samples. Effective sampling area is thus a function of animal movement (and study duration; Gilbert et al. 2021).</t>
  </si>
  <si>
    <t>Figure 1. Examples of naturally (A) and artificially (B) marked animals. A) This jaguar’s unique pattern of spots can be used to distinguish it from other individuals in its population. © Chris Beirne, Wildlife Coexistence Lab and Osa Conservation. B) This mountain goat was collared and marked prior to camera trapping. Its numbered tag clearly identifies which individual it is. © Mitchell Fennell, Wildlife Coexistence Lab.”</t>
  </si>
  <si>
    <t>caption_original</t>
  </si>
  <si>
    <t>fig_number_original</t>
  </si>
  <si>
    <t>Figure 2</t>
  </si>
  <si>
    <t>Figure 3</t>
  </si>
  <si>
    <t>Figure 4</t>
  </si>
  <si>
    <t>Figure 5</t>
  </si>
  <si>
    <t>Figure 6</t>
  </si>
  <si>
    <t>Figure 7</t>
  </si>
  <si>
    <t>Figure 8</t>
  </si>
  <si>
    <t>Figure 9</t>
  </si>
  <si>
    <t>Figure 10</t>
  </si>
  <si>
    <t>Figure 11</t>
  </si>
  <si>
    <t>Figure 12</t>
  </si>
  <si>
    <t>Figure 13</t>
  </si>
  <si>
    <t>Figure 14</t>
  </si>
  <si>
    <t>Figure 15</t>
  </si>
  <si>
    <t>The effective sampling area of a camera station extends beyond its viewshed to encompass the area used by the “population” it samples. Effective sampling area is thus a function of animal movement (and study duration; Gilbert et al. 2021).</t>
  </si>
  <si>
    <t>One of many time-lapse images taken at a camera station at noon. Notice, the camera trap captures an image at a predetermined time (12:00), regardless of whether an animal is within frame.</t>
  </si>
  <si>
    <t>Simple diagrams showing dispersed, clumped and Poisson-distributed animals (red dots) in space.</t>
  </si>
  <si>
    <t>Adapted from Moeller et al. (2018). Visualization of how total sampling time at a camera station is broken down into sampling occasions and then sampling periods.</t>
  </si>
  <si>
    <t>Examples of behaviours that increase time in the viewshed (Tv). A) A mule deer inspects a camera trap. © Cole Burton, Wildlife Coexistence Lab. B) A black bear pulls on the lock securing a camera trap to a tree. © Michael Procko, Wildlife Coexistence Lab.</t>
  </si>
  <si>
    <t>A) Still from 中島啓裕’s (2021) video series. Example of overlaying a video recording of an animal on a reference image of the focal area (faint triangle) to determine staying time T. B) Still from Appendix S2 from Palencia et al. (2021). Example of superimposing the focal area on an image capture.</t>
  </si>
  <si>
    <t>Measuring r and θ by field trial. The perimeter of the detection zone is determined by approaching the camera from different angles and at different speeds, and noting where the camera’s sensor (red flash) detects motion (red dots).</t>
  </si>
  <si>
    <t>An example detection function. The probability of detecting an animal decreases with increasing distance from the observer.</t>
  </si>
  <si>
    <t>Adapted from Morin et al. (2022) and Royle et al. (2014). A) A diagram of how the individual activity centres (circles) that make up a population might overlap with a camera array (grey crosses). The red circle highlights an example individual’s activity centre. The red arrows point towards camera stations where the red individual was detected; the numbers beside the camera stations show how many times the red individual was detected at each station. Note, the number and location of individual’s activity centres is not known, but rather inferred from the spatial pattern of detections (i.e., the number of detections of each individual at camera stations of known location). B) An example graph showing how the probability the red individual is detected at a camera station decreases with distance from its activity centre. This is reflected in A); as the distance between the red individual’s activity centre and a camera station increases, the number of detections dwindles. σ is the spatial scale parameter; it describes how detection probability decreases with increasing distance.</t>
  </si>
  <si>
    <t>SCR models are made up of two sub-models: an observation model, which describes where individual animals are detected (i.e., their detection histories); and a spatial process model, which describes how animals’ activity centres are distributed.</t>
  </si>
  <si>
    <t>Adapted from Royle (2020). A detection history matrix for an example population. For each individual (1 through n) during each sampling occasion (1 through K), a value of 1 is assigned if that individual was detected at a camera trap and a value of 0 is assigned if it was not detected at a camera trap. Note that we do not detect individuals n + 1, n + 2...N (0s for every sampling occasion), but they are still present and able to be detected.</t>
  </si>
  <si>
    <t>field</t>
  </si>
  <si>
    <t>field_option</t>
  </si>
  <si>
    <t>field_name_text</t>
  </si>
  <si>
    <t>Burgar, J. M. (2021). Counting Elk Amongst the Trees: Improving the Accuracy of Roosevelt Elk Inventory via Modelling, Preliminary Report 2021. Terrestrial Wildlife Resources, South Coast Resource Management, FLNRORD. (available upon request). &lt;&gt;</t>
  </si>
  <si>
    <t>Caughley, G. (1977). Analysis of Vertebrate Populations (pp. 234). Wiley. &lt;&gt;</t>
  </si>
  <si>
    <t>Kelejian, H. H., &amp; Prucha, I. R., (1998). A generalized spatial two-stage least squares procedure for estimating a spatial autoregressive model with autoregressive disturbances. The Journal of Real Estate Finance and Economics,17:99-121. &lt;&gt;</t>
  </si>
  <si>
    <t>MacKenzie, D. I., Nichols, J. D., Royle, J. A., Pollock, K. H., Bailey, L. L., &amp; Hines, J. E. (2006). *Occupancy Estimation and Modeling: Inferring Patterns and Dynamics of Species Occurrence*. Academic Press, USA. &lt;&gt;</t>
  </si>
  <si>
    <t>Manly, B. F. J., McDonald, L. L., &amp; Thomas, D. L. (1993). Resource Selection by Animals: Statistical Design and Analysis for Field Studies. Chapman &amp; Hall, London, p. 177. &lt;&gt;</t>
  </si>
  <si>
    <t>Rovero, F., &amp; Zimmermann, F. (2016). *Camera Trapping for Wildlife Research*. Exeter: Pelagic Publishing, UK. &lt;&gt;</t>
  </si>
  <si>
    <t>Schenider, S., Taylor, G. W., Linquist, S., &amp; Kremer, S. C. (2018). Past, Present, and Future Approaches Using Computer Vision for Animal Re-Identification from Camera Trap Data. *Methods in Ecology and Evolution, 10, 461-47*0. https://besjournals. onlinelibrary. wiley.com/doi/epdf/10.1111/2041-210X. 13133 &lt;&gt;</t>
  </si>
  <si>
    <t>Suárez-Tangil, B. D., &amp; Rodríguez, A. (2017). Detection of Iberian terrestrial mammals employing olfactory, visual and auditory attractants. *European Journal of Wildlife Research, 63*(6). https://doi.org/10.1007/s10344-017-1150-1 &lt;&gt;</t>
  </si>
  <si>
    <t>Thorn, M., Scott, D. M., Green, M., Bateman, P. W., &amp; Cameron, E. Z. (2009). Estimating Brown Hyaena Occupancy using Baited Camera Traps. *South African Journal of Wildlife Research, 39*(1), 1–10. &lt;https://doi.org/10.3957/056.039.0101&gt;</t>
  </si>
  <si>
    <t>key_replace</t>
  </si>
  <si>
    <t>con</t>
  </si>
  <si>
    <t>mod_rai_poisson</t>
  </si>
  <si>
    <t>mod_divers_rich_beta</t>
  </si>
  <si>
    <t>mod_divers_rich_alpha</t>
  </si>
  <si>
    <t>mod_divers_rich_gamma</t>
  </si>
  <si>
    <t>assump</t>
  </si>
  <si>
    <t>mod</t>
  </si>
  <si>
    <t>pro</t>
  </si>
  <si>
    <t>num</t>
  </si>
  <si>
    <t>text</t>
  </si>
  <si>
    <t xml:space="preserve">-   </t>
  </si>
  <si>
    <t xml:space="preserve">    -   </t>
  </si>
  <si>
    <t>b2</t>
  </si>
  <si>
    <t>b1</t>
  </si>
  <si>
    <t>mod_type</t>
  </si>
  <si>
    <t>Row Labels</t>
  </si>
  <si>
    <t>Column Labels</t>
  </si>
  <si>
    <t>Count of mod_type</t>
  </si>
  <si>
    <t>mod_scr_secr_assump_10</t>
  </si>
  <si>
    <t>mod_scr_secr_assump_11</t>
  </si>
  <si>
    <t>mod_scr_secr_assump_12</t>
  </si>
  <si>
    <t>mod_scr_secr_assump_13</t>
  </si>
  <si>
    <t>mod_scr_secr_assump_14</t>
  </si>
  <si>
    <t>mod_smr_assump_10</t>
  </si>
  <si>
    <t>mod_smr_assump_11</t>
  </si>
  <si>
    <t>mod_smr_assump_12</t>
  </si>
  <si>
    <t>mod_smr_assump_13</t>
  </si>
  <si>
    <t>mod_smr_assump_14</t>
  </si>
  <si>
    <t>mod_smr_assump_15</t>
  </si>
  <si>
    <t>mod_smr_assump_16</t>
  </si>
  <si>
    <t>mod_smr_assump_17</t>
  </si>
  <si>
    <t>mod_cr_cmr_con_10</t>
  </si>
  <si>
    <t>mod_cr_cmr_con_11</t>
  </si>
  <si>
    <t>mod_2flankspim_assump_01</t>
  </si>
  <si>
    <t>mod_2flankspim_assump_02</t>
  </si>
  <si>
    <t>mod_2flankspim_con_01</t>
  </si>
  <si>
    <t>mod_2flankspim_con_02</t>
  </si>
  <si>
    <t>mod_2flankspim_pro_01</t>
  </si>
  <si>
    <t>mod_behaviour_assump_01</t>
  </si>
  <si>
    <t>mod_behaviour_con_01</t>
  </si>
  <si>
    <t>mod_behaviour_pro_01</t>
  </si>
  <si>
    <t>mod_catspim_assump_01</t>
  </si>
  <si>
    <t>mod_catspim_con_01</t>
  </si>
  <si>
    <t>mod_catspim_pro_01</t>
  </si>
  <si>
    <t>mod_cr_cmr_assump_01</t>
  </si>
  <si>
    <t>mod_cr_cmr_con_01</t>
  </si>
  <si>
    <t>mod_cr_cmr_pro_01</t>
  </si>
  <si>
    <t>mod_divers_rich_alpha_assump_01</t>
  </si>
  <si>
    <t>mod_divers_rich_alpha_con_01</t>
  </si>
  <si>
    <t>mod_divers_rich_alpha_pro_01</t>
  </si>
  <si>
    <t>mod_divers_rich_beta_assump_01</t>
  </si>
  <si>
    <t>mod_divers_rich_beta_con_01</t>
  </si>
  <si>
    <t>mod_divers_rich_beta_pro_01</t>
  </si>
  <si>
    <t>mod_divers_rich_gamma_assump_01</t>
  </si>
  <si>
    <t>mod_divers_rich_gamma_con_01</t>
  </si>
  <si>
    <t>mod_divers_rich_gamma_pro_01</t>
  </si>
  <si>
    <t>mod_ds_assump_01</t>
  </si>
  <si>
    <t>mod_ds_con_01</t>
  </si>
  <si>
    <t>mod_ds_pro_01</t>
  </si>
  <si>
    <t>mod_inventory_assump_01</t>
  </si>
  <si>
    <t>mod_inventory_con_01</t>
  </si>
  <si>
    <t>mod_inventory_pro_01</t>
  </si>
  <si>
    <t>mod_is_assump_01</t>
  </si>
  <si>
    <t>mod_is_con_01</t>
  </si>
  <si>
    <t>mod_is_pro_01</t>
  </si>
  <si>
    <t>mod_occupancy_assump_01</t>
  </si>
  <si>
    <t>mod_occupancy_con_01</t>
  </si>
  <si>
    <t>mod_occupancy_pro_01</t>
  </si>
  <si>
    <t>mod_rai_poisson_assump_01</t>
  </si>
  <si>
    <t>mod_rai_poisson_con_01</t>
  </si>
  <si>
    <t>mod_rai_poisson_pro_01</t>
  </si>
  <si>
    <t>mod_rem_assump_01</t>
  </si>
  <si>
    <t>mod_rem_con_01</t>
  </si>
  <si>
    <t>mod_rem_pro_01</t>
  </si>
  <si>
    <t>mod_rest_assump_01</t>
  </si>
  <si>
    <t>mod_rest_con_01</t>
  </si>
  <si>
    <t>mod_rest_pro_01</t>
  </si>
  <si>
    <t>mod_sc_assump_01</t>
  </si>
  <si>
    <t>mod_sc_con_01</t>
  </si>
  <si>
    <t>mod_sc_pro_01</t>
  </si>
  <si>
    <t>mod_scr_secr_assump_01</t>
  </si>
  <si>
    <t>mod_scr_secr_con_01</t>
  </si>
  <si>
    <t>mod_scr_secr_pro_01</t>
  </si>
  <si>
    <t>mod_smr_assump_01</t>
  </si>
  <si>
    <t>mod_smr_con_01</t>
  </si>
  <si>
    <t>mod_smr_pro_01</t>
  </si>
  <si>
    <t>mod_ste_assump_01</t>
  </si>
  <si>
    <t>mod_ste_con_01</t>
  </si>
  <si>
    <t>mod_ste_pro_01</t>
  </si>
  <si>
    <t>mod_tifc_assump_01</t>
  </si>
  <si>
    <t>mod_tifc_con_01</t>
  </si>
  <si>
    <t>mod_tifc_pro_01</t>
  </si>
  <si>
    <t>mod_tte_assump_01</t>
  </si>
  <si>
    <t>mod_tte_con_01</t>
  </si>
  <si>
    <t>mod_tte_pro_01</t>
  </si>
  <si>
    <t>mod_behaviour_assump_02</t>
  </si>
  <si>
    <t>mod_behaviour_con_02</t>
  </si>
  <si>
    <t>mod_behaviour_pro_02</t>
  </si>
  <si>
    <t>mod_catspim_assump_02</t>
  </si>
  <si>
    <t>mod_catspim_con_02</t>
  </si>
  <si>
    <t>mod_cr_cmr_assump_02</t>
  </si>
  <si>
    <t>mod_cr_cmr_con_02</t>
  </si>
  <si>
    <t>mod_cr_cmr_pro_02</t>
  </si>
  <si>
    <t>mod_divers_rich_alpha_assump_02</t>
  </si>
  <si>
    <t>mod_divers_rich_alpha_con_02</t>
  </si>
  <si>
    <t>mod_divers_rich_alpha_pro_02</t>
  </si>
  <si>
    <t>mod_divers_rich_beta_assump_02</t>
  </si>
  <si>
    <t>mod_divers_rich_beta_con_02</t>
  </si>
  <si>
    <t>mod_divers_rich_beta_pro_02</t>
  </si>
  <si>
    <t>mod_divers_rich_gamma_assump_02</t>
  </si>
  <si>
    <t>mod_divers_rich_gamma_con_02</t>
  </si>
  <si>
    <t>mod_divers_rich_gamma_pro_02</t>
  </si>
  <si>
    <t>mod_ds_assump_02</t>
  </si>
  <si>
    <t>mod_ds_con_02</t>
  </si>
  <si>
    <t>mod_ds_pro_02</t>
  </si>
  <si>
    <t>mod_is_assump_02</t>
  </si>
  <si>
    <t>mod_is_con_02</t>
  </si>
  <si>
    <t>mod_is_pro_02</t>
  </si>
  <si>
    <t>mod_occupancy_assump_02</t>
  </si>
  <si>
    <t>mod_occupancy_con_02</t>
  </si>
  <si>
    <t>mod_occupancy_pro_02</t>
  </si>
  <si>
    <t>mod_rai_poisson_con_02</t>
  </si>
  <si>
    <t>mod_rai_poisson_pro_02</t>
  </si>
  <si>
    <t>mod_rem_assump_02</t>
  </si>
  <si>
    <t>mod_rem_con_02</t>
  </si>
  <si>
    <t>mod_rem_pro_02</t>
  </si>
  <si>
    <t>mod_rest_assump_02</t>
  </si>
  <si>
    <t>mod_rest_con_02</t>
  </si>
  <si>
    <t>mod_sc_assump_02</t>
  </si>
  <si>
    <t>mod_sc_con_02</t>
  </si>
  <si>
    <t>mod_scr_secr_assump_02</t>
  </si>
  <si>
    <t>mod_scr_secr_con_02</t>
  </si>
  <si>
    <t>mod_scr_secr_pro_02</t>
  </si>
  <si>
    <t>mod_smr_assump_02</t>
  </si>
  <si>
    <t>mod_smr_con_02</t>
  </si>
  <si>
    <t>mod_smr_pro_02</t>
  </si>
  <si>
    <t>mod_ste_assump_02</t>
  </si>
  <si>
    <t>mod_ste_pro_02</t>
  </si>
  <si>
    <t>mod_tifc_assump_02</t>
  </si>
  <si>
    <t>mod_tifc_con_02</t>
  </si>
  <si>
    <t>mod_tifc_pro_02</t>
  </si>
  <si>
    <t>mod_tte_assump_02</t>
  </si>
  <si>
    <t>mod_tte_con_02</t>
  </si>
  <si>
    <t>mod_cr_cmr_assump_03</t>
  </si>
  <si>
    <t>mod_divers_rich_alpha_assump_03</t>
  </si>
  <si>
    <t>mod_divers_rich_beta_assump_03</t>
  </si>
  <si>
    <t>mod_divers_rich_gamma_assump_03</t>
  </si>
  <si>
    <t>mod_ds_assump_03</t>
  </si>
  <si>
    <t>mod_is_assump_03</t>
  </si>
  <si>
    <t>mod_occupancy_assump_03</t>
  </si>
  <si>
    <t>mod_rem_assump_03</t>
  </si>
  <si>
    <t>mod_rest_assump_03</t>
  </si>
  <si>
    <t>mod_sc_assump_03</t>
  </si>
  <si>
    <t>mod_scr_secr_assump_03</t>
  </si>
  <si>
    <t>mod_smr_assump_03</t>
  </si>
  <si>
    <t>mod_ste_assump_03</t>
  </si>
  <si>
    <t>mod_tifc_assump_03</t>
  </si>
  <si>
    <t>mod_tte_assump_03</t>
  </si>
  <si>
    <t>mod_cr_cmr_assump_04</t>
  </si>
  <si>
    <t>mod_ds_assump_04</t>
  </si>
  <si>
    <t>mod_is_assump_04</t>
  </si>
  <si>
    <t>mod_occupancy_assump_04</t>
  </si>
  <si>
    <t>mod_rem_assump_04</t>
  </si>
  <si>
    <t>mod_rest_assump_04</t>
  </si>
  <si>
    <t>mod_sc_assump_04</t>
  </si>
  <si>
    <t>mod_scr_secr_assump_04</t>
  </si>
  <si>
    <t>mod_smr_assump_04</t>
  </si>
  <si>
    <t>mod_ste_assump_04</t>
  </si>
  <si>
    <t>mod_tte_assump_04</t>
  </si>
  <si>
    <t>mod_cr_cmr_assump_05</t>
  </si>
  <si>
    <t>mod_ds_assump_05</t>
  </si>
  <si>
    <t>mod_is_assump_05</t>
  </si>
  <si>
    <t>mod_occupancy_assump_05</t>
  </si>
  <si>
    <t>mod_rem_assump_05</t>
  </si>
  <si>
    <t>mod_rest_assump_05</t>
  </si>
  <si>
    <t>mod_sc_assump_05</t>
  </si>
  <si>
    <t>mod_scr_secr_assump_05</t>
  </si>
  <si>
    <t>mod_smr_assump_05</t>
  </si>
  <si>
    <t>mod_ste_assump_05</t>
  </si>
  <si>
    <t>mod_tte_assump_05</t>
  </si>
  <si>
    <t>mod_cr_cmr_assump_06</t>
  </si>
  <si>
    <t>mod_ds_assump_06</t>
  </si>
  <si>
    <t>mod_rem_assump_06</t>
  </si>
  <si>
    <t>mod_rest_assump_06</t>
  </si>
  <si>
    <t>mod_sc_assump_06</t>
  </si>
  <si>
    <t>mod_scr_secr_assump_06</t>
  </si>
  <si>
    <t>mod_smr_assump_06</t>
  </si>
  <si>
    <t>mod_ste_assump_06</t>
  </si>
  <si>
    <t>mod_tte_assump_06</t>
  </si>
  <si>
    <t>mod_ds_assump_07</t>
  </si>
  <si>
    <t>mod_rem_assump_07</t>
  </si>
  <si>
    <t>mod_rest_assump_07</t>
  </si>
  <si>
    <t>mod_scr_secr_assump_07</t>
  </si>
  <si>
    <t>mod_smr_assump_07</t>
  </si>
  <si>
    <t>mod_tte_assump_07</t>
  </si>
  <si>
    <t>mod_ds_assump_08</t>
  </si>
  <si>
    <t>mod_rem_assump_08</t>
  </si>
  <si>
    <t>mod_rest_assump_08</t>
  </si>
  <si>
    <t>mod_scr_secr_assump_08</t>
  </si>
  <si>
    <t>mod_smr_assump_08</t>
  </si>
  <si>
    <t>mod_tte_assump_08</t>
  </si>
  <si>
    <t>mod_ds_assump_09</t>
  </si>
  <si>
    <t>mod_rem_assump_09</t>
  </si>
  <si>
    <t>mod_scr_secr_assump_09</t>
  </si>
  <si>
    <t>mod_smr_assump_09</t>
  </si>
  <si>
    <t>mod_behaviour_con_03</t>
  </si>
  <si>
    <t>mod_cr_cmr_con_03</t>
  </si>
  <si>
    <t>mod_divers_rich_alpha_con_03</t>
  </si>
  <si>
    <t>mod_divers_rich_beta_con_03</t>
  </si>
  <si>
    <t>mod_divers_rich_gamma_con_03</t>
  </si>
  <si>
    <t>mod_ds_con_03</t>
  </si>
  <si>
    <t>mod_is_con_03</t>
  </si>
  <si>
    <t>mod_rai_poisson_con_03</t>
  </si>
  <si>
    <t>mod_rem_con_03</t>
  </si>
  <si>
    <t>mod_rest_con_03</t>
  </si>
  <si>
    <t>mod_sc_con_03</t>
  </si>
  <si>
    <t>mod_scr_secr_con_03</t>
  </si>
  <si>
    <t>mod_smr_con_03</t>
  </si>
  <si>
    <t>mod_cr_cmr_con_06</t>
  </si>
  <si>
    <t>mod_ds_con_04</t>
  </si>
  <si>
    <t>mod_rem_con_04</t>
  </si>
  <si>
    <t>mod_rest_con_04</t>
  </si>
  <si>
    <t>mod_sc_con_04</t>
  </si>
  <si>
    <t>mod_scr_secr_con_04</t>
  </si>
  <si>
    <t>mod_smr_con_04</t>
  </si>
  <si>
    <t>mod_cr_cmr_con_07</t>
  </si>
  <si>
    <t>mod_ds_con_05</t>
  </si>
  <si>
    <t>mod_rem_con_05</t>
  </si>
  <si>
    <t>mod_sc_con_05</t>
  </si>
  <si>
    <t>mod_scr_secr_con_05</t>
  </si>
  <si>
    <t>mod_smr_con_05</t>
  </si>
  <si>
    <t>mod_cr_cmr_con_08</t>
  </si>
  <si>
    <t>mod_ds_con_06</t>
  </si>
  <si>
    <t>mod_sc_con_06</t>
  </si>
  <si>
    <t>mod_scr_secr_con_06</t>
  </si>
  <si>
    <t>mod_smr_con_06</t>
  </si>
  <si>
    <t>mod_ds_con_07</t>
  </si>
  <si>
    <t>mod_sc_con_07</t>
  </si>
  <si>
    <t>mod_scr_secr_con_07</t>
  </si>
  <si>
    <t>mod_ds_con_08</t>
  </si>
  <si>
    <t>mod_behaviour_pro_03</t>
  </si>
  <si>
    <t>mod_cr_cmr_pro_03</t>
  </si>
  <si>
    <t>mod_divers_rich_alpha_pro_03</t>
  </si>
  <si>
    <t>mod_divers_rich_beta_pro_03</t>
  </si>
  <si>
    <t>mod_ds_pro_03</t>
  </si>
  <si>
    <t>mod_occupancy_pro_03</t>
  </si>
  <si>
    <t>mod_rai_poisson_pro_03</t>
  </si>
  <si>
    <t>mod_rem_pro_03</t>
  </si>
  <si>
    <t>mod_scr_secr_pro_03</t>
  </si>
  <si>
    <t>mod_smr_pro_03</t>
  </si>
  <si>
    <t>mod_tifc_pro_03</t>
  </si>
  <si>
    <t>mod_behaviour_pro_04</t>
  </si>
  <si>
    <t>mod_ds_pro_04</t>
  </si>
  <si>
    <t>mod_occupancy_pro_04</t>
  </si>
  <si>
    <t>mod_rem_pro_04</t>
  </si>
  <si>
    <t>mod_scr_secr_pro_04</t>
  </si>
  <si>
    <t>mod_smr_pro_04</t>
  </si>
  <si>
    <t>mod_occupancy_pro_05</t>
  </si>
  <si>
    <t>mod_rem_pro_05</t>
  </si>
  <si>
    <t>mod_scr_secr_pro_05</t>
  </si>
  <si>
    <t>mod_scr_secr_pro_06</t>
  </si>
  <si>
    <t>mod_rem_pro_07</t>
  </si>
  <si>
    <t>mod_scr_secr_pro_07</t>
  </si>
  <si>
    <t>mod_rem_pro_08</t>
  </si>
  <si>
    <t>mod_scr_secr_pro_08</t>
  </si>
  <si>
    <t>mod_rem_pro_09</t>
  </si>
  <si>
    <t>mod_scr_secr_pro_09</t>
  </si>
  <si>
    <t>bulltet_level</t>
  </si>
  <si>
    <t>Blue</t>
  </si>
  <si>
    <t>DAE8FC</t>
  </si>
  <si>
    <t>Grey</t>
  </si>
  <si>
    <t>F5F5F5</t>
  </si>
  <si>
    <t>Orange</t>
  </si>
  <si>
    <t>FFF2CC</t>
  </si>
  <si>
    <t>Red</t>
  </si>
  <si>
    <t>F8CECC</t>
  </si>
  <si>
    <t>Green</t>
  </si>
  <si>
    <t>D5E8D4</t>
  </si>
  <si>
    <t>colour</t>
  </si>
  <si>
    <t>code</t>
  </si>
  <si>
    <t>glossary#</t>
  </si>
  <si>
    <t>null</t>
  </si>
  <si>
    <t>bullet_level</t>
  </si>
  <si>
    <t>./09_01_glossary.md#</t>
  </si>
  <si>
    <t>links</t>
  </si>
  <si>
    <t>same_as</t>
  </si>
  <si>
    <t>mod_2flankspim_pro_02</t>
  </si>
  <si>
    <t>mod_2flankspim_pro_03</t>
  </si>
  <si>
    <t>mod_2flankspim_pro_04</t>
  </si>
  <si>
    <t>mod_2flankspim_pro_05</t>
  </si>
  <si>
    <t>mod_catspim_assump_03</t>
  </si>
  <si>
    <t>mod_catspim_assump_04</t>
  </si>
  <si>
    <t>mod_catspim_assump_05</t>
  </si>
  <si>
    <t>mod_catspim_assump_06</t>
  </si>
  <si>
    <t>mod_catspim_assump_07</t>
  </si>
  <si>
    <t>mod_catspim_assump_08</t>
  </si>
  <si>
    <t>mod_catspim_assump_09</t>
  </si>
  <si>
    <t>mod_catspim_assump_10</t>
  </si>
  <si>
    <t>mod_catspim_assump_11</t>
  </si>
  <si>
    <t>mod_catspim_con_03</t>
  </si>
  <si>
    <t>:::::{dropdown} **Assumptions, Pros, Cons**</t>
  </si>
  <si>
    <t>::::{grid} 3</t>
  </si>
  <si>
    <t>:::{grid-item-card} **Assumptions**</t>
  </si>
  <si>
    <t>:::</t>
  </si>
  <si>
    <t xml:space="preserve">:::{grid-item-card}  **Pros**  </t>
  </si>
  <si>
    <t>:::{grid-item-card} **Cons**</t>
  </si>
  <si>
    <t>{{ mod_name_con_01 }}&lt;br&gt;</t>
  </si>
  <si>
    <t>{{ mod_name_con_02 }}&lt;br&gt;</t>
  </si>
  <si>
    <t>{{ mod_name_con_03 }}&lt;br&gt;</t>
  </si>
  <si>
    <t>{{ mod_name_con_04 }}&lt;br&gt;</t>
  </si>
  <si>
    <t>{{ mod_name_con_05 }}&lt;br&gt;</t>
  </si>
  <si>
    <t>{{ mod_name_con_06 }}&lt;br&gt;</t>
  </si>
  <si>
    <t>::::</t>
  </si>
  <si>
    <t>:::::</t>
  </si>
  <si>
    <t>xx</t>
  </si>
  <si>
    <t>from</t>
  </si>
  <si>
    <t>sort</t>
  </si>
  <si>
    <t>y</t>
  </si>
  <si>
    <t>substitution2</t>
  </si>
  <si>
    <t>substitution1</t>
  </si>
  <si>
    <t>{{ mod_name_assump_01 }}</t>
  </si>
  <si>
    <t>{{ mod_name_assump_02 }}</t>
  </si>
  <si>
    <t>{{ mod_name_assump_03 }}</t>
  </si>
  <si>
    <t>{{ mod_name_assump_04 }}</t>
  </si>
  <si>
    <t>{{ mod_name_assump_05 }}</t>
  </si>
  <si>
    <t>{{ mod_name_assump_06 }}</t>
  </si>
  <si>
    <t>{{ mod_name_assump_07 }}</t>
  </si>
  <si>
    <t>{{ mod_name_assump_08 }}</t>
  </si>
  <si>
    <t>{{ mod_name_assump_09 }}</t>
  </si>
  <si>
    <t>{{ mod_name_assump_10 }}</t>
  </si>
  <si>
    <t>{{ mod_name_assump_11 }}</t>
  </si>
  <si>
    <t>{{ mod_name_assump_12 }}</t>
  </si>
  <si>
    <t>{{ mod_name_assump_13 }}</t>
  </si>
  <si>
    <t>{{ mod_name_assump_14 }}</t>
  </si>
  <si>
    <t>{{ mod_name_assump_15 }}</t>
  </si>
  <si>
    <t>{{ mod_name_assump_16 }}</t>
  </si>
  <si>
    <t>{{ mod_name_pro_01 }}</t>
  </si>
  <si>
    <t>{{ mod_name_pro_02 }}</t>
  </si>
  <si>
    <t>{{ mod_name_pro_03 }}</t>
  </si>
  <si>
    <t>{{ mod_name_pro_04 }}</t>
  </si>
  <si>
    <t>{{ mod_name_pro_05 }}</t>
  </si>
  <si>
    <t>{{ mod_name_pro_06 }}</t>
  </si>
  <si>
    <t>{{ mod_name_pro_07 }}</t>
  </si>
  <si>
    <t>{{ mod_name_pro_08 }}</t>
  </si>
  <si>
    <t>{{ mod_name_con_01 }}</t>
  </si>
  <si>
    <t>{{ mod_name_con_02 }}</t>
  </si>
  <si>
    <t>{{ mod_name_con_03 }}</t>
  </si>
  <si>
    <t>{{ mod_name_con_04 }}</t>
  </si>
  <si>
    <t>{{ mod_name_con_05 }}</t>
  </si>
  <si>
    <t>{{ mod_name_con_06 }}</t>
  </si>
  <si>
    <t>{{ mod_name_con_07 }}</t>
  </si>
  <si>
    <t>{{ mod_name_con_08 }}</t>
  </si>
  <si>
    <t>{{ mod_name_con_09 }}</t>
  </si>
  <si>
    <t>Capture-recapture (CR) / Capture-mark-recapture (CMR)</t>
  </si>
  <si>
    <t>Spatial capture-recapture (SCR) / Spatially explicit capture recapture (SECR)</t>
  </si>
  <si>
    <t>Spatial count (SC) model / Unmarked spatial capture-recapture</t>
  </si>
  <si>
    <t>Flather &amp; Sieg, 2007</t>
  </si>
  <si>
    <t>Flather, C. H., &amp; Sieg, C. H. (2007). Species rarity: definition, causes, and classification. In M. G. Raphael, &amp; R. Molina (Eds.), *Conservation of Rare or Little-Known Species: Biological, Social, and Economic Considerations* (pp. 40-66). &lt;https://www.researchgate.net/publication/236965289_Species_rarity_definition_causes_and_classification#:~:text=Rarity%20is%20a%20relative%20concept,of%20other%20organisms%20of%20comparable&gt;</t>
  </si>
  <si>
    <t>Kunin, W. K. (1997). Introduction: on the causes and consequences of rare-common differences. In Kunin, W. K., &amp; Kevin, J. G. (Eds) *The Biology of Rarity. * (pp. 3-4). Chapman &amp; Hall. &lt;https://link.springer.com/book/10.1007/978-94-011-5874-9&gt;</t>
  </si>
  <si>
    <t>Kunin, 1997</t>
  </si>
  <si>
    <t>kunin_1997</t>
  </si>
  <si>
    <t>Crisfield, V. E., Guillaume Blanchet, F., Raudsepp‐Hearne, C., &amp; Gravel, D. (2024). How and why species are rare: Towards an understanding of the ecological causes of rarity. *Ecography, 2024* (2), e07037. &lt;https://doi.org/10.1111/ecog.07037&gt;</t>
  </si>
  <si>
    <t>Crisfield et al., 2024</t>
  </si>
  <si>
    <t>Gotelli &amp; Chao, 2013</t>
  </si>
  <si>
    <t>Spatial count (SC) model / Unmarked spatial capture-recapture (Chandler &amp; Royle, 2013)</t>
  </si>
  <si>
    <t>Species richness</t>
  </si>
  <si>
    <t>Species diversity</t>
  </si>
  <si>
    <t>Poisson</t>
  </si>
  <si>
    <t>[Moeller et al., 2018]</t>
  </si>
  <si>
    <t>[Howe et al., 2017]</t>
  </si>
  <si>
    <t>Huggard, 2018; Warbington &amp; Boyce, 2020; tested in Becker et al., 2022</t>
  </si>
  <si>
    <t>[Nakashima et al., 2017]</t>
  </si>
  <si>
    <t>[Rowcliffe et al., 2008, 2013]</t>
  </si>
  <si>
    <t>[Royle &amp; Nichols, 2003; MacKenzie et al., 2006]</t>
  </si>
  <si>
    <t>[Augustine et al., 2018]</t>
  </si>
  <si>
    <t>[Augustine et al., 2019; Sun et al., 2022]</t>
  </si>
  <si>
    <t>Spatial Partial Identity Model (Categorical SPIM; catSPIM)</t>
  </si>
  <si>
    <t>[Chandler &amp; Royle, 2013; Royle et al., 2014]</t>
  </si>
  <si>
    <t>[Chandler &amp; Royle, 2013; Sollmann et al., 2013a, 2013b]</t>
  </si>
  <si>
    <t>[Arnason et al., 1991; McClintock et al., 2009]</t>
  </si>
  <si>
    <t>[Borchers &amp; Efford, 2008; Efford, 2004; Royle &amp; Young, 2008; Royle et al., 2009]</t>
  </si>
  <si>
    <t>[Karanth, 1995; Karanth &amp; Nichols, 1998]</t>
  </si>
  <si>
    <t>[Mullahy 1986; Heilbron 1994]</t>
  </si>
  <si>
    <t>Hurdle</t>
  </si>
  <si>
    <t>mod_rai_hurdle</t>
  </si>
  <si>
    <t>[McCullagh &amp; Nelder, 1989]</t>
  </si>
  <si>
    <t>Zero-inflated negative binomial (ZINB)</t>
  </si>
  <si>
    <t>mod_rai_zinb</t>
  </si>
  <si>
    <t>[Mullahy, 1986]</t>
  </si>
  <si>
    <t>Negative binomial (NB)</t>
  </si>
  <si>
    <t>mod_rai_nb</t>
  </si>
  <si>
    <t>[Lambert 1992]</t>
  </si>
  <si>
    <t>Zero-inflated poisson (ZIP)</t>
  </si>
  <si>
    <t>mod_rai_zip</t>
  </si>
  <si>
    <t>TRUE-PRI1</t>
  </si>
  <si>
    <t>[MacKenzie et al., 2002]</t>
  </si>
  <si>
    <t>mod_divers_rich_rich</t>
  </si>
  <si>
    <t>Species inventory, presence</t>
  </si>
  <si>
    <t>application_surv_guide</t>
  </si>
  <si>
    <t>approach_ref</t>
  </si>
  <si>
    <t>approach_sub_fulltext</t>
  </si>
  <si>
    <t>approach_sub_code</t>
  </si>
  <si>
    <t>approach_fulltext</t>
  </si>
  <si>
    <t>approach_in_use</t>
  </si>
  <si>
    <t>approach_display_order</t>
  </si>
  <si>
    <t>demo</t>
  </si>
  <si>
    <t>key_order</t>
  </si>
  <si>
    <t>format_glossary</t>
  </si>
  <si>
    <t>Detection 'event'</t>
  </si>
  <si>
    <t>Random (or 'simple random') design</t>
  </si>
  <si>
    <t>Trigger 'event'</t>
  </si>
  <si>
    <t>D5E8D4, F8CECC</t>
  </si>
  <si>
    <t>YES, NO</t>
  </si>
  <si>
    <t>TRUE, FALSE, NA</t>
  </si>
  <si>
    <t>Is there a maximum number of months you can sample? If so, how many?</t>
  </si>
  <si>
    <t>surv_dur_mth_max</t>
  </si>
  <si>
    <t>surv_dur_min_max</t>
  </si>
  <si>
    <t>Is there a minimum number of months you can sample in total? If so, how many?</t>
  </si>
  <si>
    <t>surv_dur_mth_min</t>
  </si>
  <si>
    <t>DAE8FC, DAE8FC, FFF2CC</t>
  </si>
  <si>
    <t>Carnivore, Ungulate, Other</t>
  </si>
  <si>
    <t>carnivore, ungulate, other</t>
  </si>
  <si>
    <t>Is the Target Species a carnivore or ungulate?</t>
  </si>
  <si>
    <t>sp_type</t>
  </si>
  <si>
    <t>DAE8FC, DAE8FC, DAE8FC, F5F5F5</t>
  </si>
  <si>
    <t>Small, Medium, Large, Multiple</t>
  </si>
  <si>
    <t>sm, med, lg, multiple</t>
  </si>
  <si>
    <t>What is the approximate size of the Target Species?</t>
  </si>
  <si>
    <t>sp_size</t>
  </si>
  <si>
    <t>{_x000D_
    "obj_targ_sp": [_x000D_
        "single"_x000D_
    ],_x000D_
    "objective": [_x000D_
        "obj_divers_rich"_x000D_
    ]_x000D_
}</t>
  </si>
  <si>
    <t>DAE8FC, DAE8FC, DAE8FC, DAE8FC, F5F5F5, F5F5F5</t>
  </si>
  <si>
    <t>Common, Less common, Rare, Very rare, Unknown, Multiple</t>
  </si>
  <si>
    <t>common, less common, rare, very-rare, unkn, multiple</t>
  </si>
  <si>
    <t>How rare or common is the Target Species?</t>
  </si>
  <si>
    <t>sp_rarity</t>
  </si>
  <si>
    <t>D5E8D4, F8CECC, FFF2CC</t>
  </si>
  <si>
    <t>YES, NO, I'm not sure</t>
  </si>
  <si>
    <t>yes, no, unkn</t>
  </si>
  <si>
    <t>Is the distribution of the Target Species highly restricted?</t>
  </si>
  <si>
    <t>sp_occ_restr</t>
  </si>
  <si>
    <t>Poorly known, Well known, I'm not sure</t>
  </si>
  <si>
    <t>poor, well, unkn</t>
  </si>
  <si>
    <t>How well is the biology about of the Target Species known?</t>
  </si>
  <si>
    <t>sp_info</t>
  </si>
  <si>
    <t>{_x000D_
    "obj_targ_sp": [_x000D_
        "single"_x000D_
    ],_x000D_
    "objective": [_x000D_
        "obj_inventory"_x000D_
    ]_x000D_
}</t>
  </si>
  <si>
    <t>DAE8FC, DAE8FC, DAE8FC, F5F5F5, F5F5F5</t>
  </si>
  <si>
    <t>integer, NA</t>
  </si>
  <si>
    <t>Is home range size information available for your Target Species (can be taken from the literature)?</t>
  </si>
  <si>
    <t>data_hr</t>
  </si>
  <si>
    <t>sp_hr_size</t>
  </si>
  <si>
    <t>If so, enter the home range diameter (in metres)</t>
  </si>
  <si>
    <t>hr_size</t>
  </si>
  <si>
    <t>DAE8FC, DAE8FC, DAE8FC, DAE8FC, DAE8FC, DAE8FC, DAE8FC, DAE8FC, DAE8FC, F5F5F5</t>
  </si>
  <si>
    <t>Low, Medium, High, Unknown, Multiple</t>
  </si>
  <si>
    <t>low, med, high, unkn, multiple</t>
  </si>
  <si>
    <t>How detectable is the Target Species?</t>
  </si>
  <si>
    <t>sp_detprob_cat</t>
  </si>
  <si>
    <t>DAE8FC, DAE8FC</t>
  </si>
  <si>
    <t>Do you wish to sample long enough to reach the species-accumulation asymptote?</t>
  </si>
  <si>
    <t>sp_asymptote</t>
  </si>
  <si>
    <t>{_x000D_
    "objective": [_x000D_
        "obj_divers_rich"_x000D_
    ]_x000D_
}</t>
  </si>
  <si>
    <t>What's your objective? Select "Unknown" if you're not sure.</t>
  </si>
  <si>
    <t>Single, Multiple</t>
  </si>
  <si>
    <t>single, multiple</t>
  </si>
  <si>
    <t>Are you sampling for a single species or multiple?</t>
  </si>
  <si>
    <t>obj_targ_sp</t>
  </si>
  <si>
    <t>NA</t>
  </si>
  <si>
    <t>If so, how many?</t>
  </si>
  <si>
    <t>num_cams_avail</t>
  </si>
  <si>
    <t>num_cams</t>
  </si>
  <si>
    <t>TRUE, FALSE</t>
  </si>
  <si>
    <t>Do you have a limited number of cameras?</t>
  </si>
  <si>
    <t>num_cams_limited</t>
  </si>
  <si>
    <t>If so, how many covariates?_x000D_
(e.g., 5 different habitat types would be 5 covariates)</t>
  </si>
  <si>
    <t>cam_strat_covar_num</t>
  </si>
  <si>
    <t>{_x000D_
    "objective": [_x000D_
        "obj_divers_rich",_x000D_
        "obj_rel_abund",_x000D_
        "obj_behaviour"_x000D_
    ]_x000D_
}</t>
  </si>
  <si>
    <t>cam_strat_covar</t>
  </si>
  <si>
    <t>Do you plan to strategically place camera locations to include multiple habitats or otherwise differing categories (e.g., different land cover types, or near vs. far from a disturbance)</t>
  </si>
  <si>
    <t>Will each camera location be treated as an independent sample?</t>
  </si>
  <si>
    <t>cam_independent</t>
  </si>
  <si>
    <t>{_x000D_
    "objective": [_x000D_
        "obj_inventory"_x000D_
    ]_x000D_
}</t>
  </si>
  <si>
    <t>q_option_colour</t>
  </si>
  <si>
    <t>q_option_label</t>
  </si>
  <si>
    <t>q_option_code</t>
  </si>
  <si>
    <t>question_text</t>
  </si>
  <si>
    <t>question_code</t>
  </si>
  <si>
    <t>json_logic</t>
  </si>
  <si>
    <t>page_name</t>
  </si>
  <si>
    <t>icon_progress_bar_num7.png</t>
  </si>
  <si>
    <t>Recommendations</t>
  </si>
  <si>
    <t>icon_progress_bar_num6.png</t>
  </si>
  <si>
    <t>Data &amp; Analysis</t>
  </si>
  <si>
    <t>icon_progress_bar_num5.png</t>
  </si>
  <si>
    <t>Equipment &amp; Deployment</t>
  </si>
  <si>
    <t>icon_progress_bar_num4.png</t>
  </si>
  <si>
    <t>Target species</t>
  </si>
  <si>
    <t>icon_progress_bar_num3.png</t>
  </si>
  <si>
    <t>Duration &amp; Timing</t>
  </si>
  <si>
    <t>icon_progress_bar_num2.png</t>
  </si>
  <si>
    <t>Study area &amp; Site selection constraints</t>
  </si>
  <si>
    <t>icon_progress_bar_num1.png</t>
  </si>
  <si>
    <t>Objectives &amp; Resources</t>
  </si>
  <si>
    <t>#B0E3E6</t>
  </si>
  <si>
    <t>#FFF2CC</t>
  </si>
  <si>
    <t>#E1D5E7</t>
  </si>
  <si>
    <t>#FFFF66</t>
  </si>
  <si>
    <t>#FFE6CC</t>
  </si>
  <si>
    <t>#D5E8D4</t>
  </si>
  <si>
    <t>mod_distance_sampling</t>
  </si>
  <si>
    <t>mod_hurdle</t>
  </si>
  <si>
    <t>mod_instantaneous_sampling</t>
  </si>
  <si>
    <t>mod_modelling_approach</t>
  </si>
  <si>
    <t>mod_modelling_assumption</t>
  </si>
  <si>
    <t>mod_n_mixture</t>
  </si>
  <si>
    <t>mod_negative_binomial</t>
  </si>
  <si>
    <t>mod_overdispersion</t>
  </si>
  <si>
    <t>mod_poisson</t>
  </si>
  <si>
    <t>mod_royle_nichols</t>
  </si>
  <si>
    <t>mod_zero_inflation</t>
  </si>
  <si>
    <t>mod_zinb</t>
  </si>
  <si>
    <t>mod_zip</t>
  </si>
  <si>
    <t>prog_1</t>
  </si>
  <si>
    <t>prog_2</t>
  </si>
  <si>
    <t>prog_3</t>
  </si>
  <si>
    <t>prog_4</t>
  </si>
  <si>
    <t>prog_5</t>
  </si>
  <si>
    <t>prog_6</t>
  </si>
  <si>
    <t>prog_7</t>
  </si>
  <si>
    <t xml:space="preserve">    mod_appl_mod_inventory: "Species inventory, presence"</t>
  </si>
  <si>
    <t xml:space="preserve">    mod_appl_mod_divers_rich: "Species diversity &amp; richness"</t>
  </si>
  <si>
    <t xml:space="preserve">    mod_appl_mod_occupancy: "Occupancy"</t>
  </si>
  <si>
    <t xml:space="preserve">    mod_appl_mod_rai: "Relative abundance"</t>
  </si>
  <si>
    <t xml:space="preserve">    mod_appl_mod_behaviour: "Behaviour"</t>
  </si>
  <si>
    <t xml:space="preserve">    mod_appl_mod_divers_rich: "Species richness"</t>
  </si>
  <si>
    <t xml:space="preserve">    mod_appl_mod_divers_rich: "Species diversity"</t>
  </si>
  <si>
    <t xml:space="preserve">    mod_appl_mod_mr: ""</t>
  </si>
  <si>
    <t xml:space="preserve">    mod_appl_mod_roylenichols: ""</t>
  </si>
  <si>
    <t xml:space="preserve">    mod_appl_mod_nmixture: ""</t>
  </si>
  <si>
    <t>clarke_et_al_2023</t>
  </si>
  <si>
    <t>file_name</t>
  </si>
  <si>
    <t>01_</t>
  </si>
  <si>
    <t>zi_process</t>
  </si>
  <si>
    <t>question</t>
  </si>
  <si>
    <t>zi_re_overdispersed</t>
  </si>
  <si>
    <t>modmixed</t>
  </si>
  <si>
    <t>zi_overdispersed</t>
  </si>
  <si>
    <t>zeroinflation</t>
  </si>
  <si>
    <t>overdispersion</t>
  </si>
  <si>
    <t>num_recap</t>
  </si>
  <si>
    <t>num_det_individ</t>
  </si>
  <si>
    <t>num_det</t>
  </si>
  <si>
    <t>multisamp_per_loc</t>
  </si>
  <si>
    <t>targ_feature_same</t>
  </si>
  <si>
    <t>targ_feature</t>
  </si>
  <si>
    <t>bait_lure_cams</t>
  </si>
  <si>
    <t>bait_lure</t>
  </si>
  <si>
    <t>cam_direction_ds</t>
  </si>
  <si>
    <t>cam_protocol_ht_angle</t>
  </si>
  <si>
    <t>cam_settings_mult</t>
  </si>
  <si>
    <t>cam_makemod_same</t>
  </si>
  <si>
    <t>sp_detprob_cat_least</t>
  </si>
  <si>
    <t>sp_detprob_cat_most</t>
  </si>
  <si>
    <t>sp_rarity_leastrare</t>
  </si>
  <si>
    <t>sp_rarity_rarest</t>
  </si>
  <si>
    <t>sp_behav_mult</t>
  </si>
  <si>
    <t>sp_common_pop_lg</t>
  </si>
  <si>
    <t>cam_high_dens</t>
  </si>
  <si>
    <t>focalarea_calc</t>
  </si>
  <si>
    <t>aux_count_possible</t>
  </si>
  <si>
    <t>auxillary_info</t>
  </si>
  <si>
    <t>3ormore_cat_ids</t>
  </si>
  <si>
    <t>marking_allsub</t>
  </si>
  <si>
    <t>marking_code</t>
  </si>
  <si>
    <t>sp_behav_season</t>
  </si>
  <si>
    <t>sp_behav</t>
  </si>
  <si>
    <t>sp_dens_low</t>
  </si>
  <si>
    <t>study_season_num</t>
  </si>
  <si>
    <t>cam_dens_gradient</t>
  </si>
  <si>
    <t>study_area_mult</t>
  </si>
  <si>
    <t>user_entry</t>
  </si>
  <si>
    <t>03_</t>
  </si>
  <si>
    <t>file_lit</t>
  </si>
  <si>
    <t>page</t>
  </si>
  <si>
    <t>chapter</t>
  </si>
  <si>
    <t>Nakashima et al., 2018</t>
  </si>
  <si>
    <t>Detection rates from remote cameras cannot be used as an index to compare relative abundance across species ({{ ref_intext_rowcliffe-carbone_2008 }})</t>
  </si>
  <si>
    <t>mod_divers_rich_alpha_assump_04</t>
  </si>
  <si>
    <t>abolaffio_et_al_2019</t>
  </si>
  <si>
    <t>ahumada_et_al_2011</t>
  </si>
  <si>
    <t>ahumada_et_al_2019</t>
  </si>
  <si>
    <t>alonso_et_al_2015</t>
  </si>
  <si>
    <t>ames_et_al_2011</t>
  </si>
  <si>
    <t>anile_devillard_2016</t>
  </si>
  <si>
    <t>apps_mcnutt_2018</t>
  </si>
  <si>
    <t>arnason_et_al_1991</t>
  </si>
  <si>
    <t>augustine_et_al_2018</t>
  </si>
  <si>
    <t>augustine_et_al_2019</t>
  </si>
  <si>
    <t>bayne_et_al_2021</t>
  </si>
  <si>
    <t>bayne_et_al_2022</t>
  </si>
  <si>
    <t>becker_et_al_2022</t>
  </si>
  <si>
    <t>beery_et_al_2019</t>
  </si>
  <si>
    <t>bessone_et_al_2020</t>
  </si>
  <si>
    <t>bischof_et_al_2020</t>
  </si>
  <si>
    <t>blanc_et_al_2013</t>
  </si>
  <si>
    <t>blasco_moreno_et_al_2019</t>
  </si>
  <si>
    <t>bliss_fisher_1953</t>
  </si>
  <si>
    <t>borcher_marques_2017</t>
  </si>
  <si>
    <t>borchers_efford_2008</t>
  </si>
  <si>
    <t>borchers_et_al_2015</t>
  </si>
  <si>
    <t>bowkett_et_al_2008</t>
  </si>
  <si>
    <t>bridges_noss_2011</t>
  </si>
  <si>
    <t>brodie_et_al_2015</t>
  </si>
  <si>
    <t>broekman_et_al_2022</t>
  </si>
  <si>
    <t>burgar_et_al_2018</t>
  </si>
  <si>
    <t>burkholder_et_al_2018</t>
  </si>
  <si>
    <t>burton_et_al_2015</t>
  </si>
  <si>
    <t>cappelle_et_al_2021</t>
  </si>
  <si>
    <t>caravaggi_et_al_2017</t>
  </si>
  <si>
    <t>caravaggi_et_al_2020</t>
  </si>
  <si>
    <t>carbone_et_al_2001</t>
  </si>
  <si>
    <t>chandler_royle_2013</t>
  </si>
  <si>
    <t>chatterjee_et_al_2021</t>
  </si>
  <si>
    <t>clark_et_al_2003</t>
  </si>
  <si>
    <t>clevenger_waltho_2005</t>
  </si>
  <si>
    <t>colwell_et_al_2012</t>
  </si>
  <si>
    <t>colyn_et_al_2018</t>
  </si>
  <si>
    <t>crisfield_et_al_2024</t>
  </si>
  <si>
    <t>cusack_et_al_2015</t>
  </si>
  <si>
    <t>davis_et_al_2021</t>
  </si>
  <si>
    <t>denes_et_al_2015</t>
  </si>
  <si>
    <t>deng_et_al_2015</t>
  </si>
  <si>
    <t>dey_et_al_2023</t>
  </si>
  <si>
    <t>dillon_kelly_2008</t>
  </si>
  <si>
    <t>doran_myers_2018</t>
  </si>
  <si>
    <t>dunne_quinn_2009</t>
  </si>
  <si>
    <t>duquette_et_al_2014</t>
  </si>
  <si>
    <t>efford_boulanger_2019</t>
  </si>
  <si>
    <t>efford_et_al_2009a</t>
  </si>
  <si>
    <t>efford_et_al_2009b</t>
  </si>
  <si>
    <t>efford_hunter_2018</t>
  </si>
  <si>
    <t>espartosa_et_al_2011</t>
  </si>
  <si>
    <t>fegraus_et_al_2011</t>
  </si>
  <si>
    <t>fennell_et_al_2022</t>
  </si>
  <si>
    <t>ferreira_rodriguez_et_al_2019</t>
  </si>
  <si>
    <t>fidino_et_al_2020</t>
  </si>
  <si>
    <t>findlay_et_al_2020</t>
  </si>
  <si>
    <t>fisher_burton_2012</t>
  </si>
  <si>
    <t>fisher_et_al_2011</t>
  </si>
  <si>
    <t>fisher_et_al_2014</t>
  </si>
  <si>
    <t>flather_sieg_2007</t>
  </si>
  <si>
    <t>forrester_et_al_2016</t>
  </si>
  <si>
    <t>foster_harmsen_2012</t>
  </si>
  <si>
    <t>found_patterson_2020</t>
  </si>
  <si>
    <t>frampton_et_al_2022</t>
  </si>
  <si>
    <t>frey_et_al_2017</t>
  </si>
  <si>
    <t>gallo_et_al_2022</t>
  </si>
  <si>
    <t>galvez_et_al_2016</t>
  </si>
  <si>
    <t>ganskopp_johnson_2007</t>
  </si>
  <si>
    <t>gerber_et_al_2010</t>
  </si>
  <si>
    <t>gerber_et_al_2011</t>
  </si>
  <si>
    <t>gilbert_et_al_2021</t>
  </si>
  <si>
    <t>gillespie_et_al_2015</t>
  </si>
  <si>
    <t>glen_et_al_2013</t>
  </si>
  <si>
    <t>glover_kapfer_et_al_2019</t>
  </si>
  <si>
    <t>gopalaswamy_et_al_2012</t>
  </si>
  <si>
    <t>gotelli_colwell_2001</t>
  </si>
  <si>
    <t>gotelli_colwell_2011</t>
  </si>
  <si>
    <t>green_et_al_2020</t>
  </si>
  <si>
    <t>guillera_arroita_et_al_2010</t>
  </si>
  <si>
    <t>hall_et_al_2008</t>
  </si>
  <si>
    <t>harrison_et_al_2018</t>
  </si>
  <si>
    <t>henrich_et_al_2022</t>
  </si>
  <si>
    <t>hofmeester_et_al_2019</t>
  </si>
  <si>
    <t>holinda_et_al_2020</t>
  </si>
  <si>
    <t>howe_et_al_2017</t>
  </si>
  <si>
    <t>iannarilli_et_al_2021</t>
  </si>
  <si>
    <t>iknayan_et_al_2014</t>
  </si>
  <si>
    <t>jennelle_et_al_2002</t>
  </si>
  <si>
    <t>jennrich_turner_1969</t>
  </si>
  <si>
    <t>jimenez_et_al_2021</t>
  </si>
  <si>
    <t>johanns_et_al_2022</t>
  </si>
  <si>
    <t>junker_et_al_2021</t>
  </si>
  <si>
    <t>karanth_et_al_2006</t>
  </si>
  <si>
    <t>karanth_et_al_2011</t>
  </si>
  <si>
    <t>karanth_nichols_1998</t>
  </si>
  <si>
    <t>kays_et_al_2009</t>
  </si>
  <si>
    <t>kays_et_al_2010</t>
  </si>
  <si>
    <t>kays_et_al_2020</t>
  </si>
  <si>
    <t>kays_et_al_2021</t>
  </si>
  <si>
    <t>keim_et_al_2011</t>
  </si>
  <si>
    <t>keim_et_al_2019</t>
  </si>
  <si>
    <t>keim_et_al_2021</t>
  </si>
  <si>
    <t>kelejian_prucha_1998</t>
  </si>
  <si>
    <t>kelly_et_al_2008</t>
  </si>
  <si>
    <t>kitamura_et_al_2010</t>
  </si>
  <si>
    <t>kleiber_zeileis_2016</t>
  </si>
  <si>
    <t>krebs_et_al_2011</t>
  </si>
  <si>
    <t>kruger_et_al_2018</t>
  </si>
  <si>
    <t>kusi_et_al_2019</t>
  </si>
  <si>
    <t>lahoz_monfort_magrath_2021</t>
  </si>
  <si>
    <t>lazenby_et_al_2015</t>
  </si>
  <si>
    <t>lele_et_al_2013</t>
  </si>
  <si>
    <t>li_et_al_2012</t>
  </si>
  <si>
    <t>linden_et_al_2017</t>
  </si>
  <si>
    <t>loonam_et_al_2021</t>
  </si>
  <si>
    <t>lynch_et_al_2015</t>
  </si>
  <si>
    <t>mackenzie_et_al_2002</t>
  </si>
  <si>
    <t>mackenzie_et_al_2003</t>
  </si>
  <si>
    <t>mackenzie_et_al_2004</t>
  </si>
  <si>
    <t>mackenzie_et_al_2006</t>
  </si>
  <si>
    <t>mackenzie_kendall_2002</t>
  </si>
  <si>
    <t>mackenzie_royle_2005</t>
  </si>
  <si>
    <t>maffei_noss_2008</t>
  </si>
  <si>
    <t>manly_et_al_1993</t>
  </si>
  <si>
    <t>markle_et_al_2020</t>
  </si>
  <si>
    <t>martin_et_al_2005</t>
  </si>
  <si>
    <t>mcclintock_et_al_2009</t>
  </si>
  <si>
    <t>mccomb_et_al_2010</t>
  </si>
  <si>
    <t>mccullagh_nelder_1989</t>
  </si>
  <si>
    <t>mcshea_et_al_2015</t>
  </si>
  <si>
    <t>meek_et_al_2014a</t>
  </si>
  <si>
    <t>meek_et_al_2014b</t>
  </si>
  <si>
    <t>meek_et_al_2016</t>
  </si>
  <si>
    <t>mills_et_al_2016</t>
  </si>
  <si>
    <t>mills_et_al_2019</t>
  </si>
  <si>
    <t>moeller_et_al_2018</t>
  </si>
  <si>
    <t>moeller_et_al_2023</t>
  </si>
  <si>
    <t>moll_et_al_2020</t>
  </si>
  <si>
    <t>moqanaki_et_al_2021</t>
  </si>
  <si>
    <t>morin_et_al_2022</t>
  </si>
  <si>
    <t>morrison_et_al_2018</t>
  </si>
  <si>
    <t>muhly_et_al_2011</t>
  </si>
  <si>
    <t>muhly_et_al_2015</t>
  </si>
  <si>
    <t>murray_et_al_2016</t>
  </si>
  <si>
    <t>murray_et_al_2021</t>
  </si>
  <si>
    <t>nakashima_et_al_2018</t>
  </si>
  <si>
    <t>natural_regions_committee._2006</t>
  </si>
  <si>
    <t>neilson_et_al_2018</t>
  </si>
  <si>
    <t>newbold_king_2009</t>
  </si>
  <si>
    <t>norouzzadeh_et_al_2020</t>
  </si>
  <si>
    <t>noss_et_al_2003</t>
  </si>
  <si>
    <t>noss_et_al_2012</t>
  </si>
  <si>
    <t>obbard_et_al_2010</t>
  </si>
  <si>
    <t>obrien_et_al_2011</t>
  </si>
  <si>
    <t>obrien_et_al_2013</t>
  </si>
  <si>
    <t>obrien_kinnaird_2011</t>
  </si>
  <si>
    <t>oconnell_bailey_2011a</t>
  </si>
  <si>
    <t>oconnell_et_al_2006</t>
  </si>
  <si>
    <t>oconnell_et_al_2011</t>
  </si>
  <si>
    <t>oconnor_et_al_2017</t>
  </si>
  <si>
    <t>pacifici_et_al_2016</t>
  </si>
  <si>
    <t>palencia_et_al_2021</t>
  </si>
  <si>
    <t>palencia_et_al_2022</t>
  </si>
  <si>
    <t>palmer_et_al_2018</t>
  </si>
  <si>
    <t>parmenter_et_al_2003</t>
  </si>
  <si>
    <t>parsons_et_al_2018</t>
  </si>
  <si>
    <t>pease_et_al_2016</t>
  </si>
  <si>
    <t>pettorelli_et_al_2010</t>
  </si>
  <si>
    <t>powell_mitchell_2012</t>
  </si>
  <si>
    <t>ramage_et_al_2013</t>
  </si>
  <si>
    <t>randler_kalb_2018</t>
  </si>
  <si>
    <t>rcsc_et_al_2024</t>
  </si>
  <si>
    <t>reconyx_inc._2018</t>
  </si>
  <si>
    <t>rendall_et_al_2021</t>
  </si>
  <si>
    <t>rich_et_al_2014</t>
  </si>
  <si>
    <t>ridout_linkie_2009</t>
  </si>
  <si>
    <t>robinson_et_al_2020</t>
  </si>
  <si>
    <t>roemer_et_al_2009</t>
  </si>
  <si>
    <t>rovero_et_al_2010</t>
  </si>
  <si>
    <t>rovero_et_al_2013</t>
  </si>
  <si>
    <t>rovero_marshall_2009</t>
  </si>
  <si>
    <t>rovero_zimmermann_2016</t>
  </si>
  <si>
    <t>rowcliffe_carbone_2008</t>
  </si>
  <si>
    <t>rowcliffe_et_al_2008</t>
  </si>
  <si>
    <t>rowcliffe_et_al_2011</t>
  </si>
  <si>
    <t>rowcliffe_et_al_2013</t>
  </si>
  <si>
    <t>rowcliffe_et_al_2014</t>
  </si>
  <si>
    <t>rowcliffe_et_al_2016</t>
  </si>
  <si>
    <t>royle_et_al_2009</t>
  </si>
  <si>
    <t>royle_et_al_2014</t>
  </si>
  <si>
    <t>royle_nichols_2003</t>
  </si>
  <si>
    <t>royle_young_2008</t>
  </si>
  <si>
    <t>samejima_et_al_2012</t>
  </si>
  <si>
    <t>santini_et_al_2020</t>
  </si>
  <si>
    <t>schenider_et_al_2018</t>
  </si>
  <si>
    <t>scotson_et_al_2017</t>
  </si>
  <si>
    <t>shannon_et_al_2014</t>
  </si>
  <si>
    <t>sharma_et_al_2010</t>
  </si>
  <si>
    <t>si_et_al_2014</t>
  </si>
  <si>
    <t>siren_et_al_2018</t>
  </si>
  <si>
    <t>sollmann_et_al_2011</t>
  </si>
  <si>
    <t>sollmann_et_al_2012</t>
  </si>
  <si>
    <t>sollmann_et_al_2013a</t>
  </si>
  <si>
    <t>sollmann_et_al_2013b</t>
  </si>
  <si>
    <t>sollmann_et_al_2013c</t>
  </si>
  <si>
    <t>sollmann_et_al_2018</t>
  </si>
  <si>
    <t>soria_diaz_et_al_2010</t>
  </si>
  <si>
    <t>southwell_et_al_2019</t>
  </si>
  <si>
    <t>steenweg_et_al_2015</t>
  </si>
  <si>
    <t>steenweg_et_al_2017</t>
  </si>
  <si>
    <t>steenweg_et_al_2018</t>
  </si>
  <si>
    <t>steenweg_et_al_2019</t>
  </si>
  <si>
    <t>steinbeiser_et_al_2019</t>
  </si>
  <si>
    <t>stokeld_et_al_2016</t>
  </si>
  <si>
    <t>suarez_tangil_et_al_2017</t>
  </si>
  <si>
    <t>sun_et_al_2014</t>
  </si>
  <si>
    <t>sun_et_al_2021</t>
  </si>
  <si>
    <t>sun_et_al_2022</t>
  </si>
  <si>
    <t>suwanrat_et_al_2015</t>
  </si>
  <si>
    <t>tabak_et_al_2018</t>
  </si>
  <si>
    <t>tanwar_et_al_2021</t>
  </si>
  <si>
    <t>thorn_et_al_2009</t>
  </si>
  <si>
    <t>tigner_et_al_2014</t>
  </si>
  <si>
    <t>tobler_et_al_2008</t>
  </si>
  <si>
    <t>tobler_powell_2013</t>
  </si>
  <si>
    <t>trolliet_et_al_2014</t>
  </si>
  <si>
    <t>tschumi_et_al_2018</t>
  </si>
  <si>
    <t>twining_et_al_2022</t>
  </si>
  <si>
    <t>van_berkel_2014</t>
  </si>
  <si>
    <t>van_wilgenburg_et_al_2020</t>
  </si>
  <si>
    <t>velez_et_al_2023</t>
  </si>
  <si>
    <t>vidal_et_al_2021</t>
  </si>
  <si>
    <t>warbington_boyce_2020</t>
  </si>
  <si>
    <t>wearn_et_al_2013</t>
  </si>
  <si>
    <t>wearn_et_al_2016</t>
  </si>
  <si>
    <t>wearn_gloverkapfer_2019</t>
  </si>
  <si>
    <t>webster_et_al_2019</t>
  </si>
  <si>
    <t>wegge_et_al_2004</t>
  </si>
  <si>
    <t>welbourne_et_al_2016</t>
  </si>
  <si>
    <t>wellington_et_al_2014</t>
  </si>
  <si>
    <t>welsh_et_al_2000</t>
  </si>
  <si>
    <t>whittington_et_al_2018</t>
  </si>
  <si>
    <t>whittington_et_al_2019</t>
  </si>
  <si>
    <t>wildcam_network_2019</t>
  </si>
  <si>
    <t>wildco_lab_2021a</t>
  </si>
  <si>
    <t>wildco_lab_2021b</t>
  </si>
  <si>
    <t>young_et_al_2018</t>
  </si>
  <si>
    <t>yue_et_al_2015</t>
  </si>
  <si>
    <t>zeileis_et_al_2008</t>
  </si>
  <si>
    <t>zuckerberg_et_al_2020</t>
  </si>
  <si>
    <t>zuur_et_al_2007</t>
  </si>
  <si>
    <t>gotelli_chao_2013</t>
  </si>
  <si>
    <t>Schmidt, G. M., Graves, T. A., Pederson, J. C., &amp; Carroll, S. L. (2022). Precision and bias of spatial capture–recapture estimates: A multi‐site, multi‐year Utah black bear case study. *Ecological Applications, 32*(5), e2618. &lt;https://doi.org/10.1002/eap.2618&gt;</t>
  </si>
  <si>
    <t>Coltrane et al., 2024</t>
  </si>
  <si>
    <t>Schmidt et al., 2022</t>
  </si>
  <si>
    <t>schmidt_et_al_2022</t>
  </si>
  <si>
    <t>coltrane_et_al_2024</t>
  </si>
  <si>
    <t>substitution3</t>
  </si>
  <si>
    <t>Oksanen et al., 2024</t>
  </si>
  <si>
    <t>Oksanen, J., Simpson, G. L., Blanchet, F. G., Kindt, R., Legendre, P., Minchin, P. R., O’Hara, R. B., Solymos, P., Stevens, M. H. H., Szoecs, E., Wagner, H., Barbour, M., Bedward, M., Bolker, B., Borcard, D., Carvalho, G., Chirico, M., De Caceres, M., Durand, S., … Weedon, J. (2024). *vegan: Community Ecology Package*. R package Version 2.6-6.1. &lt;https://doi.org/10.32614/CRAN.package.vegan</t>
  </si>
  <si>
    <t>Hsieh, Ma &amp; Chao, 2015</t>
  </si>
  <si>
    <t>Hsieh et al., 2015</t>
  </si>
  <si>
    <t>hsieh_et_al_2015</t>
  </si>
  <si>
    <t>Hsieh, T. C., Ma, K. H., &amp; Chao, A. (2015). *iNEXT: Interpolation and Extrapolation for Species Diversity*. R package Version 2.6-6.1. &lt;https://doi.org/10.32614/CRAN.package.iNEXT&gt;</t>
  </si>
  <si>
    <t>Yue, S., Brodie, J. F., Zipkin, E. F., &amp; Bernard, H. (2015). Oil palm plantations fail to support mammal diversity. *Ecological Applications, 25*(8), 2285–2292. &lt;https://doi.org/10.1890/14-1928.1&gt;</t>
  </si>
  <si>
    <t>Baylor Tutoring Center. (2021, July 31). *Species Diversity and Species Richness* [Video]. YouTube. &lt;https://www.youtube.com/watch?v=UXJ0r4hjbqI&gt;</t>
  </si>
  <si>
    <t>baylor_tutoring_center_2021</t>
  </si>
  <si>
    <t>Baylor Tutoring Center, 2021</t>
  </si>
  <si>
    <t>gerhartbarley_nd</t>
  </si>
  <si>
    <t>Gerhart-Barley, L., M</t>
  </si>
  <si>
    <t>Gerhart-Barley, n.d.</t>
  </si>
  <si>
    <t>Gerhart-Barley, L., M. (n.d.). *2.2: Measuring Species Diversity* &lt;https://bio.libretexts.org/Courses/University_of_California_Davis/BIS_2B%3A_Introduction_to_Biology_-_Ecology_and_Evolution/02%3A_Biodiversity/2.02%3A_Measuring_Species_Diversity&gt;</t>
  </si>
  <si>
    <t>colwell_2022</t>
  </si>
  <si>
    <t>Colwell, 2022</t>
  </si>
  <si>
    <t>Colwell, R. K. (2022). EstimateS: Statistical Estimation of Species Richness and Shared Species from Samples. Version 9.1. &lt;https://www.robertkcolwell.org/pages/1407&gt;</t>
  </si>
  <si>
    <t>Abolaffio, M., Focardi, S., &amp; Santini, G. (2019). Avoiding misleading messages: Population assessment using camera trapping is not a simple task. *Journal of Animal Ecology, 88*(12), 2011–2016. Medline. &lt;https://doi.org/10.1111/1365-2656.13085&gt;</t>
  </si>
  <si>
    <t>Ahumada, J. A., Silva, C. E. F., Gajapersad, K., Hallam, C., Hurtado, J., Martin, E., McWilliam, A., Mugerwa, B., O’Brien, T., Rovero, F., Sheil, D., Spironello, W. R., Winarni, N., &amp; Andelman, S. J. (2011). Community Structure and Diversity of Tropical Forest Mammals: Data from a Global Camera Trap Network. *Philosophical Transactions: Biological Sciences, 366*(1578), 2703–2711. &lt;https://doi.org/10.1098/rstb.2011.0115&gt;</t>
  </si>
  <si>
    <t>Ahumada, J. A., Fegraus, E., Birch, T., Flores, N., Kays, R., O’Brien, T. G., Palmer, J., Schuttler, S., Zhao, J. Y., Jetz, W., Kinnaird, M., Kulkarni, S., Lyet, A., Thau, D., Duong, M., Oliver, R., &amp; Dancer, A. (2019). Wildlife Insights: A Platform to Maximize the Potential of Camera Trap and Other Passive Sensor Wildlife Data for the Planet. *Environmental Conservation*, 47(1), 1–6. &lt;https://doi.org/10.1017/s0376892919000298&gt;</t>
  </si>
  <si>
    <t>Alberta Biodiversity Monitoring Institute [ABMI] (2021). *Terrestrial ARU and Remote Camera Trap Protocols.* Edmonton, Alberta. &lt;https://abmi.ca/home/publications/551-600/599&gt;</t>
  </si>
  <si>
    <t>Alonso, R. S., McClintock, B. T., Lyren, L. M., Boydston, E. E., &amp; Crooks, K. R. (2015). Mark-recapture and Mark-resight Methods for Estimating Abundance with Remote Cameras: A Carnivore Case Study. *PLoS One, 10*(3), e0123032. &lt;https://doi.org/10.1371/journal.pone.0123032&gt;</t>
  </si>
  <si>
    <t>Ames E. M., Gade M. R., Nieman C. L., Wright J. R, Tonra C. M., Marroquin C. M., Tutterow A. M, &amp; Gray S. M. (2020) Striving for population-level conservation: integrating physiology across the biological hierarchy. *Conservation Physiology, 8*(1): coaa019. &lt;https://doi.org/10.1093/conphys/coaa019&gt;</t>
  </si>
  <si>
    <t>Anile, S., &amp; Devillard, S. (2016). Study Design and Body Mass Influence RAIs from Camera Trap Studies: Evidence from the Felidae. *Animal Conservation, 19*(1), 35–45. &lt;https://doi.org/10.1111/acv.12214&gt;</t>
  </si>
  <si>
    <t>Apps, P. J., &amp; McNutt, J. W. (2018). How Camera Traps work and how to work them. *African Journal of Ecology, 56*(4), 702–709. &lt;https://doi.org/10.1111/aje.12563&gt;</t>
  </si>
  <si>
    <t>Arnason, A. N., Schwarz, C. J., &amp; Gerrard, J. M. (1991). Estimating Closed Population Size and Number of Marked Animals from Sighting Data. *Journal of Wildlife Management, 55*(4), 716–730. &lt;https://doi.org/10.2307/3809524&gt;</t>
  </si>
  <si>
    <t>Augustine, B. C., Royle, J. A., Kelly, M. J., Satter, C. B., Alonso, R. S., Boydston, E. E., &amp; Crooks, K. R. (2018). Spatial Capture–Recapture with Partial Identity: An Application to Camera Traps. *The Annals of Applied Statistics, 12*(1), 67-95. &lt;https://doi.org/10.1214/17AOAS1091&gt;</t>
  </si>
  <si>
    <t>Augustine, B. C., Royle, J. A., Murphy, S. M., Chandler, R. B., Cox, J. J., &amp; Kelly, M. J. (2019). Spatial Capture–Recapture for Categorically Marked Populations with an Application to Genetic Capture–Recapture. *Ecosphere, 10*(4) e02627-n/a. &lt;https://doi.org/10.1002/ecs2.2627&gt;</t>
  </si>
  <si>
    <t>Bayne, E., Dennett, J., Dooley, J., Kohler, M., Ball, J., Bidwell, M., Braid, A., Chetelat, J., Dillegeard, E., Farr, D., Fisher, J., Freemark, M., Foster, K., Godwin, C., Hebert, C., Huggard, D., McIssac, D., Narwani, T., Nielsen, S., Pauli, B., Prasad, S., Roberts, D., Slater, S., Song, S., Swanson, S., Thomas, P., Toms, J., Twitchell, C., White, S., Wyatt, F., &amp; Mundy, L. (2021). *Oil Sands Monitoring Program: A Before-After Dose- Response Terrestrial Biological Monitoring Framework for the Oil Sands*. (OSM Technical Report Series No. 7). &lt;https://open.alberta.ca/publications/9781460151341&gt;</t>
  </si>
  <si>
    <t>Bayne, E., Dennett, J., Dooley, J., Kohler, M., Ball, J., Bidwell, M., Braid, A., Chetelat, J., Dillegeard, E., Farr, D., Fisher, J., Freemark, M., Foster, K., Godwin, C., Hebert, C., Huggard, D., McIssac, D., Narwani, T., Nielsen, S., … Mundy, L. (2022). *A Before-After Dose-Response (BADR) Terrestrial Biological Monitoring Framework for the Oil Sands (Technical Report Series 7.0).* Oil Sands Monitoring Program. &lt;https://ftp-public.abmi.ca/home/publications/documents/626_Bayne_etal_2022_BADRStudyDesign_ABMI.pdf&gt;</t>
  </si>
  <si>
    <t>Beery, S., Morris, D., &amp; Yang, S. (2019). Efficient Pipeline for Camera Trap Image Review. *Microsoft AI for Earth*. &lt;https://doi.org/10.48550/arXiv.1907.06772&gt;</t>
  </si>
  <si>
    <t>Bischof, R., Dupont, P., Milleret, C., ChipperfIeld, J., &amp; Royle, J. A. (2020). Consequences of Ignoring Group Association in Spatial Capture-Recapture Analysis. *Wildlife Biology, 2020*(1). &lt;https://doi.org/10.2981/wlb.00649&gt;</t>
  </si>
  <si>
    <t>Blanc, L., Marboutin, E., Gatti, S., &amp; Gimenez, O. (2013). Abundance of Rare and Elusive Species: Empirical Investigation of Closed versus Spatially Explicit Capture-Recapture Models with Lynx as a Case Study. *Journal of Wildlife Management, 77*(2), 372–78. &lt;https://doi.org/10.1002/jwmg.453&gt;</t>
  </si>
  <si>
    <t>Blasco‐Moreno, A., Pérez‐Casany, M., Puig, P., Morante, M., Castells, E., &amp; O'Hara, R. B. (2019). What Does a Zero Mean? Understanding False, Random and Structural Zeros in Ecology. *Methods in Ecology and Evolution, 10*(7), 949-959. &lt;https://doi.org/10.1111/2041-210x.13185&gt;</t>
  </si>
  <si>
    <t>Bliss, C. I., &amp; Fisher, R. A. (1953). Fitting the Negative Binomial Distribution to Biological Data. *Biometrics, 9*(2), 176-200. &lt;https://doi.org/10.2307/3001850&gt;</t>
  </si>
  <si>
    <t>Borcher, D. L., &amp; Marques, T. A. (2017). From Distance Sampling to Spatial Capture–Recapture. *Asta Advances In Statistical Analysis, 101*, 475–494. &lt;https://link.springer.com/article/10.1007/s10182-016-0287-7&gt;</t>
  </si>
  <si>
    <t>Borchers, D. L., &amp; Efford, M. G. (2008). Spatially Explicit Maximum Likelihood Methods for Capture-Recapture Studies. *Biometrics, 64*(2), 377–385. &lt;https://doi.org/10.1111/j.1541-0420.2007.00927.x&gt;</t>
  </si>
  <si>
    <t>Borchers, D. (2012). A non-technical overview of spatially explicit capture–recapture models. *Journal of Ornithology, 152*(S2), 435–444. &lt;https://doi.org/10.1007/s10336-010-0583-z&gt;</t>
  </si>
  <si>
    <t>Bowkett, A. E., Rovero, F., &amp; Marshall, A. R. (2008). The use of camera-trap data to model habitat use by antelope species in the udzungwa mountain forests, tanzania. *African Journal of Ecology, 46*(4), 479–487. &lt;https://doi.org/10.1111/j.1365-2028.2007.00881.x&gt;</t>
  </si>
  <si>
    <t>Bridges, A. S., &amp; Noss, A. J. (2011). Behavior and Activity Patterns. In A. F. O'Connell, J. D. Nichols, &amp; K. U. Karanth (Eds.), *Camera Traps In Animal Ecology: Methods and Analyses* (pp. 57–70). Springer. &lt;https://doi.org/10.1007/978-4-431-99495-4&gt;</t>
  </si>
  <si>
    <t>Broekman, M. J. E., Hoeks, S., Freriks, R., Langendoen, M. M., Runge, K. M., Savenco, E., Ter Harmsel, R., Huijbregts, M. A. J., &amp; Tucker, M. A. (2023). HomeRange: A global database of mammalian home ranges. *Global Ecology and Biogeography, 32*(2), 198–205. &lt;https://doi.org/10.1111/geb.13625&gt;</t>
  </si>
  <si>
    <t>Burkholder, E. N., Jakes, A. F., Jones, P. F., Hebblewhite, M., &amp; Bishop, C. J. (2018). To Jump or Not to Jump: Mule Deer and White-Tailed Deer Fence Crossing Decisions. *Wildlife Society Bulletin*, *42*(3), 420–429. &lt;https://doi.org/10.1002/wsb.898&gt;</t>
  </si>
  <si>
    <t>Cappelle, N., Howe, E. J., Boesch, C., &amp; Kühl, H. S. (2021). Estimating Animal Abundance and Effort–Precision Relationship with Camera Trap Distance Sampling. *Ecosphere, 12*(1). &lt;https://doi.org/10.1002/ecs2.3299&gt;</t>
  </si>
  <si>
    <t>Caravaggi, A., Banks, P. B., Burton, A. C., Finlay, C. M. V., Haswell, P. M., Hayward, M. W., Rowcliffe, M. J., Wood, M. D., Pettorelli, N., &amp; Sollmann, R. (2017). A review of camera trapping for conservation behaviour research*. Remote Sensing in Ecology and Conservation, 3*(3), 109–122. &lt;https://doi.org/10.1002/rse2.48&gt;</t>
  </si>
  <si>
    <t>Caravaggi, A., Burton, A. C., Clark, D. A., Fisher, J. T., Grass, A., Green, S., Hobaiter, C., Hofmeester, T. R., Kalan, A. K., Rabaiotti, D., &amp; Rivet, D. (2020). A Review of Factors To Consider When Using Camera Traps To Study Animal Behavior To Inform Wildlife Ecology And Conservation. *Conservation Science and Practice, 2*(8). &lt;https://doi.org/10.1111/csp2.239&gt;</t>
  </si>
  <si>
    <t>Carbone, C., Christie, S., Conforti, K., Coulson, T., Franklin, N., Ginsberg, J. R., Griffiths, M., Holden, J., Kawanishi, K., Kinnaird, M., Laidlaw, R., Lynam, A., Macdonald, D. W., Martyr, D., McDougal, C., Nath, L., O’Brien, T., Seidensticker, J., Smith, D. J. L., Wan Shahruddin, W. N. (2001). The use of photographic rates to estimate densities of tigers and other cryptic mammals. *Animal Conservation, 4*(1), 75–79. &lt;https://doi.org/10.1017/S1367943001001081&gt;</t>
  </si>
  <si>
    <t>Clark, T. G., Bradburn, M. J., Love, S. B., &amp; Altman, D. G. (2003). Survival Analysis Part I: Basic Concepts and First Analyses. *British Journal of Cancer, 89*(2), 232–38. &lt;https://doi.org/10.1038/sj.bjc.6601118&gt;</t>
  </si>
  <si>
    <t>Clevenger, A. P., &amp; Waltho, N. (2005). Performance indices to identify attributes of highway crossing structures facilitating movement of large mammals. *Biological Conservation, 121* (3), 453–464. &lt;https://doi.org/10.1016/j.biocon.2004.04.025&gt;</t>
  </si>
  <si>
    <t>Columbia Mountains Institute of Applied Ecology [CMI]. (2020) *Chris Beirne: Tips and Tricks for the Organization and Analysis of Camera Trap Data*. &lt;https://www.youtube.com/watch?v=VadXgBMhiTY&gt;</t>
  </si>
  <si>
    <t>Colwell, R., Chao, A., Gotelli, N., Lin, S., Mao, C., Chazdon, R., &amp; Longino, J. (2012). Models and estimators linking individual-based and sample-based rarefaction, extrapolation and comparison of assemblages. *Journal of Plant Ecology, 5*(1), 3–21. &lt;https://doi.org/10.1093/jpe/rtr044&gt;</t>
  </si>
  <si>
    <t>Colyn, R. B., Radloff, F., &amp; O’Riain, M. J. (2018). Camera trapping mammals in the scrubland’s of the cape floristic kingdom - the importance of effort, spacing and trap placement. *Biodiversity and Conservation, 27*(2), 503–520. &lt;https://doi.org/10.1007/s10531-017-1448-z&gt;</t>
  </si>
  <si>
    <t>Cusack, J., Dickman, A. J., Rowcliffe, J. M., Carbone, C., Macdonald, D. W., &amp; Coulson, T. (2015). Random versus Game Trail-based Camera trap Placement Strategy for Monitoring Terrestrial Mammal Communities. *PloS One*,*10*(5), e0126373. &lt;https://doi.org/10.1371/journal.pone.0126373&gt;</t>
  </si>
  <si>
    <t>Davis, R. S., Stone, E. L., Gentle, L. K., Mgoola, W. O., Uzal, A., &amp; Yarnell, R. W. (2021). Spatial Partial Identity Model Reveals Low Densities of Leopard and Spotted Hyaena in a Miombo Woodland. *Journal of Zoology*, *313*, 43-53. &lt;https://zslpublications.onlinelibrary.wiley.com/doi/epdf/10.1111/jzo.12838&gt;</t>
  </si>
  <si>
    <t>Dénes, F. V., Silveira, L. F., Beissinger, S. R., &amp; Isaac, N. (2015). Estimating Abundance of Unmarked Animal Populations: Accounting for Imperfect Detection and Other Sources of Zero Inflation. *Methods in Ecology and Evolution, 6*(5), 543–556. &lt;https://doi.org/10.1111/2041-210x.12333&gt;</t>
  </si>
  <si>
    <t>Deng, C., Daley, T., &amp; Smith, A. (2015). Applications of species accumulation curves in large‐scale biological data analysis. *Quantitative Biology*, *3*(3), 135–144. &lt;https://doi.org/10.1007/s40484-015-0049-7&gt;</t>
  </si>
  <si>
    <t>Dey, S., Moqanaki, E., Milleret, C., Dupont, P., Tourani, M., &amp; Bischof, R. (2023). Modelling spatially autocorrelated detection probabilities in spatial capture-recapture using random effects. *Ecological Modelling, 479*, 110324. &lt;https://doi.org/10.1016/j.ecolmodel.2023.110324&gt;</t>
  </si>
  <si>
    <t>Dunne, B. M., &amp; Quinn, M. S. (2009). Effectiveness of above-ground pipeline mitigation for moose (*Alces alces*) and other large mammals. *Biological Conservation, 142* (2), 332–343. &lt;https://doi.org/10.1016/j.biocon.2008.10.029&gt;</t>
  </si>
  <si>
    <t>Duquette, J. F., Belant, J. L., Svoboda, N. J., Beyer Jr., D. E., &amp; Albright, C. A. (2014). Comparison of occupancy modeling and radiotelemetry to estimate ungulate population dynamics. *Population Ecology, 56,* 481-492. &lt;https://www.academia.edu/23421255/.&gt;</t>
  </si>
  <si>
    <t>Efford, M. G., &amp; Boulanger, J. (2019). Fast Evaluation of Study Designs for Spatially Explicit Capture–Recapture. *Methods in Ecology and Evolution*, 10(9), 1529–1535. &lt;https://doi.org/10.1111/2041-210X.13239&gt;</t>
  </si>
  <si>
    <t>Efford, M. (2024). *secr: Spatially explicit capture-recapture models.* R package version 4.6.9, &lt;https://CRAN.R-project.org/package=secr&gt;</t>
  </si>
  <si>
    <t>Fancourt, B. A. (2016). Avoiding the subject: The implications of avoidance behaviour for detecting predators. *Behavioral Ecology and Sociobiology, 70*(9), 1535–1546. &lt;https://doi.org/10.1007/s00265-016-2162-7&gt;</t>
  </si>
  <si>
    <t>Fegraus, E. H., Lin, K., Ahumada, J. A., Baru, C., Chandra, S., &amp; Youn, C. (2011). Data acquisition and management software for camera trap data: A case study from the TEAM Network. *Ecological Informatics, 6*(6), 345–353. &lt;https://doi.org/10.1016/j.ecoinf.2011.06.003&gt;</t>
  </si>
  <si>
    <t>Fennell, M., Beirne, C., &amp; Burton, A. C. (2022). Use of object detection in camera trap image identification: Assessing a method to rapidly and accurately classify human and animal detections for research and application in recreation ecology. *Global Ecology and Conservation, 35*. &lt;https://doi.org/10.1016/j.gecco.2022.e02104&gt;</t>
  </si>
  <si>
    <t>Ferreira-Rodríguez, N., &amp; Pombal, M. A. (2019). Bait effectiveness in camera trap studies in the Iberian Peninsula. *Mammal Research, 64*(2), 155–164. &lt;https://doi.org/10.1007/s13364-018-00414-1&gt;</t>
  </si>
  <si>
    <t>Fidino, M., Barnas, G. R., Lehrer, E. W., Murray, M. H., &amp; Magle, S. B. (2020). Effect of Lure on Detecting Mammals with Camera Traps. *Wildlife Society Bulletin*. &lt;https://doi.org/10.1002/wsb.1122&gt;</t>
  </si>
  <si>
    <t>Findlay, M. A., Briers, R. A., &amp; White, P. J. C. (2020). Component processes of detection probability in camera-trap studies: understanding the occurrence of false-negatives. *Mammal Research, 65*, 167–180. &lt;https://doi.org/10.1007/s13364-020-00478-y&gt;</t>
  </si>
  <si>
    <t>Fisher, J. T., &amp; Burton, C. (2012). *Monitoring Mammals in Alberta: Recommendations for Remote Camera Trapping*. Alberta Innovates - Technology Futures &amp; Alberta Biodiversity Monitoring Institute. &lt;https://doi.org/0.13140/RG.2.1.3944.3680&gt;</t>
  </si>
  <si>
    <t>Fisher, J. T., Anholt, B., &amp; Volpe, J. P. (2011). Body Mass Explains Characteristic Scales of Habitat Selection in Terrestrial Mammals. *Ecology and Evolution*, *1*(4), 517–528. &lt;https://doi.org/10.1002/ece3.45&gt;</t>
  </si>
  <si>
    <t>Fisher, J. T., Wheatley, M., &amp; Mackenzie, D. (2014). Spatial Patterns of Breeding Success of Grizzly Bears derived from Hierarchical Multistate Models. *Conservation Biology, 28*(5), 1249–1259. &lt;https://doi.org/10.1111/cobi.12302&gt;</t>
  </si>
  <si>
    <t>Forrester, T., O’Brien, T., Fegraus, E., Jansen, P. A., Palmer, J., Kays, R., Ahumada, J., Stern, B., &amp; McShea, W. (2016). An Open Standard for Camera Trap Data. *Biodiversity Data Journal, 4*, e10197. &lt;https://doi.org/10.3897/BDJ.4.e10197&gt;</t>
  </si>
  <si>
    <t>Found, R., &amp; Patterson, B. R. (2020). Assessing Ungulate Populations in Temperate North America. *Canadian Wildlife Biology and Management, 9*(1), 21–42. &lt;https://cwbm.ca/wp-content/uploads/2020/05/Found-Patterson.pdf&gt;</t>
  </si>
  <si>
    <t>Frampton, G., Whaley, P., Bennett, M., Bilotta, G., Dorne, J. L. C. M., Eales, J., James, K., Kohl, C., Land, M., Livoreil, B., Makowski, D., Muchiri, E., Petrokofsky, G., Randall, N., &amp; Schofield, K. (2022). Principles and framework for assessing the risk of bias for studies included in comparative quantitative environmental systematic reviews. *Environmental Evidence, 11*(1), 12. &lt;https://doi.org/10.1186/s13750-022-00264-0&gt;</t>
  </si>
  <si>
    <t>Frey, S., Fisher, J. T., Burton, A. C., &amp; Volpe, J. P. (2017). Investigating Animal Activity Patterns and Temporal Niche Partitioning using Camera-Trap Data: Challenges and Opportunities. *Remote Sensing in Ecology and Conservation*, *3* (3), 123–132. &lt;https://zslpublications.onlinelibrary.wiley.com/doi/10.1002/rse2.60&gt;</t>
  </si>
  <si>
    <t>Gallo, T., Fidino, M., Gerber, B., Ahlers, A. A., Angstmann, J. L., Amaya, M., Concilio, A. L., Drake, D., Gay, D., Lehrer, E. W., Murray, M. H., Ryan, T. J., St Clair, C. C., Salsbury, C. M., Sander, H. A., Stankowich, T., Williamson, J., Belaire, J. A., Simon, K., &amp; Magle, S. B. (2022). Mammals Adjust Diel Activity across Gradients of Urbanization. *Elife, 11*. &lt;https://doi.org/10.7554/eLife.74756&gt;</t>
  </si>
  <si>
    <t>Ganskopp, D. C., &amp; Johnson, D. D. (2007). GPS Error in Studies Addressing Animal Movements and Activities. *Rangeland Ecology and Management, 60*, 350–358. &lt;https://doi.org/10.2111/1551-5028(2007)60[350:GEISAA]2.0.CO;2&gt;</t>
  </si>
  <si>
    <t>Gilbert, N. A., Clare, J. D. J., Stenglein, J. L., &amp; Zuckerberg, B. (2021). Abundance Estimation of Unmarked Animals based on Camera-Trap Data. *Conservation Biology, 35*(1), 88-100. &lt;https://doi.org/10.1111/cobi.13517&gt;</t>
  </si>
  <si>
    <t>Glen, A. S., Cockburn, S., Nichols, M., Ekanayake, J., &amp; Warburton, B. (2013) Optimising Camera Traps for Monitoring Small Mammals. *PloS one,* 8(6), Article e67940. &lt;https://doi.org/10.1371/journal.pone.0067940&gt;</t>
  </si>
  <si>
    <t>Glover‐Kapfer, P., Soto‐Navarro, C. A., Wearn, O. R., Rowcliffe, M., &amp; Sollmann, R. (2019). Camera‐trapping version 3.0: Current constraints and future priorities for development. *Remote Sensing in Ecology and Conservation, 5*(3), 209–223. &lt;https://doi.org/10.1002/rse2.106&gt;</t>
  </si>
  <si>
    <t>Gotelli, N., &amp; Colwell, R. (2001). Quantifying biodiversity: procedures and pitfalls in the measurement and comparison of species richness. *Ecology Letters, 4*, 379–391. &lt;https://doi.org/10.1046/j.1461-0248.2001.00230.x&gt;</t>
  </si>
  <si>
    <t>Gotelli, N., &amp; Colwell, R. (2011). Estimating species richness. In *Biological Diversity: Frontiers in Measurement and Assessment* (eds. Magurran, A., &amp; McGill, B.). Oxford University Press. Oxford, pp. 39–54. &lt;https://www.researchgate.net/publication/236734446_Estimating_species_richness&gt;</t>
  </si>
  <si>
    <t>Government of Alberta (2023a) *LAT Overview.* Edmonton, Alberta. &lt;https://www.alberta.ca/lat-overview.aspx&gt;</t>
  </si>
  <si>
    <t>Government of Alberta (2023b) *Proponent-led Indigenous consultations.* Edmonton, Alberta. &lt;https://www.alberta.ca/proponent-led-indigenous-consultations.aspx&gt;</t>
  </si>
  <si>
    <t>Greenberg, S. (2018). *Timelapse: An Image Analyser for Camera Traps.* University of Calgary. &lt;https://saul.cpsc.ucalgary.ca/timelapse/pmwiki.php?n=Main.Download2./&gt;</t>
  </si>
  <si>
    <t>Greenberg, S. (2020). *Automated Image Recognition for Wildlife Camera Traps: Making it Work for You*. Research report, University of Calgary: Prism Digital Repository, August 21, 15 pages, &lt;https://prism.ucalgary.ca/items/f68a0c27-8502-4fe4-a3b9-3a3c2d994762&gt;</t>
  </si>
  <si>
    <t>Guillera-Arroita, G., Ridout, M. S., &amp; Morgan, B. J. T. (2010). Design of Occupancy Studies with Imperfect Detection. *Methods in Ecology and Evolution, 1*, 131–139. &lt;https://doi.org/10.1111/j.2041-210X.2010.00017.x&gt;</t>
  </si>
  <si>
    <t>Hall, K. W., Cooper, J. K., &amp; Lawton, D. C. (2008). GPS accuracy: Hand-held versus RTK. *CREWES Research Report, 20*. &lt;https://www.crewes.org/Documents/ResearchReports/2008/2008-15.pdf&gt;</t>
  </si>
  <si>
    <t>Harrison, X. A., Donaldson, L., Correa-Cano, M. E., Evans, J., Fisher, D. N., Goodwin, C. E. D., Robinson, B. S., Hodgson, D. J., &amp; Inger, R. (2018). A Brief Introduction to Mixed Effects Modelling and Multi-Model Inference in Ecology. *PeerJ, 6*, Article e4794. &lt;https://doi.org/10.7717/peerj.4794&gt;</t>
  </si>
  <si>
    <t>Hartig, F., (2019). DHARMa: Residual Diagnostics for Hierarchical (Multi-Level/Mixed) Regression Models. R package version 0. 2. 2. &lt;https://CRAN.R-project.org/package=DHARMa)&gt;</t>
  </si>
  <si>
    <t>Heilbron, D. C. (1994). Zero-Altered and other Regression Models for Count Data with Added Zeros. *Biometrical Journal, 36*(5), 531-547. &lt;https://doi.org/https://doi.org/10.1002/bimj.4710360505&gt;</t>
  </si>
  <si>
    <t>Hofmeester, T. R., Cromsigt, J. P. G. M., Odden, J., Andrén, H., Kindberg, J., &amp; Linnell, J. D. C. (2019). Framing Pictures: A Conceptual Framework to Identify and Correct for Biases in Detection Probability of Camera Traps Enabling Multi-Species Comparison. *Ecology and Evolution, 9*(4), 2320–2336. &lt;https://doi.org/10.1002/ece3.4878&gt;</t>
  </si>
  <si>
    <t>Holinda, D., Burgar, J. M., &amp; Burton, A. C. (2020). Effects of scent lure on camera trap detections vary across mammalian predator and prey species. *PLoS One, 15*(5), e0229055. &lt;https://doi.org/10.1371/journal.pone.0229055&gt;</t>
  </si>
  <si>
    <t>Howe, E. J., Buckland, S. T., Després-Einspenner, M. -L., &amp; Kühl, H. S. (2017). Distance sampling with camera traps. *Methods in Ecology and Evolution, 8*(11), 1558–1565. &lt;https://doi.org/https://doi.org/10.1111/2041-210X.12790&gt;</t>
  </si>
  <si>
    <t>Hurlbert, S. (1984). Pseudoreplication and the design of ecological field experiments. *Ecological Monographs, 54*(2), 187–211. &lt;https://doi.org/10.2307/1942661&gt;</t>
  </si>
  <si>
    <t>Iijima, H. (2020). A Review of Wildlife Abundance Estimation Models: Comparison of Models for Correct Application. Mammal Study, 45(3), 177. &lt;https://doi.org/10.3106/ms2019-0082&gt;</t>
  </si>
  <si>
    <t>Iknayan, K. J., Tingley, M. W., Furnas, B. J., &amp; Beissinger, S. R. (2014). Detecting Diversity: Emerging Methods to Estimate Species Diversity. *Trends in Ecology &amp; Evolution, 29*(2), 97–106. &lt;https://doi.org/10.1016/j.tree.2013.10.012&gt;</t>
  </si>
  <si>
    <t>Jennelle, C. S., Runge, M. C., &amp; MacKenzie, D. I. (2002). The Use of Photographic Rates to Estimate Densities of Tigers and Other Cryptic Mammals: A Comment on Misleading Conclusions. *Animal Conservation, 5*(2), 119–120. &lt;https://doi.org/10.1017/s1367943002002160&gt;</t>
  </si>
  <si>
    <t>Jennrich, R. I., &amp; Turner, F. B. (1969). Measurement of non-circular home range. *Journal of Theoretical Biology, 22*(2), 227–237. &lt;https://doi.org/https://doi.org/10.1016/0022-5193(69)90002-2&gt;</t>
  </si>
  <si>
    <t>Jiménez, J., C. Augustine, B., Linden, D. W., B. Chandler, R., &amp; Royle, J. A. (2021). Spatial capture–recapture with random thinning for unidentified encounters. *Ecology and Evolution, 11*, 1187–1198. &lt;https://doi.org/10.1002/ece3.7091&gt;</t>
  </si>
  <si>
    <t>Johanns, P, Haucke, T., &amp; Steinhage, V. (2022) Automated Distance Estimation and Animal Tracking for Wildlife Camera Trapping. *Ecological Informatics, 70,* arXiv:2202. 04613. &lt;https://doi.org/10.48550/arXiv.2202.04613&gt;</t>
  </si>
  <si>
    <t>Junker, J., Kühl, H., Orth, L., Smith, R., Petrovan, S., &amp; Sutherland, W. (2021). *7. Primate Conservation.* In (pp. 435–486). &lt;https://doi.org/10.11647/obp.0267.07&gt;</t>
  </si>
  <si>
    <t>Karanth, K. U., &amp; Nichols, J. D. (1998). Estimation of tiger densities in India using photographic captures and recaptures. *Ecology*, *79*(8), 2852–2862. &lt;https://doi.org/10.1890/0012-9658(1998)079[2852:EOTDII]2.0.CO;2&gt;</t>
  </si>
  <si>
    <t>Karanth, K. U., Nichols, J. D., Kumar, N. S., &amp; Hines, J. E. (2006). Assessing Tiger Population Dynamics Using Photographic Capture–Recapture Sampling. *Ecology, 87*(11), 2925–2937. &lt;https://doi.org/10.1890/0012-9658(2006)87[2925:ATPDUP]2.0.CO;2&gt;</t>
  </si>
  <si>
    <t>Karanth, K. U. (1995). Estimating tiger Panthera tigris populations from camera-trap data using capture-recapture models. *Biological Conservation, 71*(3), 333–338. &lt;https://doi.org/10.1016/0006-3207(94)00057-W&gt;</t>
  </si>
  <si>
    <t>Kays, R., Kranstauber, B., Jansen, P., Carbone, C., Rowcliffe, M., Fountain, T., &amp; Tilak, S. (2009). Camera traps as sensor networks for monitoring animal communities. *2009 IEEE 34th Conference on Local Computer Networks*, 811–818. &lt;https://doi.org/10.1109/lcn.2009.5355046&gt;</t>
  </si>
  <si>
    <t>Kays, R., Tilak, S., Kranstauber, B., Jansen, P. A., Carbone, C., Rowcliffe, M. J., &amp; He, Z. (2010). Monitoring wild animal communities with arrays of motion sensitive camera traps. *arXiv Preprint*, arXiv:1009. 5718. &lt;https://arxiv.org/pdf/1009.5718&gt;</t>
  </si>
  <si>
    <t>Kays, R., Arbogast, B. S., Baker‐Whatton, M., Beirne, C., Boone, H. M., Bowler, M., Burneo, S. F., Cove, M. V., Ding, P., Espinosa, S., Gonçalves, A. L. S., Hansen, C. P., Jansen, P. A., Kolowski, J. M., Knowles, T. W., Lima, M. G. M., Millspaugh, J., McShea, W. J., Pacifici, K., &amp; Spironello, W. R. (2020). An Empirical Evaluation of Camera Trap Study Design: How Many, How Long and When? *Methods in Ecology and Evolution*, *11*(6), 700–713. &lt;https://doi.org/10.1111/2041-210x.13370&gt;</t>
  </si>
  <si>
    <t>Keim, J. L., DeWitt, P. D., &amp; Lele, S. R. (2011). Predators choose prey over prey habitats: Evidence from a lynx–hare system. *Ecological Applications*, *21*(4), 1011–1016. &lt;https://doi.org/10.1890/10-0949.1&gt;</t>
  </si>
  <si>
    <t>Keim, J. L., Lele, S. R., DeWitt, P. D., Fitzpatrick, J. J., Jenni, N. S. (2019). Estimating the intensity of use by interacting predators and prey using camera traps. *Journal of Animal Ecology, 88*, 690–701. &lt;https://doi.org/10.1111/1365-2656.12960&gt;</t>
  </si>
  <si>
    <t>Keim, J. L., DeWitt, P. D., Wilson, S. F., Fitzpatrick, J. J., Jenni, N. S., &amp; Lele, S. R. (2021). Managing animal movement conserves predator–prey dynamics. *Frontiers in Ecology and the Environment, 19*(7), 379-385. &lt;https://esajournals.onlinelibrary.wiley.com/doi/10.1002/fee.2358&gt;</t>
  </si>
  <si>
    <t>Kelly, M. J., Noss, A. J., Bitetti, M. S., Maffei, L., Arispe, R. L., Paviolo, A., Angelo, C. D. D., &amp; Di Blanco, Y. E. (2008). Estimating Puma Densities from Camera Trapping Across Three Study Sites: Bolivia, Argentina, And Belize. *Journal of Mammalogy, 89*(2), 408–418. &lt;https://doi.org/10.1644/06-MAMM-A-424R.1&gt;</t>
  </si>
  <si>
    <t>Kitamura, S., Thong-Aree, S., Madsri, S., &amp; Poonswad, P. (2010). Mammal diversity and conservation in a small isolated forest of southern Thailand. *Raffles Bulletin of Zoology, 58*(1), 145–156. &lt;https://www.pangolinsg.org/wp-content/uploads/sites/4/2018/06/Kitamura-et-al._2010_Mammal-diversity-in-small-forest-of-Southern-Thailand.pdf&gt;</t>
  </si>
  <si>
    <t>Kleiber, C., &amp; Zeileis, A. (2016). Visualizing Count Data Regressions Using Rootograms. *The American Statistician, 70*(3), 296–303. &lt;https://doi.org/10.1080/00031305.2016.1173590&gt;</t>
  </si>
  <si>
    <t>Kucera, T. E., &amp; R. H. Barrett. (2011). A History of Camera Trapping. In A. F. O’Connell, J. D. Nichols, &amp; K. U. Karanth (Eds.), *Camera Traps In Animal Ecology: Methods and Analyses* (pp. 9–26). Springer. &lt;https://doi.org/10.1007/978-4-431-99495-4_6&gt;</t>
  </si>
  <si>
    <t>Kusi, N., Sillero‐Zubiri, C., Macdonald, D. W., Johnson, P. J., &amp; Werhahn, G. (2019). Perspectives of traditional Himalayan communities on fostering coexistence with Himalayan wolf and snow leopard. *Conservation Science and Practice, 2*(3). &lt;https://doi.org/10.1111/csp2.165&gt;</t>
  </si>
  <si>
    <t>Lahoz-Monfort, J. J., &amp; Magrath, M. J. L. (2021). A Comprehensive Overview of Technologies for Species and Habitat Monitoring and Conservation. *Bioscience, 71*(10), 1038–1062. &lt;https://doi.org/10.1093/biosci/biab073&gt;</t>
  </si>
  <si>
    <t>Lambert, D. (1992). Zero-Inflated Poisson Regression, with an application to Defects in Manufacturing. *Technometrics, 34*(1), 1–14. &lt;https://doi.org/10.2307/1269547&gt;</t>
  </si>
  <si>
    <t>Lazenby, B. T., Mooney, N. J., &amp; Dickman, C. R. (2015). Detecting species interactions using remote cameras: Effects on small mammals of predators, conspecifics, and climate. *Ecosphere, 6*(12), 1–18. &lt;https://doi.org/10.1890/ES14-00522.1&gt;</t>
  </si>
  <si>
    <t>Lele, S. R., Merrill, E. H., Keim, J., &amp; Boyce, M. S. (2013). Selection, use, choice and occupancy: Clarifying concepts in resource selection studies. Journal of Animal Ecology, 82(6), 1183–1191. &lt;https://doi.org/10.1111/1365-2656.12141&gt;</t>
  </si>
  <si>
    <t>Li, S., McShea, W. J., Wang, D. J., Huang, J. Z., &amp; Shao, L. K. (2012). A Direct Comparison of Camera-Trapping and Sign Transects for Monitoring Wildlife in the Wanglang National Nature Reserve, China. *Wildlife Society Bulletin, 36*(3), 538–545. &lt;https://doi.org/10.1002/wsb.161&gt;</t>
  </si>
  <si>
    <t>Loonam, K. E., Lukacs, P. M., Ausband, D. E., Mitchell, M. S., &amp; Robinson, H. S. (2021). Assessing the robustness of time-to-event models for estimating unmarked wildlife abundance using remote cameras. *Ecological Applications, 31*(6), Article e02388. &lt;https://doi.org/10.1002/eap.2388&gt;</t>
  </si>
  <si>
    <t>Lynch, T. P., Alderman, R., &amp; Hobday, A. J. (2015). A high-resolution panorama camera system for monitoring colony-wide seabird nesting behaviour. *Methods in Ecology and Evolution, 6*(5), 491–499. &lt;https://doi.org/10.1111/2041-210X.12339&gt;</t>
  </si>
  <si>
    <t>MacKenzie, D. I., &amp; Kendall, W. L. (2002) How Should Detection Probability Be Incorporated into Estimates of Relative Abundance? *Ecology, 83*(9), 2387–93. &lt;https://doi.org/10.1890/0012-9658(2002)083[2387:HSDPBI]2.0.CO;2&gt;</t>
  </si>
  <si>
    <t>MacKenzie, D. I., Nichols, J. D., Lachman, G. B., Droege, S., Royle, J. A., &amp; Langtimm, C. A. (2002). Estimating Site Occupancy Rates When Detection Probabilities Are Less Than One. *Ecology, 83*(8), 2248–2255. &lt;https://doi.org/10.2307/3072056&gt;</t>
  </si>
  <si>
    <t>MacKenzie, D. I., Nichols, J. D., Hines, J. E., Knutson, M. G., &amp; Franklin, A. B. (2003). Estimating site occupancy, colonization, and local extinction when a species is detected imperfectly. *Ecology, 84*(8), 2200–2207. &lt;https://doi.org/10.1890/02-3090&gt;</t>
  </si>
  <si>
    <t>MacKenzie, D. I., Bailey, L. L., &amp; Nichols, J. D. (2004). Investigating Species Co-Occurrence Patterns When Species Are Detected Imperfectly. *Journal of Animal Ecology, 73*(3), 546–555. &lt;https://doi.org/10.1111/j.0021-8790.2004.00828.x&gt;</t>
  </si>
  <si>
    <t>Markle, D. F., Janik, A., Peterson, J. T., Choudhury, A., Simon, D. C., Tkach, V. V., Terwilliger, M. R., Sanders, J. L., &amp; Kent, M. L. (2020). Odds Ratios and Hurdle Models: A Long-Term Analysis of Parasite Infection Patterns in Endangered Young-Of-The-Year Suckers from Upper Klamath Lake, Oregon, USA. *International Journal for Parasitology, 50*(4), 315–330. &lt;https://doi.org/10.1016/j.ijpara.2020.02.001&gt;</t>
  </si>
  <si>
    <t>Martin, T. G., Wintle, B. A., Rhodes, J. R., Kuhnert, P. M., Field, S. A., Low-Choy, S. J., Tyre, A. J., &amp; Possingham, H. P. (2005). Zero Tolerance Ecology: Improving Ecological Inference by Modelling the Source of Zero Observations. *Ecology Letters, 8*(11), 1235-1246. &lt;https://doi.org/10.1111/j.1461-0248.2005.00826.x&gt;</t>
  </si>
  <si>
    <t>McClintock, B. T., White, G. C., Antolin, M. F., &amp; Tripp, D. W. (2009). Estimating abundance using mark-resight when sampling is with replacement or the number of marked individuals is unknown. *Biometrics, 65*(1), 237–246. &lt;https://doi.org/10.1111/j.1541-0420.2008.01047.x&gt;</t>
  </si>
  <si>
    <t>Mccomb, B., Vesely, D., &amp; Jordan, C. (2010). *Monitoring Animal Populations and Their Habitats: A Practitioner’s Guide*. Oregon State University. &lt;https://openlibrary-repo.ecampusontario.ca/xmlui/bitstream/handle/123456789/850/Monitoring-Animal-Populations-and-Their-Habitats-A-Practitioner039s-Guide-1598474504._print.pdf?sequence=4&amp;isAllowed=y&gt;</t>
  </si>
  <si>
    <t>McCullagh, P., &amp; Nelder, J. A. (1989). *Generalised Linear Models,* 2nd edn. Chapman and Hall, London. &lt;http://dx.doi.org/10.1007/978-1-4899-3242-6&gt;</t>
  </si>
  <si>
    <t>McShea, W. J., Forrester, T., Costello, R., He, Z., &amp; Kays, R. (2015). Volunteer-Run Cameras as Distributed Sensors for Macrosystem Mammal Research. *Landscape Ecology, 31,* 1–13. &lt;https://doi.org/10.1007/s10980-015-0262-9&gt;</t>
  </si>
  <si>
    <t>Meek, P. D., Ballard, G., Claridge, A., Kays, R., Moseby, K., O’Brien, T., O’Connell, A., Sanderson, J., Swann, D. E., Tobler, M., &amp; Townsend, S. (2014a). Recommended Guiding Principles for Reporting on Camera trap Trapping Research. *Biodiversity and Conservation, 23*(9), 2321–2343. &lt;https://doi.org/10.1007/s10531-014-0712-8&gt;</t>
  </si>
  <si>
    <t>Meek, P. D., Ballard, G. A., &amp; Falzon, G. (2016). The Higher You Go the Less You Will Know: Placing Camera Traps High to Avoid Theft Will Affect Detection. *Remote Sensing in Ecology and Conservation, 2*(4), 204–211. &lt;https://doi.org/10.1002/rse2.28&gt;</t>
  </si>
  <si>
    <t>Moeller, A. K., Waller, S. J., DeCesare, N. J., Chitwood, M. C., &amp; Lukacs, P. M. (2023). Best practices to account for capture probability and viewable area in camera‐based abundance estimation. *Remote Sensing in Ecology and Conservation.* &lt;https://doi.org/10.1002/rse2.300&gt;</t>
  </si>
  <si>
    <t>Moeller, A. K., Lukacs, P. M., &amp; Horne, J. S. (2018). Three Novel Methods to Estimate Abundance of Unmarked Animals using Remote Cameras. *Ecosphere, 9*(8), Article e02331. &lt;https://doi.org/10.1002/ecs2.2331&gt;</t>
  </si>
  <si>
    <t>Moll, R. J., Ortiz-Calo, W., Cepek, J. D., Lorch, P. D., Dennis, P. M., Robison, T., &amp; Montgomery, R. A. (2020). The effect of camera-trap viewshed obstruction on wildlife detection: implications for inference. *Wildlife Research, 47*(2). &lt;https://doi.org/10.1071/wr19004&gt;</t>
  </si>
  <si>
    <t>Molloy, S. W. (2018). *A Practical Guide to Using Camera Traps for Wildlife Monitoring in Natural Resource Management Projects*. &lt;https://doi.org/10.13140/RG.2.2.28025.57449&gt;</t>
  </si>
  <si>
    <t>Moqanaki, E. S., Milleret, C., Tourani, M., Dupont, P., &amp; Bischof, R. (2021). Consequences of ignoring variable and spatially autocorrelated detection probability in spatial capture- recapture. *Landscape Ecology, 36, 2879–2895*. &lt;https://doi.org/10.1007/s10980-021-01283-x&gt;</t>
  </si>
  <si>
    <t>Morrison, M. L., Block, W. M., Strickland, M. D., Collier, B. A. &amp; Peterson, M. J. (2008). Wildlife Study Design. Springer, New York. &lt;https://doi.org/10.1007/978-0-387-75528-1&gt;</t>
  </si>
  <si>
    <t>Muhly, T. B., Semeniuk, C., Massolo, A., Hickman, L., &amp; Musiani, M. (2011). Human activity helps prey win the predator-prey space race. *PloS One, 6*(3), e17050. &lt;https://doi.org/10.1371/journal.pone.0017050&gt;</t>
  </si>
  <si>
    <t>Muhly, T., Serrouya, R., Neilson, E., Li, H., &amp; Boutin, S. (2015). Influence of In-Situ Oil Sands Development on Caribou (Rangifer tarandus) Movement. PloS One, 10(9), e0136933. &lt;https://doi.org/10.1371/journal.pone.0136933&gt;</t>
  </si>
  <si>
    <t>Mullahy, J. (1986). Specification and Testing of Some Modified Count Data Models. *Journal of Econometrics, 3*3(3), 341–365. &lt;https://doi.org/10.1016/0304-4076(86)90002-3&gt;</t>
  </si>
  <si>
    <t>Murray, M. H., Hill, J., Whyte, P., &amp; St Clair, C. C. (2016) Urban Compost Attracts Coyotes, Contains Toxins, and may Promote Disease in Urban-Adapted Wildlife. *EcoHealth, 13*(2):285–92. &lt;https://www.ncbi.nlm.nih.gov/pubmed/27106524&gt;</t>
  </si>
  <si>
    <t>Murray, M. H., Fidino, M., Lehrer, E. W., Simonis, J. L., &amp; Magle, S. B. (2021). A multi-state occupancy model to non-invasively monitor visible signs of wildlife health with camera traps that accounts for image quality. *Journal of Animal Ecology, 90*(8), 1973–1984. &lt;https://doi.org/10.1111/1365-2656.13515&gt;</t>
  </si>
  <si>
    <t>Natural Regions Committee. (2006). Natural regions and subregions of Alberta (T/852; p. 264). Government of Alberta. &lt;https://open.alberta.ca/publications/0778545725&gt;</t>
  </si>
  <si>
    <t>Newbold, H. G., &amp; King, C. M. (2009). Can a predator see invisible light? Infrared vision in ferrets (*Mustelo furo*). *Wildlife Research, 36*(4), 309–318. &lt;https://doi.org/10.1071/WR08083&gt;</t>
  </si>
  <si>
    <t>Norouzzadeh, M. S., Morris, D., Beery, S., Joshi, N., Jojic, N., Clune, J., &amp; Schofield, M. (2020). A deep active learning system for species identification and counting in camera trap images. *Methods in Ecology and Evolution, 12*(1), 150–161. &lt;https://doi.org/10.1111/2041-210x.1350&gt;</t>
  </si>
  <si>
    <t>Noss, A., Cuéllar, R., Barrientos, J., Maffei, L., Cuéllar, E., Arispe, R., Rumiz, D., &amp; Rivero, K. (2003). A Camera trapping and radio telemetry study of lowland tapir (*Tapirus terrestris*) in Bolivian dry forests. *Tapir Conservation*, *12*, 24–32. &lt;https://www.researchgate.net/publication/228541823_A_Camera_trapping_and_radio_telemetry_study_of_lowland_tapir_Tapirus_terrestris_in_Bolivian_dry_forests&gt;</t>
  </si>
  <si>
    <t>O’Brien, T. G., Kinnaird, M. F., &amp; Wibisono, H. T. (2011). Estimation of Species Richness of Large Vertebrates Using Camera Traps: An Example from an Indonesian Rainforest. In A. F. O’Connell, J. D. Nichols, &amp; K. U. Karanth (Eds.), *Camera Traps In Animal Ecology: Methods and Analyses* (pp. 233–252). Springer. &lt;https://doi.org/10.1007/978-4-431-99495-4_6&gt;</t>
  </si>
  <si>
    <t>O’Brien, T. G., Kinnaird, M. F., &amp; Wibisono, H. T. (2003). Crouching tigers, hidden prey: Sumatran tiger and prey populations in a tropical forest landscape. *Animal Conservation, 6*(2), 131-139. &lt;https://doi.org/10.1017/s1367943003003172&gt;</t>
  </si>
  <si>
    <t>O’Connell, A. F., &amp; Bailey, L. L. (2011a). Inference for Occupancy and Occupancy Dynamics. In O’Connell, A. F. Nichols, J. D. &amp; Karanth, K. U. (Eds.), *Camera Traps In Animal Ecology: Methods and Analyses* (pp. 191–206). Springer. &lt;https://doi.org/10.1007/978-4-431-99495-4_6&gt;</t>
  </si>
  <si>
    <t>O’Connell, A. F., Talancy, N. W., Bailey, L. L., Sauer, J. R., Cook, R., &amp; Gilbert, A. T. (2006). Estimating Site Occupancy and Detection Probability Parameters for Meso- And Large Mammals in a Coastal Ecosystem. *Journal of Wildlife Management, 70*(6), 1625–1633. &lt;https://doi.org/10.2193/0022-541X(2006)70[1625:ESOADP]2.0.CO;2&gt;</t>
  </si>
  <si>
    <t>O’Connell, A. F., Nichols, J. D., &amp; Karanth, K. U. (Eds. ). (2010). Camera traps in Animal Ecology: Methods and Analyses. Springer. &lt;https://doi.org/10.1007/978-4-431-99495-4&gt;</t>
  </si>
  <si>
    <t>O’Connor, K. M., Nathan, L. R., Liberati, M. R., Tingley, M. W., Vokoun, J. C., &amp; Rittenhouse, T. A. G. (2017). Camera trap arrays improve detection probability of wildlife: Investigating study design considerations using an empirical dataset. PloS One, 12(4), e0175684. &lt;https://doi.org/10.1371/journal.pone.0175684&gt;</t>
  </si>
  <si>
    <t>Pacifici, K., Reich, B. J., Dorazio, R. M., Conroy, M. J., &amp; McPherson, J. (2016). Occupancy estimation for rare species using a spatially‐adaptive sampling design. *Methods in Ecology and Evolution, 7*(3), 285–293. &lt;https://doi.org/10.1111/2041-210x.12499&gt;</t>
  </si>
  <si>
    <t>Palencia, P., Vicente, J., Soriguer, R. C., &amp; Acevedo, P. (2022). Towards a best‐practices guide for camera trapping: assessing differences among camera trap models and settings under field conditions. *Journal of Zoology, 316*(3), 197–208. &lt;https://doi.org/10.1111/jzo.12945&gt;</t>
  </si>
  <si>
    <t>Parsons, M. H., Apfelbach, R., Banks, P. B., Cameron, E. Z., Dickman, C. R., Frank, A. S. K., Jones, M. E., McGregor, I. S., McLean, S., Muller-Schwarze, D., Sparrow, E. E., &amp; Blumstein, D. T. (2018). Biologically meaningful scents: A framework for understanding predator-prey research across disciplines. *Biological reviews of the Cambridge Philosophical Society, 93*(1), 98–114. &lt;https://doi.org/10.1111/brv.12334&gt;</t>
  </si>
  <si>
    <t>Powell, R. A., &amp; Mitchell, M. S. (2012). What is a home range? *Journal of Mammalogy, 93*(4), 948-958. &lt;https://doi.org/10.1644/11-mamm-s-177.1&gt;</t>
  </si>
  <si>
    <t>Pyron, M. (2010) Characterizing Communities. *Nature Education Knowledge, 3*(10):39. &lt;https://www.nature.com/scitable/knowledge/library/characterizing-communities-13241173/&gt;</t>
  </si>
  <si>
    <t>Ramage, B. S., Sheil, D., Salim, H. M. W., Fletcher, C., Mustafa, N. -Z. A., Luruthusamay, J. C., Harrison, R. D., Butod, E., Dzulkiply, A. D., Kassim, A. R., &amp; Potts, M. D. (2013). Pseudoreplication in tropical forests and the resulting effects on biodiversity conservation. *Conservation Biology, 27*(2), 364–372. &lt;https://www.jstor.org/stable/23525262&gt;</t>
  </si>
  <si>
    <t>Randler, C., &amp; Kalb, N. (2018). Distance and size matters: A comparison of six wildlife camera traps and their usefulness for wild birds. *Ecology and Evolution*, 1-13. &lt;https://onlinelibrary.wiley.com/doi/pdf/10.1002/ece3.4240&gt;</t>
  </si>
  <si>
    <t>Reconyx Inc. (2018). Hyperfire Professional/Outdoor Instruction Manual. Holmen, WI, USA. &lt;https://www.reconyx.com/img/file/HyperFire_2_User_Guide_2018_07_05_v5.pdf&gt;</t>
  </si>
  <si>
    <t>Rendall, A. R., White, J. G., Cooke, R., Whisson, D. A., Schneider, T., Beilharz, L., Poelsma, E., Ryeland, J., &amp; Weston, M. A. (2021). Taking the bait: The influence of attractants and microhabitat on detections of fauna by remote‐sensing cameras. Ecological Management &amp; Restoration, 22(1), 72–79. &lt;https://doi.org/10.1111/emr.12444&gt;</t>
  </si>
  <si>
    <t>Resources Information Standards Committee [RISC]. (2019). *Camera trap Metadata Protocol: Standards for Components of British Columbia’s Biodiversity No. 44*. Province of British Columbia Knowledge Management Branch, Ministry of Environment and Climate Change Strategy, and Ministry of Forests, Lands, Natural Resource Operations and Rural Development. Victoria, B. C. &lt;https://www2.gov.bc.ca/assets/download/DABCE3A5C7934410A8307285070C24EA&gt;</t>
  </si>
  <si>
    <t>Rich, L. N., Kelly, M. J., Sollmann, R., Noss, A. J., Maffei, L., Arispe, R. L., Paviolo, A., De Angelo, C. D., Di Blanco, Y. E., &amp; Di Bitetti, M. S. (2014).comparing capture-recapture, mark-resight, and spatial mark-resight models for estimating puma densities via camera traps. *Journal of Mammalogy, 95*(2), 382–391. &lt;https://doi.org/10.1644/13-mamm-a-126&gt;</t>
  </si>
  <si>
    <t>Ridout, M. S., &amp; Linkie, M. (2009). Estimating overlap of daily activity patterns from camera trap data. *Journal of Agricultural, Biological, and Environmental Statistics, 14*(3), 322–337. &lt;https://doi.org/10.1198/jabes.2009.08038&gt;</t>
  </si>
  <si>
    <t>Robinson, S. G., Weithman, C. E., Bellman, H. A., Prisley, S. P., Fraser, J. D., Catlin, D. H., &amp; Karpanty, S. M. (2020). Assessing Error in Locations of Conspicuous Wildlife Using Handheld GPS Units and Location Offset Methods. *Wildlife Society Bulletin, 44*(1), 163-172. &lt;https://doi.org/10.1002/wsb.1055&gt;</t>
  </si>
  <si>
    <t>Roemer, G. W., Gompper, M. E., &amp; Van Valkenburgh, B. (2009). The Ecological Role of the Mammalian Mesocarnivore. *BioScience*, *59*(2), 165–173. &lt;https://doi.org/10.1525/bio.2009.59.2.9&gt;</t>
  </si>
  <si>
    <t>Rovero, F., Zimmermann, F., Berzi, D., &amp; Meek, P. (2013). “Which camera trap type and how many do I need?” A review of camera features and study designs for a range of wildlife research applications. *Hystrix, the Italian Journal of Mammalogy*, *24*(2), 148–156. &lt;https://doi.org/10.4404/hystrix-24.2-6316&gt;</t>
  </si>
  <si>
    <t>Rovero, F., Tobler, M., &amp; Sanderson, J. (2010). Camera trapping for inventorying terrestrial vertebrates. *Manual on Field Recording Techniques and Protocols for All Taxa Biodiversity Inventories and Monitoring*. &lt;https://www.researchgate.net/publication/229057405_Camera_trapping_for_inventorying_terrestrial_vertebrates&gt;</t>
  </si>
  <si>
    <t>Rowcliffe, M. J., Carbone, C., Jansen, P. A., Kays, R., &amp; Kranstauber, B. (2011). Quantifying the sensitivity of camera traps: an adapted distance sampling approach. *Methods in Ecology and Evolution, 2*(5), 464–476. &lt;https://doi.org/10.1111/j.2041-210X.2011.00094.x&gt;</t>
  </si>
  <si>
    <t>Rowcliffe, J. M., Kays, R., Kranstauber, B., Carbone, C., Jansen, P. A., &amp; Fisher, D. (2014). Quantifying levels of animal activity using camera trap data. *Methods in Ecology and Evolution*, *5*(11), 1170–1179. &lt;https://doi.org/10.1111/2041-210x.12278&gt;</t>
  </si>
  <si>
    <t>Rowcliffe, J. M., Jansen, P. A., Kays, R., Kranstauber, B., &amp; Carbone, C. (2016). Wildlife speed cameras: measuring animal travel speed and day range using camera traps. *Remote Sensing in Ecology and Conservation, 2*, 84–94. &lt;https://doi.org/10.1002/rse2.17&gt;</t>
  </si>
  <si>
    <t>Royle, J. A., &amp; Nichols, J. D. (2003). Estimating abundance from repeated presence–absence data or point counts. *Ecology, 84*, 777–790. &lt;https://doi.org/10.1890/0012-9658(2003)084[0777:EAFRPA]2.0.CO;2&gt;</t>
  </si>
  <si>
    <t>Royle, J. A., &amp; Young, K. V. (2008). A hierarchical model for spatial capture-recapture data. *Ecology, 89*(8), 2281–2289. &lt;https://doi.org/10.1890/07-0601.1&gt;</t>
  </si>
  <si>
    <t>Royle, J. A. (2004). N-mixture Models for estimating population size from spatially Repeated Counts. *International Biometric Society, 60*(1), 108–115. &lt;https://www.jstor.org/stable/3695558&gt;</t>
  </si>
  <si>
    <t>Samejima, H., Ong, R., Lagan, P. &amp; Kitayama, K. (2012). Camera-trapping rates of mammals and birds in a Bornean tropical rainforest under sustainable forest management. *Forest Ecology and Management, 270*, 248–256. &lt;https://doi.org/10.1016/j.foreco.2012.01.013&gt;</t>
  </si>
  <si>
    <t>Santini, G., Abolaffio, M., Ossi, F., Franzetti, B., Cagnacci, F., &amp; Focardi, S. (2022) Population Assessment without Individual Identification Using Camera-Traps: A Comparison of Four Methods. *Basic and Applied Ecology, 61*, 68–81. &lt;https://doi.org/10.1016/j.baae.2022.03.007&gt;</t>
  </si>
  <si>
    <t>Schweiger, A. K. (2020). Spectral Field Campaigns: Planning and Data Collection. In Cavender-Bares, J., Gamon, J. A., &amp; Townsend, P. A (Eds.), *Remote Sensing of Plant Biodiversity* (pp. 385–423). &lt;https://doi.org/10.1007/978-3-030-33157-3_15&gt;</t>
  </si>
  <si>
    <t>Scotson, L., Johnston, L. R., Lannarilli, F., Wearn, O. R., Mohd‐Azlan, J., Wong, W. M., Gray, T. N. E., Dinata, Y., Suzuki, A., Willard, C. E., Frechette, J., Loken, B., Steinmetz, R., Moßbrucker, A. M., Clements, G. R., &amp; Fieberg, J. (2017). Best Practices and Software for the Management and Sharing of Camera Trap Data for Small and Large Scales Studies. *Remote Sensing in Ecology and Conservation*, 3(3), 158–172. &lt;https://doi.org/10.1002/rse2.54&gt;</t>
  </si>
  <si>
    <t>Seccombe, S. (2017). *ZSL Trail Camera Comparison Testing.* Zoological Society of London: Conservation Technology Unit. &lt;https://www.wildlabs.net/sites/default/files/community/files/zsl_trail_camera_comparison_for_external_use.pdf&gt;</t>
  </si>
  <si>
    <t>Séquin, E. S., Jaeger M. M., Brussard P. F., &amp; Barrett, R. H. (2003). Wariness of Coyotes to Camera Traps Relative to Social Status and Territory Boundaries. Lincoln, NE, USA: University of Nebraska–Lincoln. &lt;https://doi.org/10.1139/z03-204&gt;</t>
  </si>
  <si>
    <t>Si, X., Kays, R., &amp; Ding, P. (2014). How long is enough to detect terrestrial animals? Estimating the minimum trapping effort on camera traps. *PeerJ, 2*, e374. &lt;https://doi.org/10.7717/peerj.374&gt;</t>
  </si>
  <si>
    <t>Sirén, A. P. K., Somos‐Valenzuela, M., Callahan, C., Kilborn, J. R., Duclos, T., Tragert, C., &amp; Morelli., T. L. (2018) Looking beyond Wildlife: Using Remote Cameras to Evaluate Accuracy of Gridded Snow Data. Edited by Marcus Rowcliffe and Sadie Ryan. *Remote Sensing in Ecology and Conservation, 4*(4), 375–86. &lt;https://doi.org/10.1002/rse2.85&gt;</t>
  </si>
  <si>
    <t>Sollmann, R., Gardner, B., Parsons, A. W., Stocking, J. J., McClintock, B. T., Simons, T. R., Pollock, K. H., &amp; O'Connell, A. F. (2013b). A Spatial Mark-Resight Model Augmented with Telemetry Data. *Ecology, 94*(3), 553–559. &lt;https://doi.org/10.1890/12-1256.1&gt;</t>
  </si>
  <si>
    <t>Sollmann, R., Mohamed, A., Samejima, H., &amp; Wilting, A. (2013c). Risky Business or Simple Solution – Relative Abundance Indices from Camera-Trapping. *Biological Conservation, 159*, 405–412. &lt;https://doi.org/10.1016/j.biocon.2012.12.025&gt;</t>
  </si>
  <si>
    <t>Sollmann, R. (2018). A gentle introduction to camera‐trap data analysis. *African Journal of Ecology,* 56, 740–749. &lt;https://doi.org/10.1111/aje.12557&gt;</t>
  </si>
  <si>
    <t>Southwell, D. M., Einoder, L. D., Lahoz‐Monfort, J. J., Fisher, A., Gillespie, G. R., &amp; Wintle, B. A. (2019). Spatially explicit power analysis for detecting occupancy trends for multiple species. *Ecological Applications, 29*, e01950. &lt;https://doi.org/10.1002/eap.1950&gt;</t>
  </si>
  <si>
    <t>Steenweg, R., Hebblewhite, M., Kays, R., Ahumada, J., Fisher, J. T., Burton, C., Townsend, S. E., Carbone, C., Rowcliffe, J. M., Whittington, J., Brodie, J., Royle, J. A., Switalski, A., Clevenger, A. P., Heim, N., &amp; Rich, L. N. (2017). Scaling‐up Camera Traps: Monitoring the Planet’s Biodiversity with Networks of Remote Sensors. *Frontiers in Ecology and the Environment*, *15*(1), 26–34. &lt;https://doi.org/10.1002/fee.l448&gt;</t>
  </si>
  <si>
    <t>Steenweg, R., Hebblewhite, M., Whittington, J., Lukacs, P., &amp; McKelvey, K. (2018). Sampling scales define occupancy and underlying occupancy–abundance relationships in animals. *Ecology*, *99*(1), 172–183. &lt;https://doi.org/10.1002/ecy.2054&gt;</t>
  </si>
  <si>
    <t>Steenweg, R., Hebblewhite, M., Whittington, J., &amp; Mckelvey, K. (2019). Species‐specific Differences in Detection and Occupancy Probabilities Help Drive Ability to Detect Trends in Occupancy. *Ecosphere, 10*(4), Article e02639. &lt;https://doi.org/10.1002/ecs2.2639&gt;</t>
  </si>
  <si>
    <t>Steenweg, R., Whittington, J., &amp; Hebblewhite, M. (2015). *Canadian Rockies remote camera multi-species occupancy project: Examining trends in carnivore populations and their prey*. University of Montana. &lt;http://parkscanadahistory.com/wildlife/steenweg-2015.pdf&gt;</t>
  </si>
  <si>
    <t>Steinbeiser, C. M., Kioko, J., Maresi, A., Kaitilia, R., &amp; Kiffner, C. (2019). Relative Abundance and Activity Patterns Explain Method-Related Differences in Mammalian Species Richness Estimates. *Journal of Mammalogy, 100*(1), 192–201. &lt;https://doi.org/10.1093/jmammal/gyy175&gt;</t>
  </si>
  <si>
    <t>Stokeld, D., Frank, A. S., Hill, B., Choy, J. L., Mahney, T., Stevens, A., &amp; Gillespie, G. R. (2016). Multiple Cameras Required to Reliably Detect Feral Cats in Northern Australian Tropical Savannah: An Evaluation of Sampling Design When Using Camera Traps. *Wildlife Research, 42*(8), 642–649. &lt;https://doi.org/10.1071/WR15083&gt;</t>
  </si>
  <si>
    <t>Sun, C., Beirne, C., Burgar, J. M., Howey, T., Fisher, J. T., Burton, A. C., Rowcliffe, M., &amp; Hofmeester, T. (2021). Simultaneous Monitoring of Vegetation Dynamics and Wildlife Activity with Camera Traps to Assess Habitat Change. *Remote Sensing in Ecology and Conservation, 7*(4), 666-684. &lt;https://doi.org/10.1002/rse2.222&gt;</t>
  </si>
  <si>
    <t>Sun, C., Burgar, J. M., Fisher, J. T., &amp; Burton, A. C. (2022). A Cautionary Tale Comparing Spatial Count and Partial Identity Models for Estimating Densities of Threatened and Unmarked Populations. *Global Ecology and Conservation, 38*, e02268. &lt;https://doi.org/10.1016/j.gecco.2022.e02268&gt;</t>
  </si>
  <si>
    <t>Sun, C. C., Fuller, A. K., &amp; Royle., J. A. (2014). Trap Configuration and Spacing Influences Parameter Estimates in Spatial Capture-Recapture Models. *PLoS One, 9*(2): e88025. &lt;https://doi.org/10.1371/journal.pone.0088025&gt;</t>
  </si>
  <si>
    <t>Tabak, M. A., Norouzzadeh, M. S., Wolfson, D. W., Sweeney, S. J., Vercauteren, K. C., Snow, N. P., Halseth, J. M., Di Salvo, P. A., Lewis, J. S., White, M. D., Teton, B., Beasley, J. C., Schlichting, P. E., Boughton, R. K., Wight, B., Newkirk, E. S., Ivan, J. S., Odell, E. A., Brook, R. K., . . . Photopoulou, T. (2018). Machine Learning to Classify Animal Species in Camera Trap Images: Applications in Ecology. *Methods in Ecology and Evolution, 10*(4), 585–590. &lt;https://doi.org/10.1111/2041-210x.13120&gt;</t>
  </si>
  <si>
    <t>Tanwar, K. S., Sadhu, A., &amp; Jhala, Y. V. (2021). Camera trap placement for evaluating species richness, abundance, and activity. *Scientific Reports, 11*(1), 23050. &lt;https://doi.org/10.1038/s41598-021-02459-w&gt;</t>
  </si>
  <si>
    <t>The WILDLABS Partnership (2021). *How do I get started with Megadetector?* Siyu Y. &lt;https://www.wildlabs.net/event/how-do-i-get-started-megadetector&gt;</t>
  </si>
  <si>
    <t>Tigner, J., Bayne, E. M., &amp; Boutin, S. (2014). Black bear use of seismic lines in Northern Canada. *Journal of Wildlife Management, 78* (2), 282–292. &lt;https://doi.org/10.1002/jwmg.664&gt;</t>
  </si>
  <si>
    <t>Tobler, M. W. &amp; Powell, G. V. N. (2013). Estimating jaguar densities with camera traps: problems with current designs and recommendations for future studies. *Biological Conservation, 159*, 109–118. &lt;https://doi.org/10.1016/j.biocon.2012.12.009&gt;</t>
  </si>
  <si>
    <t>Tobler, M. W., Pitman, R. L., Mares, R. &amp; Powell, G. (2008). An Evaluation of Camera Traps for Inventorying Large- and Medium-Sized Terrestrial Rainforest Mammals. *Animal Conservation, 11*, 169–178. &lt;https://doi.org/10.1111/j.1469-1795.2008.00169.x&gt;</t>
  </si>
  <si>
    <t>Tourani, M. (2022). A review of spatial capture-recapture: Ecological insights, limitations, and prospects. *Ecology and Evolution, 12*, e8468. &lt;https://doi.org/10.1002/ece3.8468&gt;</t>
  </si>
  <si>
    <t>Trolliet, F., Huynen, M., Vermeulen, C., &amp; Hambuckers, A. (2014). Use of Camera Traps for Wildlife Studies. A Review. *Biotechnology, Agronomy and Society and Environment 18*(3), 446–54. &lt;https://www.researchgate.net/publication/266381944_Use_of_camera_traps_for_wildlife_studies_A_review&gt;</t>
  </si>
  <si>
    <t>Tschumi, M., Ekroos, J., Hjort, C., Smith, H. G., &amp; Birkhofer, K. (2018). Rodents, not birds, dominate predation-related ecosystem services and disservices in vertebrate communities of agricultural landscapes. *Oecologia, 188* (3), 863–873. &lt;https://doi.org/10.1007/s00442-018-4242-z&gt;</t>
  </si>
  <si>
    <t>Van Berkel, T. (2014). *Camera trapping for wildlife conservation: Expedition field techniques*. Geography Outdoors. &lt;https://www.researchgate.net/publication/339271024_Expedition_Field_Techniques_Camera_Trapping&gt;</t>
  </si>
  <si>
    <t>Van Dooren, T. J. M. (2016). Pollinator species richness: Are the declines slowing down? *Nature Conservation*, *15*, 11–22. &lt;https://doi.org/10.3897/natureconservation.15.9616&gt;</t>
  </si>
  <si>
    <t>Van Wilgenburg, S. L., Mahon, C. L., Campbell, G., McLeod, L., Campbell, M., Evans, D., Easton, W., Francis, C. M., Hache, S., Machtans, C. S., Mader, C., Pankratz, R. F., Russell, R., Smith, A. C., Thomas, P., Toms, J. D., &amp; Tremblay, J. A. (2020). A Cost Efficient Spatially Balanced Hierarchical Sampling Design for Monitoring Boreal Birds Incorporating Access Costs and Habitat Stratification. *PLoS ONE, 15(6).* &lt;https://journals.plos.org/plosone/article?id=10.1371/journal.pone.0234494&gt;</t>
  </si>
  <si>
    <t>Velez, J., McShea, W., Shamon, H., Castiblanco-Camacho, P. J., Tabak, M. A., Chalmers, C., Fergus, P., &amp; Fieberg, J. (2023). An Evaluation of Platforms for Processing Camera-Trap Data using Artificial Intelligence. *Methods in Ecology and Evolution, 145*, 459-477. &lt;https://doi.org/10.1111/2041-210X.14044&gt;</t>
  </si>
  <si>
    <t>Vidal, M., Wolf, N., Rosenberg, B., Harris, B. P., &amp; Mathis, A. (2021). Perspectives on Individual Animal Identification from Biology and Computer Vision. *Integrative and Comparative Biology, 61*(3), 900-916. &lt;https://academic.oup.com/icb/article/61/3/900/6288456&gt;</t>
  </si>
  <si>
    <t>Wearn, O. R., &amp; Glover-Kapfer, P. (2017). Camera-Trapping for Conservation: A Guide to Best-ractices. *WWF conservation technology series*, *1*, 1–181. &lt;http://dx.doi.org/10.13140/RG.2.2.23409.17767&gt;</t>
  </si>
  <si>
    <t>Wearn, O. R., &amp; Glover-Kapfer, P. (2019). Snap happy: Camera traps are an effective sampling tool when compared with alternative methods. *Royal Society Open Science*, *6*(3), 181748. &lt;https://doi.org/10.1098/rsos.181748&gt;</t>
  </si>
  <si>
    <t>Wearn, O. R., Carbone, C., Rowcliffe, J. M., Bernard, H. &amp; Ewers, R. M. (2016). Grain-dependent responses of mammalian diversity to land-use and the implications for conservation set-aside. *Ecological Applications, 26*(5), 1409–1420. &lt;https://doi.org/10.1890/15-1363&gt;</t>
  </si>
  <si>
    <t>Wegge, P., C. P. Pokheral, &amp; Jnawali, S. R. (2004). Effects of trapping effort and trap shyness on estimates of tiger abundance from camera trap studies. *Animal Conservation 7*, 251–256. &lt;https://doi.org/10.1017/S1367943004001441&gt;</t>
  </si>
  <si>
    <t>Welbourne, D. J., Claridge, A. W., Paul, D. J., &amp; Lambert, A. (2016). How do passive infrared triggered camera traps operate and why does it matter? Breaking down common misconceptions. *Remote Sensing in Ecology and Conservation*, 77-83. &lt;https://doi.or/10.1002/rse2.20&gt;</t>
  </si>
  <si>
    <t>Wellington, K., Bottom, C., Merrill, C., &amp; Litvaitis, J. A. (2014). Identifying performance differences among trail cameras used to monitor forest mammals. *Wildlife Society Bulletin, 38*(3), 634–638. &lt;https://doi.org/10.1002/wsb.425&gt;</t>
  </si>
  <si>
    <t>Welsh, A. H., Cunningham, R. B., &amp; Chambers, R. L. (2000). Methodology for estimating the abundance of rare animals: Seabird nesting on North East Herald Cay. *Biometrics, 56*(1), 22–30. &lt;https://doi.org/10.1111/j.0006-341X.2000.00022.x&gt;</t>
  </si>
  <si>
    <t>Whittington, J., Hebblewhite, M., Chandler, R. B., &amp; Lentini, P. (2018). Generalized spatial mark-resight models with an application to grizzly bears. *Journal of Applied Ecology, 55*(1), 157–168. &lt;https://doi.org/10.1111/1365-2664.12954&gt;</t>
  </si>
  <si>
    <t>Whittington, J., Low, P., &amp; Hunt, B. (2019). Temporal road closures improve habitat quality for wildlife. *Scientific Reports, 9* (1), 3772. &lt;https://www.nature.com/articles/s41598-019-40581-y&gt;</t>
  </si>
  <si>
    <t>WildCAM Network (2019). *WildCAM Network Camera Trapping Best Practices Literature Synthesis.* &lt;https://wildcams.ca/site/assets/files/1390/wildcam_network_camera_trapping_best_practices_literature_synthesis.pdf&gt;</t>
  </si>
  <si>
    <t>WildCo Lab (2020). *WildCo_Image_Renamer.* &lt;https://github.com/WildCoLab/WildCo_Image_Renamer&gt;</t>
  </si>
  <si>
    <t>WildCo Lab (2021a). *WildCo-FaceBlur.* &lt;https://github.com/WildCoLab/WildCo_Face_Blur&gt;</t>
  </si>
  <si>
    <t>WildCo Lab (2021b). *WildCo: Reproducible camera trap data exploration and analysis examples in R*. University of British Columbia. &lt;https://bookdown.org/c_w_beirne/wildCo-Data-Analysis/#what-this-guide-is&gt;</t>
  </si>
  <si>
    <t>Young, S., Rode-Margono, J., &amp; Amin, R. (2018). Software to facilitate and streamline camera trap data management: A review. *Ecology and Evolution*, *8*(19), 9947–9957. &lt;https://doi.org/10.1002/ece3.4464&gt;</t>
  </si>
  <si>
    <t>Zeileis, A., Kleiber, C., &amp; Jackman, S. (2008). Regression Models for Count Data in R. *Journal of Statistical Software, 27*(8). &lt;https://doi.org/10.18637/jss.v027.i08&gt;</t>
  </si>
  <si>
    <t>Zorn, C. J. W. (1998). An Analytic and Empirical Examination of Zero-inflated and Hurdle Poisson Specifications. *Sociological Methods and Research 26*(3), 368-400. &lt;https://doi.org/10.1177/0049124198026003004&gt;</t>
  </si>
  <si>
    <t>Zuur, A. K., Ieno, E. N., &amp; Smith, G. M. (2007). Generalised linear modelling. In, M. Gail, K. Krickeberg, J. Samet, A. Tsiatis, &amp; W. Wong (Eds.), *Analysing Ecological Data* (pp 79-96). Springer. &lt;https://doi.org/10.1111/j.1751-5823.2007.00030_17.x&gt;</t>
  </si>
  <si>
    <t>sequin_et_al_2003</t>
  </si>
  <si>
    <t>kinnaird_obrien_2012</t>
  </si>
  <si>
    <t>Kucera &amp; Barrett., 2011</t>
  </si>
  <si>
    <t>kucera_barrett._2011</t>
  </si>
  <si>
    <t>oksanen_et_al_2024</t>
  </si>
  <si>
    <t>O’Brien, K. M. (2010). Wildlife Picture Index: Implementation Manual Version 1. 0. WCS Working Paper No. 39. \ &lt;https://library.wcs.org/doi/ctl/view/mid/33065/pubid/DMX534800000.aspx&gt;</t>
  </si>
  <si>
    <t>wearn_gloverkapfer_2017</t>
  </si>
  <si>
    <t>Project Dragonfly. (2019, Jan 24). *Abundance, species richness, and diversity* [Video]. YouTube. &lt;https://www.youtube.com/watch?v=ghhZClDRK_g&amp;source_ve_path=OTY3MTQbqI&gt;</t>
  </si>
  <si>
    <t>project_dragonfly_2019</t>
  </si>
  <si>
    <t>Project Dragonfly, 2019</t>
  </si>
  <si>
    <t>mecks100_2018</t>
  </si>
  <si>
    <t>mecks100 (2018, Feb 7). *Species accumulation and rarefaction curves* [Video]. YouTube. &lt;https://www.youtube.com/watch?v=4gcmAUpo9TU&gt;</t>
  </si>
  <si>
    <t>mecks100, 2018</t>
  </si>
  <si>
    <t>VSN International (2022, Jul 13). *Species abundance tools in Genstat* [Video]. YouTube. &lt;https://www.youtube.com/watch?v=wBx7f4PP8RE&gt;</t>
  </si>
  <si>
    <t>VSN International, 2022</t>
  </si>
  <si>
    <t>vsn_international_2022</t>
  </si>
  <si>
    <t>Riffomonas Project, 2022</t>
  </si>
  <si>
    <t>ref_intext_figure6_ref_id</t>
  </si>
  <si>
    <t>ref_intext_figure1_ref_id</t>
  </si>
  <si>
    <t>ref_intext_figure2_ref_id</t>
  </si>
  <si>
    <t>ref_intext_figure3_ref_id</t>
  </si>
  <si>
    <t>ref_intext_figure4_ref_id</t>
  </si>
  <si>
    <t>ref_intext_figure5_ref_id</t>
  </si>
  <si>
    <t>ref_intext_figure7_ref_id</t>
  </si>
  <si>
    <t>ref_bib_resource5_ref_id</t>
  </si>
  <si>
    <t>ref_bib_resource1_ref_id</t>
  </si>
  <si>
    <t>ref_intext_vid7_ref_id</t>
  </si>
  <si>
    <t>ref_intext_vid1_ref_id</t>
  </si>
  <si>
    <t>ref_intext_vid2_ref_id</t>
  </si>
  <si>
    <t>ref_intext_vid3_ref_id</t>
  </si>
  <si>
    <t>ref_intext_vid4_ref_id</t>
  </si>
  <si>
    <t>ref_intext_vid5_ref_id</t>
  </si>
  <si>
    <t>ref_intext_vid6_ref_id</t>
  </si>
  <si>
    <t>ref_bib_resource2_ref_id</t>
  </si>
  <si>
    <t>ref_bib_resource3_ref_id</t>
  </si>
  <si>
    <t>ref_bib_resource4_ref_id</t>
  </si>
  <si>
    <t>ref_bib_resource6_ref_id</t>
  </si>
  <si>
    <t>ref_bib_resource7_ref_id</t>
  </si>
  <si>
    <t>ref_bib_resource8_ref_id</t>
  </si>
  <si>
    <t>placeholder</t>
  </si>
  <si>
    <t>**\*Access Method**</t>
  </si>
  <si>
    <t>**\*Animal ID**</t>
  </si>
  <si>
    <t>**\*Batteries Replaced**</t>
  </si>
  <si>
    <t>**\*Behaviour**</t>
  </si>
  <si>
    <t>**\*Camera Active On Arrival**</t>
  </si>
  <si>
    <t>**\*Camera Active On Departure**</t>
  </si>
  <si>
    <t>**\*Camera Attachment**</t>
  </si>
  <si>
    <t>**\*Camera Damaged**</t>
  </si>
  <si>
    <t>**\*Camera Direction (degrees)**</t>
  </si>
  <si>
    <t>**\*Camera Location Characteristic(s)**</t>
  </si>
  <si>
    <t>**\*Camera Location Comments**</t>
  </si>
  <si>
    <t>**\*Deployment Area Photo Numbers**</t>
  </si>
  <si>
    <t>**\*Deployment Area Photos Taken**</t>
  </si>
  <si>
    <t>**\*Deployment Comments**</t>
  </si>
  <si>
    <t>**\*Deployment Image Count**</t>
  </si>
  <si>
    <t>**\*FOV Target Feature Distance (m)**</t>
  </si>
  <si>
    <t>**\*Human Transport Mode*/Activity**</t>
  </si>
  <si>
    <t>**\*Image Flash Output**</t>
  </si>
  <si>
    <t>**\*Image Infrared Illuminator</t>
  </si>
  <si>
    <t>**\*Image Trigger Mode</t>
  </si>
  <si>
    <t>**\*Image*/Sequence Comments</t>
  </si>
  <si>
    <t>**\*Key ID</t>
  </si>
  <si>
    <t>**\*New SD Card ID</t>
  </si>
  <si>
    <t>**\*# Of Images**</t>
  </si>
  <si>
    <t>**\*Remaining Battery (%)</t>
  </si>
  <si>
    <t>**\*SD Card ID</t>
  </si>
  <si>
    <t>**\*SD Card Replaced</t>
  </si>
  <si>
    <t>**\*SD Card Status (% Full)</t>
  </si>
  <si>
    <t>**\*Security</t>
  </si>
  <si>
    <t>**\*Service*/Retrieval Comments</t>
  </si>
  <si>
    <t>**\*Stake Distance (m)</t>
  </si>
  <si>
    <t>**\*Test Image Taken</t>
  </si>
  <si>
    <t>**\*Video Length (seconds)</t>
  </si>
  <si>
    <t>**\*Visit Comments</t>
  </si>
  <si>
    <t>**\*Walktest Complete</t>
  </si>
  <si>
    <t>**\*Walktest Distance (m) **</t>
  </si>
  <si>
    <t>**\*Walktest Height (m)**</t>
  </si>
  <si>
    <t>ref_bib_resource9_ref_id</t>
  </si>
  <si>
    <t>ref_bib_resource10_ref_id</t>
  </si>
  <si>
    <t>ref_bib_resource11_ref_id</t>
  </si>
  <si>
    <t>ref_bib_resource12_ref_id</t>
  </si>
  <si>
    <t>ref_bib_resource13_ref_id</t>
  </si>
  <si>
    <t>In-text ref here</t>
  </si>
  <si>
    <t>Full ref here</t>
  </si>
  <si>
    <t>using</t>
  </si>
  <si>
    <t>DEMO</t>
  </si>
  <si>
    <t>proteus_2019a</t>
  </si>
  <si>
    <t>Proteus, 2019a</t>
  </si>
  <si>
    <t>Proteus, 2019b</t>
  </si>
  <si>
    <t>proteus_2019b</t>
  </si>
  <si>
    <t>Proteus. (2019a, May 30). *Occupancy modelling - the difference between probability and proportion of units occupied* [Video]. YouTube. &lt;https://www.youtube.com/watch?v=zKQFY8W4ceU&gt;</t>
  </si>
  <si>
    <t>Proteus. (2019b, Aug 22). *Occupancy models - how many covariates can I include?* [Video]. YouTube. &lt;https://www.youtube.com/watch?v=tCh7rTu6fvQ&gt;</t>
  </si>
  <si>
    <t>TRUE-PRI2</t>
  </si>
  <si>
    <t>JNCC (2022, Mar 29). *Introduction to Distance Sampling Video 1* [Video]. YouTube. &lt;https://www.youtube.com/watch?v=u8crevEd3yI&gt;</t>
  </si>
  <si>
    <t>embed_url</t>
  </si>
  <si>
    <t>https://www.youtube.com/embed/u8crevEd3yI?si=uJUNZfNvuw_L24GK</t>
  </si>
  <si>
    <t>JNCC, 2022</t>
  </si>
  <si>
    <t>jncc_2022</t>
  </si>
  <si>
    <t>https://www.youtube.com/embed/KBByV3kR3IA?si=RPcG1lFQ-v0Shwaw</t>
  </si>
  <si>
    <t>sp_detprob_cat_multi</t>
  </si>
  <si>
    <t>sp_rarity_multi</t>
  </si>
  <si>
    <t>sp_size_multi</t>
  </si>
  <si>
    <t>Roeland Kindt, R. (2020). *Species Accumulation Curves with vegan, BiodiversityR and ggplot2.* &lt;https://rpubs.com/Roeland-KINDT/694021&gt;</t>
  </si>
  <si>
    <t>Roeland, 2020</t>
  </si>
  <si>
    <t>roeland_2020</t>
  </si>
  <si>
    <t>Tourani, M., Brøste, E. N., Bakken, S., Odden, J., Bischof, R., &amp; Hayward, M. (2020). Sooner, closer, or longer: Detectability of mesocarnivores at camera traps. *Journal of Zoology, 312*(4), 259–270. &lt;https://doi.org/10.1111/jzo.12828&gt;</t>
  </si>
  <si>
    <t>Tourani et al., 2020</t>
  </si>
  <si>
    <t>tourani_et_al_2020</t>
  </si>
  <si>
    <t>vandooren_2016</t>
  </si>
  <si>
    <t>ref_bib_sub_indent</t>
  </si>
  <si>
    <t>Behavioural metrics may not reflect the behavioural state (inferred) ({{ ref_intext_rovero_zimmermann_2016 }})</t>
  </si>
  <si>
    <t>Biases associated with equipment (i.e., presence of the camera itself may change behaviour studied) ({{ ref_intext_rovero_zimmermann_2016 }})</t>
  </si>
  <si>
    <t>Difficult to consider individual variation ({{ ref_intext_rovero_zimmermann_2016 }})</t>
  </si>
  <si>
    <t>Can monitor behaviour in response to specific locations (i.e., compost sites, which might be more difficult using GPS collars for example) ({{ ref_intext_rovero_zimmermann_2016 }})</t>
  </si>
  <si>
    <t>Can evaluate interactions between species ({{ ref_intext_rovero_zimmermann_2016 }})</t>
  </si>
  <si>
    <t>Assumptions vary depending on the behavioural metric ({{ ref_intext_wearn_gloverkapfer_2017 }})</t>
  </si>
  <si>
    <t>Demographic closure (i.e., no births or deaths) ({{ ref_intext_wearn_gloverkapfer_2017 }})</t>
  </si>
  <si>
    <t>Geographic closure (i.e., no immigration or emigration) ({{ ref_intext_wearn_gloverkapfer_2017 }})</t>
  </si>
  <si>
    <t>Requires a minimum number of captures and recaptures ({{ ref_intext_wearn_gloverkapfer_2017 }})</t>
  </si>
  <si>
    <t>Relatively stringent requirements for study design (e.g., no 'holes' in the trapping grid) ({{ ref_intext_wearn_gloverkapfer_2017 }})</t>
  </si>
  <si>
    <t>Assumes a specific relationship between abundance and detection ({{ ref_intext_wearn_gloverkapfer_2017 }})</t>
  </si>
  <si>
    <t>May be used as a relative abundance index that controls for imperfect detection ({{ ref_intext_wearn_gloverkapfer_2017 }})</t>
  </si>
  <si>
    <t>Easy-to-use software exists to implement (e.g., CAPTURE){{ ref_intext_wearn_gloverkapfer_2017 }})</t>
  </si>
  <si>
    <t>Can use the robust design with 'open' models to obtain recruitment and survival rate estimates ({{ ref_intext_wearn_gloverkapfer_2017 }})</t>
  </si>
  <si>
    <t>All species have equal weight in calculations, and community evenness is disregarded ({{ ref_intext_wearn_gloverkapfer_2017 }})</t>
  </si>
  <si>
    <t>Can be used to track changes in community composition ({{ ref_intext_wearn_gloverkapfer_2017 }})</t>
  </si>
  <si>
    <t>Captures evenness and richness (although some indices only reflect evenness) ({{ ref_intext_wearn_gloverkapfer_2017 }})</t>
  </si>
  <si>
    <t>Comparing measures across space, time and studies can be very difficult ({{ ref_intext_wearn_gloverkapfer_2017 }})</t>
  </si>
  <si>
    <t>Dependent on the scale (as captured in the species-area relationship) ({{ ref_intext_wearn_gloverkapfer_2017 }})</t>
  </si>
  <si>
    <t>Fundamental to ecological theory and often a key metric used in management ({{ ref_intext_wearn_gloverkapfer_2017 }})</t>
  </si>
  <si>
    <t>Important for detecting changes in the fundamental processes ({{ ref_intext_wearn_gloverkapfer_2017 }})</t>
  </si>
  <si>
    <t>Insensitive to changes in abundance, community structure and community composition ({{ ref_intext_wearn_gloverkapfer_2017 }})</t>
  </si>
  <si>
    <t>Insensitive to changes in community composition ({{ ref_intext_wearn_gloverkapfer_2017 }}) (however, this may be conditional on study design)</t>
  </si>
  <si>
    <t>Interpretation/communication not always straightforward ({{ ref_intext_wearn_gloverkapfer_2017 }})</t>
  </si>
  <si>
    <t>Many indices exist, and it can be difficult to choose the most appropriate ({{ ref_intext_wearn_gloverkapfer_2017 }})</t>
  </si>
  <si>
    <t>Models exist to estimate asymptotic species richness, including unseen species (simple versions of these models - 'EstimateS' and the 'vegan' R-packages) ({{ ref_intext_wearn_gloverkapfer_2017 }})</t>
  </si>
  <si>
    <t>Most indices are easy to calculate and widely implemented in software packages (e.g., 'EstimateS' and 'vegan' in R) ({{ ref_intext_wearn_gloverkapfer_2017 }})</t>
  </si>
  <si>
    <t>No single best measure for all purposes ({{ ref_intext_wearn_gloverkapfer_2017 }})</t>
  </si>
  <si>
    <t>Plays a critical role in effective conservation prioritization (e.g., designing reserve networks) ({{ ref_intext_wearn_gloverkapfer_2017 }})</t>
  </si>
  <si>
    <t>Randomness and independence ({{ ref_intext_wearn_gloverkapfer_2017 }})</t>
  </si>
  <si>
    <t>Samples are assumed to have been taken at random from the broader population of sites ({{ ref_intext_wearn_gloverkapfer_2017 }})</t>
  </si>
  <si>
    <t>Scale-dependent (i.e., influenced by the size of the communities that are being included) ({{ ref_intext_wearn_gloverkapfer_2017 }})</t>
  </si>
  <si>
    <t>Simple to analyze, interpret and communicate ({{ ref_intext_wearn_gloverkapfer_2017 }})</t>
  </si>
  <si>
    <t>May require discarding a portion of the dataset (when the best fitting model truncates the dataset) ({{ ref_intext_wearn_gloverkapfer_2017 }})</t>
  </si>
  <si>
    <t>A shortcut to controlling for variation in detection distances by only counting individuals within a short distance with an unobstructed view, and well sampled across cameras and species ({{ ref_intext_wearn_gloverkapfer_2017 }})</t>
  </si>
  <si>
    <t>Not reliable estimates for inference ('considered as unfinished, working drafts') ({{ ref_intext_wearn_gloverkapfer_2017 }})</t>
  </si>
  <si>
    <t>Only requires detection*/non-detection data for each site ({{ ref_intext_wearn_gloverkapfer_2017 }})</t>
  </si>
  <si>
    <t>Relatively easy-to-use software exists for fitting models (PRESENCE, MARK, and the 'unmarked' R package) ({{ ref_intext_wearn_gloverkapfer_2017 }})</t>
  </si>
  <si>
    <t>Simple to calculate and technically possible (even with small sample sizes when robust methods might fail) ({{ ref_intext_wearn_gloverkapfer_2017 }})</t>
  </si>
  <si>
    <t>Requires relatively stringent study design, particularly (e.g., random sampling and use of bait or lure) ({{ ref_intext_wearn_gloverkapfer_2017 }})</t>
  </si>
  <si>
    <t>Requires independent estimates of animal speed or measurement of animal speed within videos ({{ ref_intext_wearn_gloverkapfer_2017 }})</t>
  </si>
  <si>
    <t>No dedicated, simple software ({{ ref_intext_wearn_gloverkapfer_2017 }})</t>
  </si>
  <si>
    <t>Flexible study design (e.g., 'holes' in grids allowed, camera spacing less important) ({{ ref_intext_wearn_gloverkapfer_2017 }})</t>
  </si>
  <si>
    <t>Can be applied to unmarked species ({{ ref_intext_wearn_gloverkapfer_2017 }})</t>
  </si>
  <si>
    <t>Outputs also include informative parameter estimates (i.e., animal speed and activity levels, and detection zone parameters) ({{ ref_intext_wearn_gloverkapfer_2017 }})</t>
  </si>
  <si>
    <t>Detection probability of different individuals is equal ({{ ref_intext_wearn_gloverkapfer_2017 }})</t>
  </si>
  <si>
    <t>or, for SECR, individuals have equal detection probability at a given distance from the centre of their home range ({{ ref_intext_wearn_gloverkapfer_2017 }})</t>
  </si>
  <si>
    <t>Detections of different individuals are independent ({{ ref_intext_wearn_gloverkapfer_2017 }})</t>
  </si>
  <si>
    <t>Behaviour is unaffected by cameras and marking ({{ ref_intext_wearn_gloverkapfer_2017 }})</t>
  </si>
  <si>
    <t>Individuals do not lose marks ({{ ref_intext_wearn_gloverkapfer_2017 }})</t>
  </si>
  <si>
    <t>Individuals are not misidentified ({{ ref_intext_wearn_gloverkapfer_2017 }})</t>
  </si>
  <si>
    <t>For conventional models, geographic closure (i.e., no immigration or emigration) ({{ ref_intext_wearn_gloverkapfer_2017 }})</t>
  </si>
  <si>
    <t>Home ranges are stable ({{ ref_intext_wearn_gloverkapfer_2017 }})</t>
  </si>
  <si>
    <t>Movement is unaffected by cameras ({{ ref_intext_wearn_gloverkapfer_2017 }})</t>
  </si>
  <si>
    <t>Distribution of home range centres follows a defined distribution (Poisson, or other, e.g., negative binomial) ({{ ref_intext_wearn_gloverkapfer_2017 }})</t>
  </si>
  <si>
    <t>Requires that individuals are identifiable ({{ ref_intext_wearn_gloverkapfer_2017 }})</t>
  </si>
  <si>
    <t>Requires that a minimum number of individuals are trapped (each recaptured multiple times ideally) ({{ ref_intext_wearn_gloverkapfer_2017 }})</t>
  </si>
  <si>
    <t>Requires that each individual is captured at a number of camera locations ({{ ref_intext_wearn_gloverkapfer_2017 }})</t>
  </si>
  <si>
    <t>Allows researchers to mark a subset of the population / to take advantage of natural markings ({{ ref_intext_wearn_gloverkapfer_2017 }})</t>
  </si>
  <si>
    <t>Estimates are fully comparable across space, time, species and studies ({{ ref_intext_wearn_gloverkapfer_2017 }})</t>
  </si>
  <si>
    <t>Flexibility in study design (e.g., 'holes' in the trapping grid) ({{ ref_intext_wearn_gloverkapfer_2017 }})</t>
  </si>
  <si>
    <t>Individuals have equal detection probability at a given distance from the centre of their home range ({{ ref_intext_wearn_gloverkapfer_2017 }})</t>
  </si>
  <si>
    <t>Camera locations are randomly placed relative to the distribution and orientation of home ranges ({{ ref_intext_wearn_gloverkapfer_2017 }})</t>
  </si>
  <si>
    <t>Animals may have to be physically captured and marked if natural marks do not exist on enough individuals ({{ ref_intext_wearn_gloverkapfer_2017 }})</t>
  </si>
  <si>
    <t>All individuals must be identifiable ({{ ref_intext_wearn_gloverkapfer_2017 }})</t>
  </si>
  <si>
    <t>Remains poorly tested with camera data, although it offers promise ({{ ref_intext_wearn_gloverkapfer_2017 }})</t>
  </si>
  <si>
    <t>Requires sampling points to be close enough that individuals encounter multiple cameras ({{ ref_intext_wearn_gloverkapfer_2017 }})</t>
  </si>
  <si>
    <t>Allows researcher to take advantage of natural markings ({{ ref_intext_wearn_gloverkapfer_2017 }})</t>
  </si>
  <si>
    <t>Allows researcher to mark a subset of the population (note - precision is dependent on number of marked individuals in a population) ({{ ref_intext_wearn_gloverkapfer_2017 }})</t>
  </si>
  <si>
    <t>clarke_et_al_2023_fig1</t>
  </si>
  <si>
    <t>clarke_et_al_2023_fig2</t>
  </si>
  <si>
    <t>clarke_et_al_2023_fig3</t>
  </si>
  <si>
    <t>clarke_et_al_2023_fig4</t>
  </si>
  <si>
    <t>clarke_et_al_2023_fig5</t>
  </si>
  <si>
    <t>clarke_et_al_2023_fig6</t>
  </si>
  <si>
    <t>clarke_et_al_2023_fig7</t>
  </si>
  <si>
    <t>clarke_et_al_2023_fig8</t>
  </si>
  <si>
    <t>clarke_et_al_2023_fig9</t>
  </si>
  <si>
    <t>clarke_et_al_2023_fig10</t>
  </si>
  <si>
    <t>clarke_et_al_2023_fig11</t>
  </si>
  <si>
    <t>clarke_et_al_2023_fig12</t>
  </si>
  <si>
    <t>clarke_et_al_2023_fig13</t>
  </si>
  <si>
    <t>clarke_et_al_2023_fig14</t>
  </si>
  <si>
    <t>clarke_et_al_2023_fig15</t>
  </si>
  <si>
    <t>Same as SCR ({{ ref_intext_augustine_et_al_2018 }}; {{ ref_intext_clarke_et_al_2023 }})</t>
  </si>
  <si>
    <t>Capture processes for left-side, right-side and both-side images are independent ({{ ref_intext_augustine_et_al_2018 }}; {{ ref_intext_clarke_et_al_2023 }})</t>
  </si>
  <si>
    <t>Computationally intensive ({{ ref_intext_augustine_et_al_2018 }}; {{ ref_intext_clarke_et_al_2023 }})</t>
  </si>
  <si>
    <t>Many study designs can be used (paired sample stations, single camera locations, and hybrids of both paired- and single camera locations ({{ ref_intext_augustine_et_al_2018 }}; {{ ref_intext_davis_et_al_2021 }}; {{ ref_intext_clarke_et_al_2023 }})</t>
  </si>
  <si>
    <t>Can be used with single-camera and hybrid sampling designs, and therefore requires fewer cameras (or sample more area) than SCR ({{ ref_intext_augustine_et_al_2018 }}; {{ ref_intext_clarke_et_al_2023 }})</t>
  </si>
  <si>
    <t>May be more robust to non-independence than SC ({{ ref_intext_augustine_et_al_2018 }}; {{ ref_intext_clarke_et_al_2023 }})</t>
  </si>
  <si>
    <t>For studies of activity patterns and temporal interactions of species: activity level is the only factor determining detection rates; animals are active when camera detection rate reaches its maximum in daily cycle ({{ ref_intext_royle_et_al_2014 }}; {{ ref_intext_rovero_zimmermann_2016 }})</t>
  </si>
  <si>
    <t>Same as SC ({{ ref_intext_augustine_et_al_2019 }}; {{ ref_intext_sun_et_al_2022 }}; {{ ref_intext_clarke_et_al_2023 }})</t>
  </si>
  <si>
    <t>Each categorical identifier (e.g., male*/female, collared**/not collared, etc) has fixed number of possibilities ({{ ref_intext_sun_et_al_2022 }})</t>
  </si>
  <si>
    <t>All possible values of categorical identifiers occur in the population with probabilities that can be estimated ({{ ref_intext_augustine_et_al_2019 }}; {{ ref_intext_sun_et_al_2022 }}; {{ ref_intext_clarke_et_al_2023 }})</t>
  </si>
  <si>
    <t>Every individual is assigned 'full categorical identity' (i.e., 'set of traits given all categorical identifiers and possibilities') ({{ ref_intext_augustine_et_al_2019 }}; {{ ref_intext_clarke_et_al_2023 }})</t>
  </si>
  <si>
    <t>Sensitive to non-independent movement (e.g., group-travel); can cause over-dispersion and bias estimates ({{ ref_intext_sun_et_al_2022 }}; {{ ref_intext_clarke_et_al_2023 }}); may limit application to solitary species only ({{ ref_intext_sun_et_al_2022 }}; {{ ref_intext_clarke_et_al_2023 }})</t>
  </si>
  <si>
    <t>All individuals have at least some probability of being detected ({{ ref_intext_rovero_et_al_2013 }})</t>
  </si>
  <si>
    <t>Activity centres are randomly dispersed ({{ ref_intext_clarke_et_al_2023 }})</t>
  </si>
  <si>
    <t>Activity centres are stationary ({{ ref_intext_clarke_et_al_2023 }})</t>
  </si>
  <si>
    <t>Geographic closure at the plot level, which is often unrealistic ({{ ref_intext_wearn_gloverkapfer_2017 }}) has also been used to estimate abundance of species that lack natural markers but that have phenotypic and*/or environment-induced characteristics ({{ ref_intext_noss_et_al_2003 }}; {{ ref_intext_kelly_et_al_2008 }}; {{ ref_intext_rovero_et_al_2013 }})</t>
  </si>
  <si>
    <t>Random or systematic random placements (consistent with the assumption that points are placed independently of animal locations) ({{ ref_intext_howe_et_al_2017 }})</t>
  </si>
  <si>
    <t>Camera locations are randomly placed relative to animal movement ({{ ref_intext_palencia_et_al_2021 }})</t>
  </si>
  <si>
    <t>Detection is perfect (detection probability '*p*' =  1) at focal area */ distance 0 ({{ ref_intext_palencia_et_al_2021 }})</t>
  </si>
  <si>
    <t>Animal movement and behaviour are unaffected by the cameras ({{ ref_intext_palencia_et_al_2021 }})</t>
  </si>
  <si>
    <t>Animals are detected at initial locations (e.g., they do not change course in response to the camera prior to detection) ({{ ref_intext_palencia_et_al_2021 }})</t>
  </si>
  <si>
    <t>Distances are measured exactly (however if the data from different distances will be grouped ('binned') for analysis later, an accuracy of +*/- 1m may suffice) ({{ ref_intext_palencia_et_al_2021 }})</t>
  </si>
  <si>
    <t>Detections are independent ({{ ref_intext_palencia_et_al_2021 }})</t>
  </si>
  <si>
    <t>Snapshot moments selected independently of animal locations ({{ ref_intext_palencia_et_al_2021 }})</t>
  </si>
  <si>
    <t>Biased by movement speed ({{ ref_intext_palencia_et_al_2021 }})</t>
  </si>
  <si>
    <t>Best suited to larger animals; the smaller the focal species, the lower remote cameras must be set, which reduces the depth of the viewshed, and thus sampling size and the flexibility of the model' ({{ ref_intext_howe_et_al_2017 }}; {{ ref_intext_clarke_et_al_2023 }}).</t>
  </si>
  <si>
    <t>Does not permit inference about spatial variation in abundance (unless using hierarchical distance which can model spatial variation as a function of covariates) ({{ ref_intext_gilbert_et_al_2021 }}; {{ ref_intext_clarke_et_al_2023 }})</t>
  </si>
  <si>
    <t>Calculating camera-animal distances can be labour-intensive and time-consuming (However, recently developed techniques (e.g., Johanns et al., 2022) show promise for simplifying and automating the process) ({{ ref_intext_clarke_et_al_2023 }})</t>
  </si>
  <si>
    <t>Does not require individual identification ({{ ref_intext_howe_et_al_2017 }})</t>
  </si>
  <si>
    <t>Demographic closure (i.e., no births or deaths) ({{ ref_intext_moeller_et_al_2018 }})</t>
  </si>
  <si>
    <t>Geographic closure (i.e., no immigration or emigration) ({{ ref_intext_moeller_et_al_2018 }})</t>
  </si>
  <si>
    <t>Camera locations are randomly placed ({{ ref_intext_moeller_et_al_2018 }})</t>
  </si>
  <si>
    <t>Detections are independent ({{ ref_intext_moeller_et_al_2018 }})</t>
  </si>
  <si>
    <t>Detection is perfect (detection probability '*p*' = 1) ({{ ref_intext_moeller_et_al_2018 }})</t>
  </si>
  <si>
    <t>Requires accurate counts of animals ({{ ref_intext_moeller_et_al_2018 }})</t>
  </si>
  <si>
    <t>Assumes that perfect (detection probability '*p*' = 1) ({{ ref_intext_moeller_et_al_2018 }})</t>
  </si>
  <si>
    <t>Reduced precision ({{ ref_intext_moeller_et_al_2018 }})</t>
  </si>
  <si>
    <t>Can be efficient for estimating abundance of common species (with a lot of images) ({{ ref_intext_moeller_et_al_2018 }})</t>
  </si>
  <si>
    <t>Flexible assumption of animals’ distribution ({{ ref_intext_moeller_et_al_2018 }})</t>
  </si>
  <si>
    <t>Species are not misidentified ({{ ref_intext_mackenzie_et_al_2006 }})</t>
  </si>
  <si>
    <t>Does not require individual identification ({{ ref_intext_mackenzie_et_al_2006 }})</t>
  </si>
  <si>
    <t>Open models exist that allow for the estimation of site colonization and extinction rates ({{ ref_intext_mackenzie_et_al_2006 }}; {{ ref_intext_wearn_gloverkapfer_2017 }})</t>
  </si>
  <si>
    <t>Camera locations are randomly placed relative to animal movement ({{ ref_intext_wearn_gloverkapfer_2017 }}; {{ ref_intext_rowcliffe_et_al_2008 }})</t>
  </si>
  <si>
    <t>Animal movement is unaffected by the cameras ({{ ref_intext_wearn_gloverkapfer_2017 }}; {{ ref_intext_rowcliffe_et_al_2008 }})</t>
  </si>
  <si>
    <t>Accurate counts of independent 'contacts' camera locations ({{ ref_intext_wearn_gloverkapfer_2017 }}; {{ ref_intext_rowcliffe_et_al_2008 }})</t>
  </si>
  <si>
    <t>Unbiased estimates of animal activity levels and speed ({{ ref_intext_rowcliffe_et_al_2014 }}; {{ ref_intext_rowcliffe_et_al_2016 }}; {{ ref_intext_wearn_gloverkapfer_2017 }})</t>
  </si>
  <si>
    <t>Camera’s detection zone can be approximated well using a 2D cone shape, defined by the radius and angle parameters ({{ ref_intext_rowcliffe_et_al_2011 }})</t>
  </si>
  <si>
    <t>If activity and speed are to be estimated from camera data, two additional assumptions: All animals are active during the peak daily activity ({{ ref_intext_rowcliffe_et_al_2014 }})</t>
  </si>
  <si>
    <t>Animals moving quickly past a camera are not missed ({{ ref_intext_rowcliffe_et_al_2016 }})</t>
  </si>
  <si>
    <t>Random relative to animal movement, grid preferred, avoid multiple captures of same individual, area coverage important for abundance estimation ({{ ref_intext_rovero_et_al_2013 }})</t>
  </si>
  <si>
    <t>Possible sources of error include inaccurate measurement of detection zone and movement rate ({{ ref_intext_rowcliffe_et_al_2013 }}; {{ ref_intext_cusack_et_al_2015 }})</t>
  </si>
  <si>
    <t>Detection is perfect ({{ ref_intext_wearn_gloverkapfer_2017 }}) (detection probability '*p*' = 1) unless otherwise modelled ({{ ref_intext_nakashima_et_al_2018 }})</t>
  </si>
  <si>
    <t>Camera locations are representative of the available habitat ({{ ref_intext_nakashima_et_al_2018 }})</t>
  </si>
  <si>
    <t>Camera locations are randomly placed relative to the spatial distribution of animals ({{ ref_intext_nakashima_et_al_2018 }})</t>
  </si>
  <si>
    <t>Animal movement and behaviour are not affected by cameras ({{ ref_intext_nakashima_et_al_2018 }})</t>
  </si>
  <si>
    <t>Detections are independent ({{ ref_intext_nakashima_et_al_2018 }})</t>
  </si>
  <si>
    <t>The observed distribution of staying time in the focal area fits the distribution of movement ({{ ref_intext_nakashima_et_al_2018 }})</t>
  </si>
  <si>
    <t>The observed staying time must follow a given parametric distribution ({{ ref_intext_nakashima_et_al_2018 }})</t>
  </si>
  <si>
    <t>Attraction or aversion to cameras is exhibited in some species ({{ ref_intext_meek_et_al_2016 }})</t>
  </si>
  <si>
    <t>Mathematically challenging ({{ ref_intext_cusack_et_al_2015 }})</t>
  </si>
  <si>
    <t>Precision decreases with an increasing number of individuals detected at a camera' ({{ ref_intext_morin_et_al_2022 }}) (as overlap of individuals’ home ranges increases) ({{ ref_intext_augustine_et_al_2019 }}; {{ ref_intext_clarke_et_al_2023 }})</t>
  </si>
  <si>
    <t>Ill-suited to populations that exhibit group-travelling behaviour' ({{ ref_intext_sun_et_al_2022 }}; {{ ref_intext_clarke_et_al_2023 }})</t>
  </si>
  <si>
    <t>Does not require individual identification ({{ ref_intext_clarke_et_al_2023 }})</t>
  </si>
  <si>
    <t>Spatially explicit models have further assumptions about animal movement ({{ ref_intext_wearn_gloverkapfer_2017 }}; {{ ref_intext_rowcliffe_et_al_2008 }}; {{ ref_intext_royle_et_al_2009 }}; {{ ref_intext_obrien_et_al_2011 }}); these include:</t>
  </si>
  <si>
    <t>May not be precise enough for long-term monitoring ({{ ref_intext_green_et_al_2020 }})</t>
  </si>
  <si>
    <t>Failure to identify marked individuals is random ({{ ref_intext_whittington_et_al_2018 }}; {{ ref_intext_clarke_et_al_2023 }})</t>
  </si>
  <si>
    <t>Marked animals are a random sample of the population with home ranges located inside the state space ({{ ref_intext_sollmann_et_al_2013a }}; {{ ref_intext_rich_et_al_2014 }})</t>
  </si>
  <si>
    <t>Spatial counts of animals in a small area (or counts in equal subsets of the landscape) are Poisson-distributed ({{ ref_intext_loonam_et_al_2021 }})</t>
  </si>
  <si>
    <t>Assumes that detection probability is 1 ({{ ref_intext_moeller_et_al_2018 }})</t>
  </si>
  <si>
    <t>Does not require estimate of movement rate ({{ ref_intext_moeller_et_al_2018 }})</t>
  </si>
  <si>
    <t>Camera locations are randomly placed or representative relative to animal movement ({{ ref_intext_becker_et_al_2022 }})</t>
  </si>
  <si>
    <t>Movement is unaffected by the cameras ({{ ref_intext_becker_et_al_2022 }})</t>
  </si>
  <si>
    <t>Reliable detection of animals in part of the camera’s FOV (at least) ({{ ref_intext_becker_et_al_2022 }})</t>
  </si>
  <si>
    <t>A high level of measurement error ({{ ref_intext_becker_et_al_2022 }})</t>
  </si>
  <si>
    <t>Demographic closure (i.e., no births or deaths) ({{ ref_intext_moeller_et_al_2018 }}; {{ ref_intext_loonam_et_al_2021 }})</t>
  </si>
  <si>
    <t>Geographic closure (i.e., no immigration or emigration) at the level of the sampling frame (area of interest); this assumption does not apply at the plot-level (area sampled by the camera) ({{ ref_intext_moeller_et_al_2018 }}; {{ ref_intext_loonam_et_al_2021 }})</t>
  </si>
  <si>
    <t>Camera locations placement is random, systematic, or systematic random ({{ ref_intext_moeller_et_al_2018 }})</t>
  </si>
  <si>
    <t>Spatial counts of animals (or counts in equal subsets of the landscape) are Poisson-distributed ({{ ref_intext_loonam_et_al_2021 }})</t>
  </si>
  <si>
    <t>Accurate estimate of movement speed ({{ ref_intext_loonam_et_al_2021 }})</t>
  </si>
  <si>
    <t>Detection is perfect (detection probability '*p*' =  1) ({{ ref_intext_moeller_et_al_2018 }})</t>
  </si>
  <si>
    <t>Requires independent estimates of movement rate (difficult to obtain without telemetry data) ({{ ref_intext_moeller_et_al_2018 }})</t>
  </si>
  <si>
    <t>Assumes that detection probability is 1 (or apply extension to account for imperfect detection) ({{ ref_intext_moeller_et_al_2018 }})</t>
  </si>
  <si>
    <t>Camera must be close enough together that animals are detected at multiple cameras ({{ ref_intext_chandler_royle_2013 }}; {{ ref_intext_clarke_et_al_2023 }})</t>
  </si>
  <si>
    <t>Demographic closure (i.e., no births or deaths) ({{ ref_intext_chandler_royle_2013 }}; {{ ref_intext_clarke_et_al_2023 }})</t>
  </si>
  <si>
    <t>Geographic closure (i.e., no immigration or emigration) ({{ ref_intext_chandler_royle_2013 }}; {{ ref_intext_clarke_et_al_2023 }})</t>
  </si>
  <si>
    <t>Detections are independent ({{ ref_intext_chandler_royle_2013 }}; {{ ref_intext_clarke_et_al_2023 }})</t>
  </si>
  <si>
    <t>Activity centres are randomly dispersed ({{ ref_intext_chandler_royle_2013 }}; {{ ref_intext_clarke_et_al_2023 }})</t>
  </si>
  <si>
    <t>Activity centres are stationary ({{ ref_intext_chandler_royle_2013 }}; {{ ref_intext_clarke_et_al_2023 }})</t>
  </si>
  <si>
    <t>Camera locations are close enough together that animals are detected at multiple cameras ({{ ref_intext_chandler_royle_2013 }}; {{ ref_intext_clarke_et_al_2023 }})</t>
  </si>
  <si>
    <t>Animals’ activity centres are randomly dispersed ({{ ref_intext_chandler_royle_2013 }}; {{ ref_intext_clarke_et_al_2023 }})</t>
  </si>
  <si>
    <t>Animals’ activity centres are stationary ({{ ref_intext_chandler_royle_2013 }}; {{ ref_intext_clarke_et_al_2023 }})</t>
  </si>
  <si>
    <t>Cameras must be close enough that animals are detected at multiple camera locations (may be challenging at large scales as many cameras are needed)' ({{ ref_intext_chandler_royle_2013 }}; {{ ref_intext_clarke_et_al_2023 }})</t>
  </si>
  <si>
    <t>Cameras must be close enough that animals are detected at multiple camera locations ({{ ref_intext_wearn_gloverkapfer_2017 }}) (may be challenging to implement at large scales as many cameras are needed)' ({{ ref_intext_chandler_royle_2013 }})</t>
  </si>
  <si>
    <t>Individuals do not lose marks ({{ ref_intext_wearn_gloverkapfer_2017 }}) (for maximum precision), but SMR ({{ ref_intext_chandler_royle_2013 }}; {{ ref_intext_sollmann_et_al_2013a }}; {{ ref_intext_sollmann_et_al_2013b }})) does allow for inclusion of marked but unidentified resighting detections ({{ ref_intext_sollmann_et_al_2013b }}; {{ ref_intext_rich_et_al_2014 }})</t>
  </si>
  <si>
    <t>Sampled area encompasses the full extent of individuals’ movements ({{ ref_intext_karanth_nichols_1998 }}; {{ ref_intext_rovero_et_al_2013 }})</t>
  </si>
  <si>
    <t>Demographic closure ({{ ref_intext_rowcliffe_et_al_2008 }}; {{ ref_intext_doran_myers_2018 }}) (i.e., no births or deaths)</t>
  </si>
  <si>
    <t>Geographic closure ({{ ref_intext_rowcliffe_et_al_2008 }}; {{ ref_intext_doran_myers_2018 }}) (i.e., no immigration or emigration) ({{ ref_intext_wearn_gloverkapfer_2017 }})</t>
  </si>
  <si>
    <t>Does not require marked animals or identification of individuals ({{ ref_intext_rowcliffe_et_al_2008 }}; {{ ref_intext_doran_myers_2018 }})</t>
  </si>
  <si>
    <t>Can use camera spacing without regard to population home range size ({{ ref_intext_rowcliffe_et_al_2008 }}; {{ ref_intext_doran_myers_2018 }})</t>
  </si>
  <si>
    <t>Requires accurate measurements of the area of the camera detection zone, which has been a challenge in previous studies ({{ ref_intext_rowcliffe_et_al_2011 }}; {{ ref_intext_cusack_et_al_2015 }}; {{ ref_intext_anile-devillard_2016 }}; {{ ref_intext_doran_myers_2018 }}; {{ ref_intext_nakashima_et_al_2018 }})</t>
  </si>
  <si>
    <t>Produces imprecise estimates even under ideal circumstances unless supplemented with auxiliary data (e.g., telemetry) ({{ ref_intext_doran_myers_2018 }}; {{ ref_intext_chandler_royle_2013 }}; {{ ref_intext_sollmann_et_al_2013a }}; {{ ref_intext_sollmann_et_al_2013b }})</t>
  </si>
  <si>
    <t>Avoid ad-hoc definitions of study area and edge effects ({{ ref_intext_doran_myers_2018 }})</t>
  </si>
  <si>
    <t>Can detect difficult to observe behaviours (i.e., boldness, or mating) ({{ ref_intext_bridges_noss_2011 }})</t>
  </si>
  <si>
    <t>Long-term data on behavioural changes that would be difficult to obtain otherwise (i.e., time-limited human observers, or costly GPS collars) ({{ ref_intext_bridges_noss_2011 }})</t>
  </si>
  <si>
    <t>Comparable estimates to SECR [({{ ref_intext_efford_2004 }}; {{ ref_intext_borchers_efford_2008 }}; {{ ref_intext_royle_young_2008 }}; {{ ref_intext_royle_et_al_2009 }}) ({{ ref_intext_wearn_gloverkapfer_2017 }})</t>
  </si>
  <si>
    <t>Open SECR ({{ ref_intext_efford_2004 }}; {{ ref_intext_borchers_efford_2008 }}; {{ ref_intext_royle_young_2008 }}; {{ ref_intext_royle_et_al_2009 }}) models exist that allow for estimation of recruitment and survival rates ({{ ref_intext_wearn_gloverkapfer_2017 }})</t>
  </si>
  <si>
    <t>Estimates are fully comparable to SECR ({{ ref_intext_efford_2004 }}; {{ ref_intext_borchers_efford_2008 }}; {{ ref_intext_royle_young_2008 }}; {{ ref_intext_royle_et_al_2009 }}) of marked species ({{ ref_intext_wearn_gloverkapfer_2017 }})</t>
  </si>
  <si>
    <t>Can be applied to a broader range of species than SECR [({{ ref_intext_efford_2004 }}; {{ ref_intext_borchers_efford_2008 }}; {{ ref_intext_royle_young_2008 }}; {{ ref_intext_royle_et_al_2009 }}) ({{ ref_intext_wearn_gloverkapfer_2017 }})</t>
  </si>
  <si>
    <t>Requires careful calculation of the effective area of detection ({{ ref_intext_warbington_boyce_2020 }})</t>
  </si>
  <si>
    <t>Does not require individual identification ({{ ref_intext_warbington_boyce_2020 }})</t>
  </si>
  <si>
    <t>Makes no assumption about home range ({{ ref_intext_warbington_boyce_2020 }})</t>
  </si>
  <si>
    <t>Comparable to estimates from SECR ({{ ref_intext_efford_2004 }}; {{ ref_intext_borchers_efford_2008 }}; {{ ref_intext_royle_young_2008 }}; {{ ref_intext_royle_et_al_2009 }}) ({{ warbington_boyce_2020 }})</t>
  </si>
  <si>
    <t>pro_con_assumption_type</t>
  </si>
  <si>
    <t>sub_ref_bib</t>
  </si>
  <si>
    <t>sub_ref_intext</t>
  </si>
  <si>
    <t>Styring, 2020b</t>
  </si>
  <si>
    <t>styring_2020b</t>
  </si>
  <si>
    <t>Styring, 2020a</t>
  </si>
  <si>
    <t>styring_2020a</t>
  </si>
  <si>
    <t>Styring, A. (2020b, Jun 22). *Generating a species accumulation plot in excel for BBS data.*  [Video]. YouTube. &lt;https://www.youtube.com/watch?reload=9&amp;app=desktop&amp;v=OEWdPm3zg9I&gt;</t>
  </si>
  <si>
    <t>https://www.youtube.com/embed/OEWdPm3zg9I?si=2RG41LmTRvWfMiEr</t>
  </si>
  <si>
    <t>rk_stats_2018</t>
  </si>
  <si>
    <t>Rob K Statistics (2018, Oct 16). *Species Accumulation Curves* [Video]. YouTube. &lt;https://www.youtube.com/watch?v=Jj7LYrU_6RA&amp;t=3s&gt;</t>
  </si>
  <si>
    <t>Riffomonas Project, 2022a</t>
  </si>
  <si>
    <t>riffomonas_project_2022a</t>
  </si>
  <si>
    <t>Riffomonas Project (2022a, Mar 17). *Using vegan to calculate alpha diversity metrics within the tidyverse in R (CC196)* [Video]. YouTube. &lt;https://www.youtube.com/watch?v=wq1SXGQYgCs&gt;</t>
  </si>
  <si>
    <t>Riffomonas Project, 2022b</t>
  </si>
  <si>
    <t>Riffomonas Project (2022b, Mar 24). *Generating a rarefaction curve from collector's curves in R within the tidyverse (CC198)* [Video]. YouTube. &lt;https://www.youtube.com/watch?v=ywHVb0Q-qsM&gt;</t>
  </si>
  <si>
    <t>Rob K Statistics, 2018</t>
  </si>
  <si>
    <t>Meek, P. D., Ballard, G. A., Fleming, P. J. S., Schaefer, M., Williams, W., &amp; Falzon, G. (2014a). Camera Traps Can Be Heard and Seen by Animals. *PLoS One*, *9*(10), e110832. &lt;https://doi.org/10.1371/journal.pone.0110832&gt;</t>
  </si>
  <si>
    <t>Loreau, M. (2010). Estimating Species Richness Using Species Accumulation and Rarefaction Curves. In O. Kinne (Ed.), *The Challenges of Biodiversity Science* (17th ed., Vol. 1, pp. 20–21). International Ecology Institute. &lt;https://www.researchgate.net/publication/285953769_The_challenges_of_biodiversity_science&gt;</t>
  </si>
  <si>
    <t>Loreau, 2010</t>
  </si>
  <si>
    <t>loreau_2010</t>
  </si>
  <si>
    <t>Brownlee, M., Warbington, C., &amp; Boyce., M. (2022). Monitoring Sitatunga (*Tragelaphus Spekii*) Populations Using Camera Traps. *African Journal of Ecology, 60*(3), 377. &lt;https://doi.org/10.1111/aje.12972&gt;</t>
  </si>
  <si>
    <t>Zuckerberg, B., Cohen, J. M., Nunes, L. A., Bernath-Plaisted, J., Clare, J. D. J., Gilbert, N. A., Kozidis, S. S., Maresh Nelson, S. B., Shipley, A. A., Thompson, K. L., &amp; Desrochers, A. (2020). A Review of Overlapping Landscapes: Pseudoreplication or a Red Herring in Landscape Ecology? *Current Landscape Ecology Reports, 5*(4), 140–148. &lt;https://doi.org/10.1007/s40823-020-00059-4&gt;</t>
  </si>
  <si>
    <t>Brownlee, Warbington &amp; Boyce, 2022</t>
  </si>
  <si>
    <t>Brownlee et al., 2022</t>
  </si>
  <si>
    <t>brownlee_et_al_2022</t>
  </si>
  <si>
    <t>i_lib_prog_2</t>
  </si>
  <si>
    <t>i_lib_prog_6</t>
  </si>
  <si>
    <t>i_lib_prog_7</t>
  </si>
  <si>
    <t>i_lib_prog_4</t>
  </si>
  <si>
    <t>i_lib_prog_1</t>
  </si>
  <si>
    <t>i_lib_prog_3</t>
  </si>
  <si>
    <t>i_lib_prog_5</t>
  </si>
  <si>
    <t>{{ ref_intext_abolaffio_et_al_2019 }}</t>
  </si>
  <si>
    <t>{{ ref_intext_ahumada_et_al_2011 }}</t>
  </si>
  <si>
    <t>{{ ref_intext_ahumada_et_al_2019 }}</t>
  </si>
  <si>
    <t>{{ ref_intext_abmi_2021 }}</t>
  </si>
  <si>
    <t>{{ ref_intext_rcsc_et_al_2024 }}</t>
  </si>
  <si>
    <t>{{ ref_intext_rcsc_2024 }}</t>
  </si>
  <si>
    <t>{{ ref_intext_alonso_et_al_2015 }}</t>
  </si>
  <si>
    <t>{{ ref_intext_ames_et_al_2011 }}</t>
  </si>
  <si>
    <t>{{ ref_intext_anile_devillard_2016 }}</t>
  </si>
  <si>
    <t>{{ ref_intext_apps_mcnutt_2018 }}</t>
  </si>
  <si>
    <t>{{ ref_intext_arnason_et_al_1991 }}</t>
  </si>
  <si>
    <t>{{ ref_intext_augustine_et_al_2018 }}</t>
  </si>
  <si>
    <t>{{ ref_intext_augustine_et_al_2019 }}</t>
  </si>
  <si>
    <t>{{ ref_intext_baylor_tutoring_center_2021 }}</t>
  </si>
  <si>
    <t>{{ ref_intext_bayne_et_al_2021 }}</t>
  </si>
  <si>
    <t>{{ ref_intext_bayne_et_al_2022 }}</t>
  </si>
  <si>
    <t>{{ ref_intext_becker_et_al_2022 }}</t>
  </si>
  <si>
    <t>{{ ref_intext_beery_et_al_2019 }}</t>
  </si>
  <si>
    <t>{{ ref_intext_bessone_et_al_2020 }}</t>
  </si>
  <si>
    <t>{{ ref_intext_bischof_et_al_2020 }}</t>
  </si>
  <si>
    <t>{{ ref_intext_blanc_et_al_2013 }}</t>
  </si>
  <si>
    <t>{{ ref_intext_blasco_moreno_et_al_2019 }}</t>
  </si>
  <si>
    <t>{{ ref_intext_bliss_fisher_1953 }}</t>
  </si>
  <si>
    <t>{{ ref_intext_borcher_marques_2017 }}</t>
  </si>
  <si>
    <t>{{ ref_intext_borchers_efford_2008 }}</t>
  </si>
  <si>
    <t>{{ ref_intext_borchers_et_al_2015 }}</t>
  </si>
  <si>
    <t>{{ ref_intext_borchers_2012 }}</t>
  </si>
  <si>
    <t>{{ ref_intext_bowkett_et_al_2008 }}</t>
  </si>
  <si>
    <t>{{ ref_intext_bridges_noss_2011 }}</t>
  </si>
  <si>
    <t>{{ ref_intext_brodie_et_al_2015 }}</t>
  </si>
  <si>
    <t>{{ ref_intext_broekman_et_al_2022 }}</t>
  </si>
  <si>
    <t>{{ ref_intext_burgar_et_al_2018 }}</t>
  </si>
  <si>
    <t>{{ ref_intext_burgar_2021 }}</t>
  </si>
  <si>
    <t>{{ ref_intext_burkholder_et_al_2018 }}</t>
  </si>
  <si>
    <t>{{ ref_intext_burton_et_al_2015 }}</t>
  </si>
  <si>
    <t>{{ ref_intext_cappelle_et_al_2021 }}</t>
  </si>
  <si>
    <t>{{ ref_intext_caravaggi_et_al_2017 }}</t>
  </si>
  <si>
    <t>{{ ref_intext_caravaggi_et_al_2020 }}</t>
  </si>
  <si>
    <t>{{ ref_intext_carbone_et_al_2001 }}</t>
  </si>
  <si>
    <t>{{ ref_intext_caughley_1977 }}</t>
  </si>
  <si>
    <t>{{ ref_intext_chandler_royle_2013 }}</t>
  </si>
  <si>
    <t>{{ ref_intext_chatterjee_et_al_2021 }}</t>
  </si>
  <si>
    <t>{{ ref_intext_clark_et_al_2003 }}</t>
  </si>
  <si>
    <t>{{ ref_intext_clarke_et_al_2023 }}</t>
  </si>
  <si>
    <t>{{ ref_intext_clarke_2019 }}</t>
  </si>
  <si>
    <t>{{ ref_intext_clevenger_waltho_2005 }}</t>
  </si>
  <si>
    <t>{{ ref_intext_coltrane_et_al_2024 }}</t>
  </si>
  <si>
    <t>{{ ref_intext_cmi_2020 }}</t>
  </si>
  <si>
    <t>{{ ref_intext_colwell_et_al_2012 }}</t>
  </si>
  <si>
    <t>{{ ref_intext_colwell_2022 }}</t>
  </si>
  <si>
    <t>{{ ref_intext_colyn_et_al_2018 }}</t>
  </si>
  <si>
    <t>{{ ref_intext_crisfield_et_al_2024 }}</t>
  </si>
  <si>
    <t>{{ ref_intext_cusack_et_al_2015 }}</t>
  </si>
  <si>
    <t>{{ ref_intext_davis_et_al_2021 }}</t>
  </si>
  <si>
    <t>{{ ref_intext_denes_et_al_2015 }}</t>
  </si>
  <si>
    <t>{{ ref_intext_deng_et_al_2015 }}</t>
  </si>
  <si>
    <t>{{ ref_intext_dey_et_al_2023 }}</t>
  </si>
  <si>
    <t>{{ ref_intext_dillon_kelly_2008 }}</t>
  </si>
  <si>
    <t>{{ ref_intext_doran_myers_2018 }}</t>
  </si>
  <si>
    <t>{{ ref_intext_dunne_quinn_2009 }}</t>
  </si>
  <si>
    <t>{{ ref_intext_duquette_et_al_2014 }}</t>
  </si>
  <si>
    <t>{{ ref_intext_efford_boulanger_2019 }}</t>
  </si>
  <si>
    <t>{{ ref_intext_efford_hunter_2018 }}</t>
  </si>
  <si>
    <t>{{ ref_intext_efford_et_al_2009a }}</t>
  </si>
  <si>
    <t>{{ ref_intext_efford_et_al_2009b }}</t>
  </si>
  <si>
    <t>{{ ref_intext_efford_2004 }}</t>
  </si>
  <si>
    <t>{{ ref_intext_efford_2011 }}</t>
  </si>
  <si>
    <t>{{ ref_intext_efford_2022 }}</t>
  </si>
  <si>
    <t>{{ ref_intext_efford_2024 }}</t>
  </si>
  <si>
    <t>{{ ref_intext_espartosa_et_al_2011 }}</t>
  </si>
  <si>
    <t>{{ ref_intext_fancourt_2016 }}</t>
  </si>
  <si>
    <t>{{ ref_intext_fegraus_et_al_2011 }}</t>
  </si>
  <si>
    <t>{{ ref_intext_fennell_et_al_2022 }}</t>
  </si>
  <si>
    <t>{{ ref_intext_ferreira_rodriguez_et_al_2019 }}</t>
  </si>
  <si>
    <t>{{ ref_intext_fidino_et_al_2020 }}</t>
  </si>
  <si>
    <t>{{ ref_intext_findlay_et_al_2020 }}</t>
  </si>
  <si>
    <t>{{ ref_intext_fisher_burton_2012 }}</t>
  </si>
  <si>
    <t>{{ ref_intext_fisher_et_al_2011 }}</t>
  </si>
  <si>
    <t>{{ ref_intext_fisher_et_al_2014 }}</t>
  </si>
  <si>
    <t>{{ ref_intext_flather_sieg_2007 }}</t>
  </si>
  <si>
    <t>{{ ref_intext_forrester_et_al_2016 }}</t>
  </si>
  <si>
    <t>{{ ref_intext_foster_harmsen_2012 }}</t>
  </si>
  <si>
    <t>{{ ref_intext_found_patterson_2020 }}</t>
  </si>
  <si>
    <t>{{ ref_intext_frampton_et_al_2022 }}</t>
  </si>
  <si>
    <t>{{ ref_intext_frey_et_al_2017 }}</t>
  </si>
  <si>
    <t>{{ ref_intext_gallo_et_al_2022 }}</t>
  </si>
  <si>
    <t>{{ ref_intext_galvez_et_al_2016 }}</t>
  </si>
  <si>
    <t>{{ ref_intext_ganskopp_johnson_2007 }}</t>
  </si>
  <si>
    <t>{{ ref_intext_gerber_et_al_2010 }}</t>
  </si>
  <si>
    <t>{{ ref_intext_gerber_et_al_2011 }}</t>
  </si>
  <si>
    <t>{{ ref_intext_gerhartbarley_nd }}</t>
  </si>
  <si>
    <t>{{ ref_intext_gilbert_et_al_2021 }}</t>
  </si>
  <si>
    <t>{{ ref_intext_gillespie_et_al_2015 }}</t>
  </si>
  <si>
    <t>{{ ref_intext_glen_et_al_2013 }}</t>
  </si>
  <si>
    <t>{{ ref_intext_glover_kapfer_et_al_2019 }}</t>
  </si>
  <si>
    <t>{{ ref_intext_gopalaswamy_et_al_2012 }}</t>
  </si>
  <si>
    <t>{{ ref_intext_gotelli_chao_2013 }}</t>
  </si>
  <si>
    <t>{{ ref_intext_gotelli_colwell_2001 }}</t>
  </si>
  <si>
    <t>{{ ref_intext_gotelli_colwell_2011 }}</t>
  </si>
  <si>
    <t>{{ ref_intext_goa_2023a }}</t>
  </si>
  <si>
    <t>{{ ref_intext_goa_2023b }}</t>
  </si>
  <si>
    <t>{{ ref_intext_green_et_al_2020 }}</t>
  </si>
  <si>
    <t>{{ ref_intext_greenberg_2018 }}</t>
  </si>
  <si>
    <t>{{ ref_intext_greenberg_2020 }}</t>
  </si>
  <si>
    <t>{{ ref_intext_guillera_arroita_et_al_2010 }}</t>
  </si>
  <si>
    <t>{{ ref_intext_hall_et_al_2008 }}</t>
  </si>
  <si>
    <t>{{ ref_intext_harrison_et_al_2018 }}</t>
  </si>
  <si>
    <t>{{ ref_intext_hartig_2019 }}</t>
  </si>
  <si>
    <t>{{ ref_intext_heilbron_1994 }}</t>
  </si>
  <si>
    <t>{{ ref_intext_henrich_et_al_2022 }}</t>
  </si>
  <si>
    <t>{{ ref_intext_hofmeester_et_al_2019 }}</t>
  </si>
  <si>
    <t>{{ ref_intext_holinda_et_al_2020 }}</t>
  </si>
  <si>
    <t>{{ ref_intext_howe_et_al_2017 }}</t>
  </si>
  <si>
    <t>{{ ref_intext_hsieh_et_al_2015 }}</t>
  </si>
  <si>
    <t>{{ ref_intext_huggard_2018 }}</t>
  </si>
  <si>
    <t>{{ ref_intext_hurlbert_1984 }}</t>
  </si>
  <si>
    <t>{{ ref_intext_iannarilli_et_al_2021 }}</t>
  </si>
  <si>
    <t>{{ ref_intext_iijima_2020 }}</t>
  </si>
  <si>
    <t>{{ ref_intext_iknayan_et_al_2014 }}</t>
  </si>
  <si>
    <t>{{ ref_intext_jennelle_et_al_2002 }}</t>
  </si>
  <si>
    <t>{{ ref_intext_jennrich_turner_1969 }}</t>
  </si>
  <si>
    <t>{{ ref_intext_jimenez_et_al_2021 }}</t>
  </si>
  <si>
    <t>{{ ref_intext_jncc_2022 }}</t>
  </si>
  <si>
    <t>{{ ref_intext_johanns_et_al_2022 }}</t>
  </si>
  <si>
    <t>{{ ref_intext_junker_et_al_2021 }}</t>
  </si>
  <si>
    <t>{{ ref_intext_karanth_nichols_1998 }}</t>
  </si>
  <si>
    <t>{{ ref_intext_karanth_et_al_2006 }}</t>
  </si>
  <si>
    <t>{{ ref_intext_karanth_et_al_2011 }}</t>
  </si>
  <si>
    <t>{{ ref_intext_karanth_1995 }}</t>
  </si>
  <si>
    <t>{{ ref_intext_kays_et_al_2009 }}</t>
  </si>
  <si>
    <t>{{ ref_intext_kays_et_al_2010 }}</t>
  </si>
  <si>
    <t>{{ ref_intext_kays_et_al_2020 }}</t>
  </si>
  <si>
    <t>{{ ref_intext_kays_et_al_2021 }}</t>
  </si>
  <si>
    <t>{{ ref_intext_keim_et_al_2011 }}</t>
  </si>
  <si>
    <t>{{ ref_intext_keim_et_al_2019 }}</t>
  </si>
  <si>
    <t>{{ ref_intext_keim_et_al_2021 }}</t>
  </si>
  <si>
    <t>{{ ref_intext_kelejian_prucha_1998 }}</t>
  </si>
  <si>
    <t>{{ ref_intext_kelly_et_al_2008 }}</t>
  </si>
  <si>
    <t>{{ ref_intext_kinnaird_obrien_2012 }}</t>
  </si>
  <si>
    <t>{{ ref_intext_kitamura_et_al_2010 }}</t>
  </si>
  <si>
    <t>{{ ref_intext_kleiber_zeileis_2016 }}</t>
  </si>
  <si>
    <t>{{ ref_intext_krebs_et_al_2011 }}</t>
  </si>
  <si>
    <t>{{ ref_intext_kruger_et_al_2018 }}</t>
  </si>
  <si>
    <t>{{ ref_intext_kucera_barrett._2011 }}</t>
  </si>
  <si>
    <t>{{ ref_intext_kunin_1997 }}</t>
  </si>
  <si>
    <t>{{ ref_intext_kusi_et_al_2019 }}</t>
  </si>
  <si>
    <t>{{ ref_intext_lahoz_monfort_magrath_2021 }}</t>
  </si>
  <si>
    <t>{{ ref_intext_lambert_1992 }}</t>
  </si>
  <si>
    <t>{{ ref_intext_lazenby_et_al_2015 }}</t>
  </si>
  <si>
    <t>{{ ref_intext_lele_et_al_2013 }}</t>
  </si>
  <si>
    <t>{{ ref_intext_li_et_al_2012 }}</t>
  </si>
  <si>
    <t>{{ ref_intext_linden_et_al_2017 }}</t>
  </si>
  <si>
    <t>{{ ref_intext_loonam_et_al_2021 }}</t>
  </si>
  <si>
    <t>{{ ref_intext_lynch_et_al_2015 }}</t>
  </si>
  <si>
    <t>{{ ref_intext_mackenzie_kendall_2002 }}</t>
  </si>
  <si>
    <t>{{ ref_intext_mackenzie_royle_2005 }}</t>
  </si>
  <si>
    <t>{{ ref_intext_mackenzie_et_al_2002 }}</t>
  </si>
  <si>
    <t>{{ ref_intext_mackenzie_et_al_2003 }}</t>
  </si>
  <si>
    <t>{{ ref_intext_mackenzie_et_al_2004 }}</t>
  </si>
  <si>
    <t>{{ ref_intext_mackenzie_et_al_2006 }}</t>
  </si>
  <si>
    <t>{{ ref_intext_maffei_noss_2008 }}</t>
  </si>
  <si>
    <t>{{ ref_intext_manly_et_al_1993 }}</t>
  </si>
  <si>
    <t>{{ ref_intext_markle_et_al_2020 }}</t>
  </si>
  <si>
    <t>{{ ref_intext_martin_et_al_2005 }}</t>
  </si>
  <si>
    <t>{{ ref_intext_mcclintock_et_al_2009 }}</t>
  </si>
  <si>
    <t>{{ ref_intext_mccomb_et_al_2010 }}</t>
  </si>
  <si>
    <t>{{ ref_intext_mccullagh_nelder_1989 }}</t>
  </si>
  <si>
    <t>{{ ref_intext_mcshea_et_al_2015 }}</t>
  </si>
  <si>
    <t>{{ ref_intext_mecks100_2018 }}</t>
  </si>
  <si>
    <t>{{ ref_intext_meek_et_al_2014a }}</t>
  </si>
  <si>
    <t>{{ ref_intext_meek_et_al_2014b }}</t>
  </si>
  <si>
    <t>{{ ref_intext_meek_et_al_2016 }}</t>
  </si>
  <si>
    <t>{{ ref_intext_mills_et_al_2016 }}</t>
  </si>
  <si>
    <t>{{ ref_intext_mills_et_al_2019 }}</t>
  </si>
  <si>
    <t>{{ ref_intext_moeller_et_al_2018 }}</t>
  </si>
  <si>
    <t>{{ ref_intext_moeller_et_al_2023 }}</t>
  </si>
  <si>
    <t>{{ ref_intext_moll_et_al_2020 }}</t>
  </si>
  <si>
    <t>{{ ref_intext_molloy_2018 }}</t>
  </si>
  <si>
    <t>{{ ref_intext_moqanaki_et_al_2021 }}</t>
  </si>
  <si>
    <t>{{ ref_intext_morin_et_al_2022 }}</t>
  </si>
  <si>
    <t>{{ ref_intext_morris_2022 }}</t>
  </si>
  <si>
    <t>{{ ref_intext_morrison_et_al_2018 }}</t>
  </si>
  <si>
    <t>{{ ref_intext_muhly_et_al_2011 }}</t>
  </si>
  <si>
    <t>{{ ref_intext_muhly_et_al_2015 }}</t>
  </si>
  <si>
    <t>{{ ref_intext_mullahy_1986 }}</t>
  </si>
  <si>
    <t>{{ ref_intext_murray_et_al_2016 }}</t>
  </si>
  <si>
    <t>{{ ref_intext_murray_et_al_2021 }}</t>
  </si>
  <si>
    <t>{{ ref_intext_nakashima_et_al_2018 }}</t>
  </si>
  <si>
    <t>{{ ref_intext_natural_regions_committee._2006 }}</t>
  </si>
  <si>
    <t>{{ ref_intext_neilson_et_al_2018 }}</t>
  </si>
  <si>
    <t>{{ ref_intext_newbold_king_2009 }}</t>
  </si>
  <si>
    <t>{{ ref_intext_norouzzadeh_et_al_2020 }}</t>
  </si>
  <si>
    <t>{{ ref_intext_noss_et_al_2003 }}</t>
  </si>
  <si>
    <t>{{ ref_intext_noss_et_al_2012 }}</t>
  </si>
  <si>
    <t>{{ ref_intext_obbard_et_al_2010 }}</t>
  </si>
  <si>
    <t>{{ ref_intext_obrien_kinnaird_2011 }}</t>
  </si>
  <si>
    <t>{{ ref_intext_obrien_et_al_2011 }}</t>
  </si>
  <si>
    <t>{{ ref_intext_obrien_et_al_2013 }}</t>
  </si>
  <si>
    <t>{{ ref_intext_obrien_2010 }}</t>
  </si>
  <si>
    <t>{{ ref_intext_obrien_2011 }}</t>
  </si>
  <si>
    <t>{{ ref_intext_oconnell_bailey_2011a }}</t>
  </si>
  <si>
    <t>{{ ref_intext_oconnell_et_al_2006 }}</t>
  </si>
  <si>
    <t>{{ ref_intext_oconnell_et_al_2011 }}</t>
  </si>
  <si>
    <t>{{ ref_intext_oconnor_et_al_2017 }}</t>
  </si>
  <si>
    <t>{{ ref_intext_oksanen_et_al_2024 }}</t>
  </si>
  <si>
    <t>{{ ref_intext_pacifici_et_al_2016 }}</t>
  </si>
  <si>
    <t>{{ ref_intext_palencia_et_al_2021 }}</t>
  </si>
  <si>
    <t>{{ ref_intext_palencia_et_al_2022 }}</t>
  </si>
  <si>
    <t>{{ ref_intext_palmer_et_al_2018 }}</t>
  </si>
  <si>
    <t>{{ ref_intext_parmenter_et_al_2003 }}</t>
  </si>
  <si>
    <t>{{ ref_intext_parsons_et_al_2018 }}</t>
  </si>
  <si>
    <t>{{ ref_intext_pease_et_al_2016 }}</t>
  </si>
  <si>
    <t>{{ ref_intext_pettorelli_et_al_2010 }}</t>
  </si>
  <si>
    <t>{{ ref_intext_powell_mitchell_2012 }}</t>
  </si>
  <si>
    <t>{{ ref_intext_project_dragonfly_2019 }}</t>
  </si>
  <si>
    <t>{{ ref_intext_proteus_2019a }}</t>
  </si>
  <si>
    <t>{{ ref_intext_proteus_2019b }}</t>
  </si>
  <si>
    <t>{{ ref_intext_pyron_2010 }}</t>
  </si>
  <si>
    <t>{{ ref_intext_ramage_et_al_2013 }}</t>
  </si>
  <si>
    <t>{{ ref_intext_randler_kalb_2018 }}</t>
  </si>
  <si>
    <t>{{ ref_intext_reconyx_inc._2018 }}</t>
  </si>
  <si>
    <t>{{ ref_intext_rendall_et_al_2021 }}</t>
  </si>
  <si>
    <t>{{ ref_intext_risc_2019 }}</t>
  </si>
  <si>
    <t>{{ ref_intext_rich_et_al_2014 }}</t>
  </si>
  <si>
    <t>{{ ref_intext_ridout_linkie_2009 }}</t>
  </si>
  <si>
    <t>{{ ref_intext_riffomonas_project_2022a }}</t>
  </si>
  <si>
    <t>{{ ref_intext_robinson_et_al_2020 }}</t>
  </si>
  <si>
    <t>{{ ref_intext_roeland_2020 }}</t>
  </si>
  <si>
    <t>{{ ref_intext_roemer_et_al_2009 }}</t>
  </si>
  <si>
    <t>{{ ref_intext_rovero_marshall_2009 }}</t>
  </si>
  <si>
    <t>{{ ref_intext_rovero_zimmermann_2016 }}</t>
  </si>
  <si>
    <t>{{ ref_intext_rovero_et_al_2010 }}</t>
  </si>
  <si>
    <t>{{ ref_intext_rovero_et_al_2013 }}</t>
  </si>
  <si>
    <t>{{ ref_intext_rowcliffe_carbone_2008 }}</t>
  </si>
  <si>
    <t>{{ ref_intext_rowcliffe_et_al_2008 }}</t>
  </si>
  <si>
    <t>{{ ref_intext_rowcliffe_et_al_2011 }}</t>
  </si>
  <si>
    <t>{{ ref_intext_rowcliffe_et_al_2013 }}</t>
  </si>
  <si>
    <t>{{ ref_intext_rowcliffe_et_al_2014 }}</t>
  </si>
  <si>
    <t>{{ ref_intext_rowcliffe_et_al_2016 }}</t>
  </si>
  <si>
    <t>{{ ref_intext_royle_nichols_2003 }}</t>
  </si>
  <si>
    <t>{{ ref_intext_royle_young_2008 }}</t>
  </si>
  <si>
    <t>{{ ref_intext_royle_et_al_2009 }}</t>
  </si>
  <si>
    <t>{{ ref_intext_royle_et_al_2014 }}</t>
  </si>
  <si>
    <t>{{ ref_intext_royle_2004 }}</t>
  </si>
  <si>
    <t>{{ ref_intext_samejima_et_al_2012 }}</t>
  </si>
  <si>
    <t>{{ ref_intext_santini_et_al_2020 }}</t>
  </si>
  <si>
    <t>{{ ref_intext_schenider_et_al_2018 }}</t>
  </si>
  <si>
    <t>{{ ref_intext_schlexer_2008 }}</t>
  </si>
  <si>
    <t>{{ ref_intext_schmidt_et_al_2022 }}</t>
  </si>
  <si>
    <t>{{ ref_intext_schweiger_2020 }}</t>
  </si>
  <si>
    <t>{{ ref_intext_scotson_et_al_2017 }}</t>
  </si>
  <si>
    <t>{{ ref_intext_seccombe_2017 }}</t>
  </si>
  <si>
    <t>{{ ref_intext_sequin_et_al_2003 }}</t>
  </si>
  <si>
    <t>{{ ref_intext_shannon_et_al_2014 }}</t>
  </si>
  <si>
    <t>{{ ref_intext_sharma_et_al_2010 }}</t>
  </si>
  <si>
    <t>{{ ref_intext_si_et_al_2014 }}</t>
  </si>
  <si>
    <t>{{ ref_intext_siren_et_al_2018 }}</t>
  </si>
  <si>
    <t>{{ ref_intext_sollmann_et_al_2011 }}</t>
  </si>
  <si>
    <t>{{ ref_intext_sollmann_et_al_2012 }}</t>
  </si>
  <si>
    <t>{{ ref_intext_sollmann_et_al_2013a }}</t>
  </si>
  <si>
    <t>{{ ref_intext_sollmann_et_al_2013b }}</t>
  </si>
  <si>
    <t>{{ ref_intext_sollmann_et_al_2013c }}</t>
  </si>
  <si>
    <t>{{ ref_intext_sollmann_et_al_2018 }}</t>
  </si>
  <si>
    <t>{{ ref_intext_soria_diaz_et_al_2010 }}</t>
  </si>
  <si>
    <t>{{ ref_intext_southwell_et_al_2019 }}</t>
  </si>
  <si>
    <t>{{ ref_intext_steenweg_et_al_2015 }}</t>
  </si>
  <si>
    <t>{{ ref_intext_steenweg_et_al_2017 }}</t>
  </si>
  <si>
    <t>{{ ref_intext_steenweg_et_al_2018 }}</t>
  </si>
  <si>
    <t>{{ ref_intext_steenweg_et_al_2019 }}</t>
  </si>
  <si>
    <t>{{ ref_intext_steinbeiser_et_al_2019 }}</t>
  </si>
  <si>
    <t>{{ ref_intext_stokeld_et_al_2016 }}</t>
  </si>
  <si>
    <t>{{ ref_intext_styring_2020a }}</t>
  </si>
  <si>
    <t>{{ ref_intext_styring_2020b }}</t>
  </si>
  <si>
    <t>{{ ref_intext_suarez_tangil_et_al_2017 }}</t>
  </si>
  <si>
    <t>{{ ref_intext_sun_et_al_2014 }}</t>
  </si>
  <si>
    <t>{{ ref_intext_sun_et_al_2021 }}</t>
  </si>
  <si>
    <t>{{ ref_intext_sun_et_al_2022 }}</t>
  </si>
  <si>
    <t>{{ ref_intext_suwanrat_et_al_2015 }}</t>
  </si>
  <si>
    <t>{{ ref_intext_tabak_et_al_2018 }}</t>
  </si>
  <si>
    <t>{{ ref_intext_tanwar_et_al_2021 }}</t>
  </si>
  <si>
    <t>{{ ref_intext_wildlabs_2021 }}</t>
  </si>
  <si>
    <t>{{ ref_intext_thorn_et_al_2009 }}</t>
  </si>
  <si>
    <t>{{ ref_intext_tigner_et_al_2014 }}</t>
  </si>
  <si>
    <t>{{ ref_intext_tobler_powell_2013 }}</t>
  </si>
  <si>
    <t>{{ ref_intext_tobler_et_al_2008 }}</t>
  </si>
  <si>
    <t>{{ ref_intext_tourani_et_al_2020 }}</t>
  </si>
  <si>
    <t>{{ ref_intext_tourani_2022 }}</t>
  </si>
  <si>
    <t>{{ ref_intext_trolliet_et_al_2014 }}</t>
  </si>
  <si>
    <t>{{ ref_intext_tschumi_et_al_2018 }}</t>
  </si>
  <si>
    <t>{{ ref_intext_twining_et_al_2022 }}</t>
  </si>
  <si>
    <t>{{ ref_intext_van_berkel_2014 }}</t>
  </si>
  <si>
    <t>{{ ref_intext_vandooren_2016 }}</t>
  </si>
  <si>
    <t>{{ ref_intext_van_wilgenburg_et_al_2020 }}</t>
  </si>
  <si>
    <t>{{ ref_intext_velez_et_al_2023 }}</t>
  </si>
  <si>
    <t>{{ ref_intext_vidal_et_al_2021 }}</t>
  </si>
  <si>
    <t>{{ ref_intext_vsn_international_2022 }}</t>
  </si>
  <si>
    <t>{{ ref_intext_warbington_boyce_2020 }}</t>
  </si>
  <si>
    <t>{{ ref_intext_wearn_gloverkapfer_2017 }}</t>
  </si>
  <si>
    <t>{{ ref_intext_wearn_gloverkapfer_2019 }}</t>
  </si>
  <si>
    <t>{{ ref_intext_wearn_et_al_2013 }}</t>
  </si>
  <si>
    <t>{{ ref_intext_wearn_et_al_2016 }}</t>
  </si>
  <si>
    <t>{{ ref_intext_webster_et_al_2019 }}</t>
  </si>
  <si>
    <t>{{ ref_intext_wegge_et_al_2004 }}</t>
  </si>
  <si>
    <t>{{ ref_intext_welbourne_et_al_2016 }}</t>
  </si>
  <si>
    <t>{{ ref_intext_wellington_et_al_2014 }}</t>
  </si>
  <si>
    <t>{{ ref_intext_welsh_et_al_2000 }}</t>
  </si>
  <si>
    <t>{{ ref_intext_whittington_et_al_2018 }}</t>
  </si>
  <si>
    <t>{{ ref_intext_whittington_et_al_2019 }}</t>
  </si>
  <si>
    <t>{{ ref_intext_wildcam_network_2019 }}</t>
  </si>
  <si>
    <t>{{ ref_intext_wildco_2020 }}</t>
  </si>
  <si>
    <t>{{ ref_intext_wildco_lab_2021a }}</t>
  </si>
  <si>
    <t>{{ ref_intext_wildco_lab_2021b }}</t>
  </si>
  <si>
    <t>{{ ref_intext_young_et_al_2018 }}</t>
  </si>
  <si>
    <t>{{ ref_intext_yue_et_al_2015 }}</t>
  </si>
  <si>
    <t>{{ ref_intext_zeileis_et_al_2008 }}</t>
  </si>
  <si>
    <t>{{ ref_intext_zorn_1998 }}</t>
  </si>
  <si>
    <t>{{ ref_intext_zuckerberg_et_al_2020 }}</t>
  </si>
  <si>
    <t>{{ ref_intext_zuur_et_al_2007 }}</t>
  </si>
  <si>
    <t>{{ ref_intext_rk_stats_2018 }}</t>
  </si>
  <si>
    <t>{{ ref_intext_loreau_2010 }}</t>
  </si>
  <si>
    <t>{{ ref_intext_brownlee_et_al_2022 }}</t>
  </si>
  <si>
    <t>Moeller, A. K.,&amp;  Lukacs, P. M. (2021) spaceNtime: an R package for estimating abundance of unmarked animals using camera-trap photographs. *Mammalian Biology, 102*, 581–590. &lt;https://doi.org/10.1007/s42991-021-00181-8&gt;</t>
  </si>
  <si>
    <t>moeller_lukacs_2021</t>
  </si>
  <si>
    <t>Moeller &amp; Lukacs, 2021</t>
  </si>
  <si>
    <t>{{ ref_intext_moeller_lukacs_2021 }}</t>
  </si>
  <si>
    <t>Requires that individuals are distinguishable ({{ ref_intext_wearn_gloverkapfer_2017 }}). However, CR (Sollmann, 2018; {{ ref_intext_rovero_et_al_2013 }}; {{ ref_intext_karanth_nichols_1998 }}) has also been used to estimate abundance of species that lack natural markers but that have phenotypic and*/or environment-induced characteristics ({{ ref_intext_noss_et_al_2003 }}; {{ ref_intext_kelly_et_al_2008 }}; {{ ref_intext_rovero_et_al_2013 }})</t>
  </si>
  <si>
    <t>prog_bar_icon_filename</t>
  </si>
  <si>
    <t>title_i_study_area_mult</t>
  </si>
  <si>
    <t>title_i_cam_dens_gradient</t>
  </si>
  <si>
    <t>title_i_user_entry</t>
  </si>
  <si>
    <t>title_i_cam_strat_covar</t>
  </si>
  <si>
    <t>title_i_cam_high_dens</t>
  </si>
  <si>
    <t>title_i_surv_dur_min_max</t>
  </si>
  <si>
    <t>title_i_sp_asymptote</t>
  </si>
  <si>
    <t>title_i_study_season_num</t>
  </si>
  <si>
    <t>title_i_obj_targ_sp</t>
  </si>
  <si>
    <t>title_i_sp_info</t>
  </si>
  <si>
    <t>title_i_sp_type</t>
  </si>
  <si>
    <t>title_i_sp_dens_low</t>
  </si>
  <si>
    <t>title_i_sp_hr_size</t>
  </si>
  <si>
    <t>title_i_sp_size</t>
  </si>
  <si>
    <t>title_i_sp_rarity</t>
  </si>
  <si>
    <t>title_i_sp_detprob_cat</t>
  </si>
  <si>
    <t>title_i_sp_behav</t>
  </si>
  <si>
    <t>title_i_sp_behav_season</t>
  </si>
  <si>
    <t>title_i_marking_code</t>
  </si>
  <si>
    <t>title_i_marking_allsub</t>
  </si>
  <si>
    <t>title_i_3ormore_cat_ids</t>
  </si>
  <si>
    <t>title_i_auxillary_info</t>
  </si>
  <si>
    <t>title_i_aux_count_possible</t>
  </si>
  <si>
    <t>title_i_focalarea_calc</t>
  </si>
  <si>
    <t>title_i_sp_common_pop_lg</t>
  </si>
  <si>
    <t>title_i_sp_size_multi</t>
  </si>
  <si>
    <t>title_i_sp_behav_mult</t>
  </si>
  <si>
    <t>title_i_sp_rarity_multi</t>
  </si>
  <si>
    <t>title_i_sp_detprob_cat_multi</t>
  </si>
  <si>
    <t>[Camera locations](/09_glossary.md#camera_location) are [randomly placed](/09_glossary.md#sampledesign_random) ({{ ref_intext_wearn_gloverkapfer_2017 }})</t>
  </si>
  <si>
    <t>[Camera locations](/09_glossary.md#camera_location) are [randomly placed]({{ ref_glossary }}#sampledesign_random) ({{ ref_intext_wearn_gloverkapfer_2017 }})</t>
  </si>
  <si>
    <t>[Camera locations](/09_glossary.md#camera_location) are independent ({{ ref_intext_mackenzie_et_al_2006 }})</t>
  </si>
  <si>
    <t>[Camera locations](/09_glossary.md#camera_location) are independent ({{ ref_intext_wearn_gloverkapfer_2017 }})</t>
  </si>
  <si>
    <t>[Camera locations](/09_glossary.md#camera_location) are randomly placed with respect to the distribution and orientation of home ranges ({{ ref_intext_wearn_gloverkapfer_2017 }})</t>
  </si>
  <si>
    <t>[Detection probability](/09_glossary.md#detection_probability) of different species remains the same ({{ ref_intext_wearn_gloverkapfer_2017 }})</t>
  </si>
  <si>
    <t>[Detection probability](/09_glossary.md#detection_probability) of different species remains the same ({{ ref_intext_wearn_gloverkapfer_2017 }}) ('true' species richness estimation involves attempting to correct for '[imperfect detection](/09_glossary.md#imperfect_detection)' ({{ ref_intext_wearn_gloverkapfer_2017 }})</t>
  </si>
  <si>
    <t>[Occupancy](/09_glossary.md#occupancy) ({{ ref_intext_mackenzie_et_al_2002 }}) only measures distribution; it may be a misleading indicator of changes in abundance ({{ ref_intext_wearn_gloverkapfer_2017 }})</t>
  </si>
  <si>
    <t>[Occupancy](/09_glossary.md#occupancy) is constant ({{ ref_intext_mackenzie_et_al_2002 }}) (abundance is constant) ({{ ref_intext_mackenzie_et_al_2006 }})</t>
  </si>
  <si>
    <t>[Relative abundance indices](/09_glossary.md#mods_relative_abundance) often do correlate with abundance ({{ ref_intext_wearn_gloverkapfer_2017 }})</t>
  </si>
  <si>
    <t>Detections are [independent](/09_glossary.md#independent_detections) ({{ ref_intext_mackenzie_et_al_2006 }})</t>
  </si>
  <si>
    <t>Difficult to draw inferences (a large number of [assumptions](/09_glossary.md#mods_modelling_assumption)); comparisons across space, time, species, and studies are difficult ({{ ref_intext_wearn_gloverkapfer_2017 }})</t>
  </si>
  <si>
    <t>Interpretation*/communication of results may not be straightforward (if the scale of movement is much larger than the [camera spacing](/09_glossary.md#camera_spacing) the results should be interpreted as 'probability of use' rather than [occupancy](/09_glossary.md#occupancy)) ({{ ref_intext_wearn_gloverkapfer_2017 }})</t>
  </si>
  <si>
    <t>Many [assumption](/09_glossary.md#mods_modelling_assumption)s exist (since used for many approaches) ({{ ref_intext_wearn_gloverkapfer_2017 }})</t>
  </si>
  <si>
    <t>Multi-species [occupancy models](/09_glossary.md#mods_occupancy) ({{ ref_intext_mackenzie_et_al_2002 }}) allow the inclusion of interactions among species while controlling for [imperfect detection](/09_glossary.md#imperfect_detection) ({{ ref_intext_wearn_gloverkapfer_2017 }})</t>
  </si>
  <si>
    <t>No formal [assumption](/09_glossary.md#mods_modelling_assumption)s ({{ ref_intext_wearn_gloverkapfer_2017 }})</t>
  </si>
  <si>
    <t>Sampling effort is comparable between [Camera locations](/09_glossary.md#camera_location) ({{ ref_intext_royle_nichols_2003 }})</t>
  </si>
  <si>
    <t>The probability of [occupancy](/09_glossary.md#occupancy) and detection are constant across all [Camera locations](/09_glossary.md#camera_location) within a stratum or can be modelled using covariates ({{ ref_intext_mackenzie_et_al_2006 }})</t>
  </si>
  <si>
    <t>Becker, M., Huggard, D. J., Dickie, M., Warbington, C., Schieck, J., Herdman, E., Serrouya, R., &amp; Boutin, S. (2022). Applying and Testing a Novel Method to Estimate Animal [density](/09_glossary.md#density) from Motion-Triggered Cameras. *Ecosphere, 13*(4), 1-14. &lt;https://doi.org/10.1002/ecs2.4005&gt;</t>
  </si>
  <si>
    <t>Burgar, J. M., Stewart, F. E. C., Volpe, J. P., Fisher, J. T., &amp; Burton, A. C. (2018). Estimating [density](/09_glossary.md#density) for species conservation: comparing camera trap spatial count models to genetic spatial capture-recapture models. *Global Ecology and Conservation*, *15*, Article e00411. &lt;https://doi.org/10.1016/j.gecco.2018.e00411&gt;</t>
  </si>
  <si>
    <t>Chandler, R. B., &amp; Royle, J. A. (2013). Spatially explicit models for inference about [density](/09_glossary.md#density) in unmarked or partially marked populations. *The Annals of Applied Statistics, 7*(2), 936–954. &lt;https://doi.org/10.1214/12-aoas610&gt;</t>
  </si>
  <si>
    <t>Clarke, J., Bohm, H., Burton, C., Constantinou, A. (2023). *Using Camera Traps to Estimate Medium and Large Mammal [density](/09_glossary.md#density): Comparison of Methods and Recommendations for Wildlife Managers*. &lt;https://doi.org/10.13140/RG.2.2.18364.72320&gt;</t>
  </si>
  <si>
    <t>Clarke, J. D. (2019).comparing Clustered Sampling Designs for Spatially Explicit Estimation of Population [density](/09_glossary.md#density). *Population Ecology, 61*, 93–101. &lt;https://doi.org/10.1002/1438-390X.1011&gt;</t>
  </si>
  <si>
    <t>Coltrane, J., DeCesare, N. J., Horne, J. S., &amp; Lukacs, P. M. (2024). Comparing camera-based ungulate [density](/09_glossary.md#density) estimates: A case study using island populations of bighorn sheep and mule deer. *The Journal of Wildlife Management, 88*(7), e22636. &lt;https://doi.org/10.1002/jwmg.22636&gt;</t>
  </si>
  <si>
    <t>Dillon, A., &amp; Kelly, M. J. (2008). Ocelot Home Range, Overlap and [density](/09_glossary.md#density): Comparing Radio Telemetry with Camera Trapping. *Journal of Zoology, 275*, 391–398. &lt;https://doi.org/10.1111/j.1469-7998.2008.00452.x&gt;</t>
  </si>
  <si>
    <t>Doran-Myers, D. (2018). *Methodological Comparison of Canada Lynx [density](/09_glossary.md#density) Estimation* [Master of Science in Ecology thesis, University of Alberta]. ERA: Education and Research Archive. &lt;https://doi.org/10.7939/R3Q815805&gt;</t>
  </si>
  <si>
    <t>Efford, M. G., &amp; Hunter, C. M. (2018). Spatial Capture-mark-resight Estimation of Animal Population [density](/09_glossary.md#density). *Biometrics, 74*(2), 411–420. &lt;https://doi.org/10.1111/biom.12766&gt;</t>
  </si>
  <si>
    <t>Efford, M. G., Borchers, D. L., &amp; Byrom, A. E. (2009a). [density](/09_glossary.md#density) Estimation by Spatially Explicit Capture-Recapture: Likelihood-Based Methods. *In* D. L. Thomson, E. G. Cooch, &amp; M. J. Conroy (Eds.), *Modeling Demographic Processes In Marked Populations* (pp. 255–269). &lt;https://doi.org/10.1007/978-0-387-78151-8_11&gt;</t>
  </si>
  <si>
    <t>Efford, M. G., Dawson, D. K., &amp; Borchers, D. L. (2009b). Population [density](/09_glossary.md#density) estimated from locations of individuals on a passive detector array. *Ecology, 90*(10), 2676–2682. &lt;https://doi.org/10.1890/08-1735.1&gt;</t>
  </si>
  <si>
    <t>Efford, M. (2004). [density](/09_glossary.md#density) Estimation in Live-Trapping Studies. *Oikos, 106*(3), 598–610. &lt;http://www.jstor.org.login.ezproxy.library.ualberta.ca/stable/3548382&gt;</t>
  </si>
  <si>
    <t>Efford, M. (2011). *secr—Spatially explicit capture–recapture in R.* &lt;https://www.otago.ac.nz/[density](/09_glossary.md#density)/pdfs/secr-overview%202.3.1.pdf&gt;</t>
  </si>
  <si>
    <t>Efford, M. G. (2022). Mark–resight in secr 4. 5. 1–20. &lt;https://www.otago.ac.nz/[density](/09_glossary.md#density)/pdfs/secr-markresight.pdf&gt;</t>
  </si>
  <si>
    <t>Foster, R. J., &amp; Harmsen, B. J. (2012). A Critique of [density](/09_glossary.md#density) Estimation from Camera Trap Data. *Journal of* *Wildlife Management, 76*(2), 224–36. &lt;https://doi.org/10.1002/jwmg.275&gt;</t>
  </si>
  <si>
    <t>Gerber, B., Karpanty, S. S. M., Crawford, C., Kotschwar, M., &amp; Randrianantenaina, J. (2010). An assessment of carnivore relative abundance and [density](/09_glossary.md#density) in the eastern rainforests of Madagascar using remotely-triggered camera traps. *Oryx, 44*(2), 219–222. &lt;https://doi.org/10.1017/S0030605309991037&gt;</t>
  </si>
  <si>
    <t>Gerber, B. D., Karpanty, S. M., &amp; Kelly, M. J. (2011). Evaluating the potential biases in carnivore capture–recapture studies associated with the use of lure and varying [density](/09_glossary.md#density) estimation techniques using photographic-sampling data of the Malagasy civet. *Population Ecology, 54*(1), 43–54. &lt;https://doi.org/10.1007/s10144-011-0276-3&gt;</t>
  </si>
  <si>
    <t>Gopalaswamy, A. M., Royle, J. A., Hines, J. E., Singh, P., Jathanna, D., Kumar, N. S., &amp; Karanth, K. U. (2012). Program SPACECAP: software for estimating animal [density](/09_glossary.md#density) using spatially explicit capture–recapture models. *Methods in Ecology and Evolution, 3*(6), 1067–1072. &lt;https://doi.org/10.1111/j.2041-210X.2012.00241.x&gt;</t>
  </si>
  <si>
    <t>Green, A. M., Chynoweth, M. W., &amp; Şekercioğlu, Ç. H. (2020). Spatially Explicit Capture-Recapture Through Camera Trapping: A Review of Benchmark Analyses for Wildlife [density](/09_glossary.md#density) Estimation. *Frontiers in Ecology and Evolution*, 8, Article 563477. &lt;https://doi.org/10.3389/fevo.2020.563477&gt;</t>
  </si>
  <si>
    <t>Henrich, M., Hartig, F., Dormann, C. F., Kühl, H. S., Peters, W., Franke, F., Peterka, T., Šustr, P., &amp; Heurich, M. (2022). Deer Behavior Affects [density](/09_glossary.md#density) Estimates With Camera Traps, but Is Outweighed by Spatial Variability. *Frontiers in Ecology and Evolution, 10*, 881502. &lt;https://doi.org/10.3389/fevo.2022.881502&gt;</t>
  </si>
  <si>
    <t>Huggard, D. (2018). *Animal [density](/09_glossary.md#density) from Camera Data*. Alberta Biodiversity Monitoring Institute. &lt;https://www.abmi.ca/home/publications/501-550/516&gt;</t>
  </si>
  <si>
    <t>Kinnaird, M. F., &amp; O'Brien, T. G. (2011). [density](/09_glossary.md#density) estimation of sympatric carnivores using spatially explicit capture–recapture methods and standard trapping grid. *Ecological Applications, 21*(8), 2908–2916. &lt;https://www.jstor.org/stable/41417102&gt;</t>
  </si>
  <si>
    <t>Krebs, C. J., Boonstra, R., Gilbert, S., Reid, D., Kenney, A. J., Hofer, E. J., &amp; an Vuren, D. H. (2011). [density](/09_glossary.md#density) estimation for small mammals from livetrapping grids: rodents in northern Canada. *Journal of Mammalogy, 92*(5), 974–981. &lt;https://doi.org/10.1644/10-M&gt;</t>
  </si>
  <si>
    <t>Linden, D. W., Fuller, A. K., Royle, J. A., &amp; Hare, M. P. (2017). Examining the occupancy–[density](/09_glossary.md#density) relationship for a low‐[density](/09_glossary.md#density) carnivore. *Journal of Applied Ecology, 54*(6), 2043–2052. &lt;https://doi.org/10.1111/1365-2664.12883&gt;</t>
  </si>
  <si>
    <t>Morin, D. J., Boulanger, J., Bischof, R., Lee, D. C., Ngoprasert, D., Fuller, A. K., McLellan, B., Steinmetz, R., Sharma, S., Garshelis, D., Gopalaswamy, A., Nawaz, M. A., &amp; Karanth, U. (2022).comparison of methods for estimating [density](/09_glossary.md#density) and population trends for low-[density](/09_glossary.md#density) Asian bears. *Global Ecology and Conservation, 35*, e02058 &lt;https://doi.org/10.1016/j.gecco.2022.e02058&gt;</t>
  </si>
  <si>
    <t>Nakashima, Y., Fukasawa, &amp; K., Samejima, H. (2018). Estimating Animal [density](/09_glossary.md#density) Without Individual Recognition Using Information Derivable Exclusively from Camera Traps. *Journal of Applied Ecology, 55*(2), 735–744. &lt;https://doi.org/10.1111/1365-2664.13059&gt;</t>
  </si>
  <si>
    <t>Noss, A. J., Gardner, B., Maffei, L., Cuéllar, E., Montaño, R., Romero-Muñoz, A., Sollman, R., O'Connell, A. F., &amp; Altwegg, R. (2012).comparison of [density](/09_glossary.md#density) estimation methods for mammal populations with camera traps in the Kaa-Iya del Gran Chaco landscape. *Animal Conservation, 15*(5), 527–535. &lt;https://doi.org/10.1111/j.1469-1795.2012.00545.x&gt;</t>
  </si>
  <si>
    <t>O’Brien, T. G., &amp; Kinnaird, M. F. (2011). [density](/09_glossary.md#density) estimation of sympatric carnivores using spatially explicit capture–recapture methods and standard trapping grid. *Ecological Applications, 21*(8), 2908–2916. &lt;https://www.jstor.org/stable/41417102&gt;</t>
  </si>
  <si>
    <t>O’Brien, T. G. (2011). Abundance, [density](/09_glossary.md#density) and Relative Abundance: A Conceptual Framework. In A. F. O’Connell, J. D. Nichols, &amp; K. U. Karanth (Eds.), *Camera Traps In Animal Ecology: Methods and Analyses* (pp. 71–96). Springer. &lt;https://doi.org/10.1007/978-4-431-99495-4_6&gt;</t>
  </si>
  <si>
    <t>Obbard, M. E., Howe, E. J., &amp; Kyle, C. J. (2010). Empirical Comparison of [density](/09_glossary.md#density) Estimators for Large Carnivores. *Journal of Applied Ecology*, 47(1), 76–84. &lt;https://doi.org/10.1111/j.1365-2664.2009.01758.x&gt;</t>
  </si>
  <si>
    <t>Palencia, P., Rowcliffe, J. M., Vicente, J., &amp; Acevedo, P. (2021). Assessing the camera trap methodologies used to estimate [density](/09_glossary.md#density) of unmarked populations. *Journal of Applied Ecology, 58*(8), 1583–1592. &lt;https://doi.org/10.1111/1365-2664.13913&gt;</t>
  </si>
  <si>
    <t>Parmenter, R. R., Yates, T. L., Anderson, D. R., Burnham, K. P., Dunnum, J. L., Franklin, A. B., Friggens, M. T., Lubow, B. C., Miller, M., Olson, G. S., Parmenter, C. A., Pollard, J., Rexstad, E., Shenk, T. M., Stanley, T. R., &amp; White, G. C. (2003). Small-mammal [density](/09_glossary.md#density) estimation: A field comparison of grid-based vs. web-based [density](/09_glossary.md#density) estimators. *Ecological Monographs, 73*(1), 1-26. &lt;https://doi.org/10.1890/0012-9615(2003)073[0001:Smdeaf]2.0.Co;2&gt;</t>
  </si>
  <si>
    <t>Rovero, F., &amp; Marshall, A. R. (2009). Camera Trapping Photographic Rate as an Index of [density](/09_glossary.md#density) in Forest Ungulates. *Journal of Applied Ecology*, *46*(5), 1011–1017. &lt;https://www.jstor.org/stable/25623081&gt;</t>
  </si>
  <si>
    <t>Rowcliffe, J. M., Field, J., Turvey, S. T., &amp; Carbone, C. (2008). Estimating animal [density](/09_glossary.md#density) using camera traps without the need for individual recognition. *Journal of Applied Ecology*, *45*(4), 1228–1236. &lt;https://doi.org/10.1111/j.1365-2664.2008.01473.x&gt;</t>
  </si>
  <si>
    <t>Rowcliffe, J. M., Kays, R., Carbone, C., &amp; Jansen, P. A. (2013). Clarifying assumptions behind the estimation of animal [density](/09_glossary.md#density) from camera trap rates. *The Journal of Wildlife Management, 77*(5), 876–876. &lt;https://doi.org/10.1002/jwmg.533&gt;</t>
  </si>
  <si>
    <t>Royle, J. A., Nichols, J. D., Karanth, K. U., &amp; Gopalaswamy, A. M. (2009). A hierarchical model for estimating [density](/09_glossary.md#density) in camera-trap studies. *Journal of Applied Ecology, 46*(1), 118–127. &lt;https://doi.org/10.1111/j.1365-2664.2008.01578.x&gt;</t>
  </si>
  <si>
    <t>Royle, J. A., Converse, S. J., &amp; Freckleton, R. (2014). Hierarchical spatial capture-recapture models: modelling population [density](/09_glossary.md#density) in stratified populations. *Methods in Ecology and Evolution, 5*(1), 37-43. &lt;https://doi.org/10.1111/2041-210x.12135&gt;</t>
  </si>
  <si>
    <t>Sharma, R.K., Jhala, Y., Qureshi, Q., Vattakaven, J., Gopal, R. &amp; Nayak, K. (2010). Evaluating capture-recapture population and [density](/09_glossary.md#density) estimation of tigers in a population with known parameters. *Animal Conservation, 13*(1), 94–103. &lt;https://doi.org/10.1111/j.1469-1795.2009.00305.x&gt;</t>
  </si>
  <si>
    <t>Sollmann, R., Furtado, M. M., Gardner, B., Hofer, H., Jácomo, A. T. A., Tôrres, N. M., &amp; Silveira, L. (2011). Improving [density](/09_glossary.md#density) Estimates for Elusive Carnivores: Accounting for Sex-Specific Detection and Movements Using Spatial Capture–Recapture Models for Jaguars in Central Brazil. *Biological Conservation*, 144(3), 1017–24. &lt;https://doi.org/10.1016/j.biocon.2010.12.011&gt;</t>
  </si>
  <si>
    <t>Sollmann, R., Gardner, B., &amp; Belant, J. L. (2012). How does Spatial Study Design Influence [density](/09_glossary.md#density) Estimates from Spatial capture-recapture models? *PLoS One, 7*, e34575. &lt;https://doi.org/10.1371/journal.pone.0034575&gt;</t>
  </si>
  <si>
    <t>Sollmann, R., Gardner, B., Chandler, R. B., Shindle, D. B., Onorato, D. P., Royle, J. A., O'Connell, A. F., &amp; Lukacs, P. (2013a). Using multiple data sources provides [density](/09_glossary.md#density) estimates for endangered Florida panther. *Journal of Applied Ecology, 50*(4), 961–968. &lt;https://doi.org/10.1111/1365-2664.12098&gt;</t>
  </si>
  <si>
    <t>Soria-Díaz, L., Monroy-Vilchis, O., Rodríguez-Soto, C., Zarco-González, M., &amp; Urios, V. (2010). Variation of Abundance and [density](/09_glossary.md#density) of *Puma concolor* in Zones of High and Low Concentration of Camera Traps in Central Mexico. *Animal Biology, 60*(4), 361-371. &lt;https://doi.org/10.1163/157075610X523251&gt;</t>
  </si>
  <si>
    <t>Suwanrat, S., Ngoprasert, D., Sutherland, C., Suwanwareea, P., Savini, T. (2015). Estimating [density](/09_glossary.md#density) of secretive terrestrial birds (Siamese Fireback) in pristine and degraded forest using camera traps and distance sampling. *Global Ecology and Conservation, 3*, 596–606. &lt;https://www.sciencedirect.com/science/article/pii/S2351989415000116&gt;</t>
  </si>
  <si>
    <t>Twining, J. P., McFarlane, C., O’Meara, D., O’Reilly, C., Reyne, M., Montgomery, W. I., Helyar, S., Tosh, D. G., &amp; Augustine, B. C. (2022) A Comparison of [density](/09_glossary.md#density) Estimation Methods for Monitoring Marked and Unmarked Animal Populations. *Ecosphere, 13*(10), e4165. &lt;https://doi.org/10.1002/ecs2.4165&gt;</t>
  </si>
  <si>
    <t>Warbington, C. H., &amp; Boyce, M. S. (2020). Population [density](/09_glossary.md#density) of sitatunga in riverine wetland habitats. *Global Ecology and Conservation*, *24*. &lt;https://doi.org/10.1016/j.gecco.2020.e01212&gt;</t>
  </si>
  <si>
    <t>[density](/09_glossary.md#density)</t>
  </si>
  <si>
    <t>Figure 2. Part of the challenge of unmarked [density](/09_glossary.md#density) estimation is distinguishing between many detections of a single individual (top) and detections of many different individuals (bottom) at a given camera station. Top panel: the same black deer passes in front of the camera at three different points in time. Bottom panel: three different deer – grey, brown and orange – pass in front of the camera at each timestamp. Unmarked models do not differentiate between the top and bottom scenarios directly (i.e., by individually identifying the deer), but use secondary information or model assumptions to tease them apart.</t>
  </si>
  <si>
    <t>Part of the challenge of unmarked [density](/09_glossary.md#density) estimation is distinguishing between many detections of a single individual (top) and detections of many different individuals (bottom) at a given camera station. Top panel: the same black deer passes in front of the camera at three different points in time. Bottom panel: three different deer – grey, brown and orange – pass in front of the camera at each timestamp. Unmarked models do not differentiate between the top and bottom scenarios directly (i.e., by individually identifying the deer), but use secondary information or model assumptions to tease them apart.</t>
  </si>
  <si>
    <t>Figure 14. Comparative illustration of site-structured [density](/09_glossary.md#density) models. On the left: camera-based models typically measure abundance N using data from all cameras (grey crosses) in a network, and divide N by the area of the sampling frame A to obtain a [density](/09_glossary.md#density) estimate. On the right: site-structured models estimate [density](/09_glossary.md#density) for every camera station, using site-specific abundance and effective sampling area. These [density](/09_glossary.md#density) estimates are then extrapolated to the entire sampling frame. The subscript i refers to camera location *i*.</t>
  </si>
  <si>
    <t>Comparative illustration of site-structured [density](/09_glossary.md#density) models. On the left: camera-based models typically measure abundance N using data from all cameras (grey crosses) in a network, and divide N by the area of the sampling frame A to obtain a [density](/09_glossary.md#density) estimate. On the right: site-structured models estimate [density](/09_glossary.md#density) for every camera station, using site-specific abundance and effective sampling area. These [density](/09_glossary.md#density) estimates are then extrapolated to the entire sampling frame. The subscript i refers to camera location *i*.</t>
  </si>
  <si>
    <t>Figure 15. Adapted from Gilbert et al. (2021) and Sun (unpublished). Decision tree for selecting camera trap [density](/09_glossary.md#density) models. The models in the yellow rectangle are for marked and partially-marked populations; the remaining models are for unmarked populations. Note, the models in this decision tree are not necessarily ordered from strongest to weakest, but rather are organized by key features.</t>
  </si>
  <si>
    <t>Adapted from Gilbert et al. (2021) and Sun (unpublished). Decision tree for selecting camera trap [density](/09_glossary.md#density) models. The models in the yellow rectangle are for marked and partially-marked populations; the remaining models are for unmarked populations. Note, the models in this decision tree are not necessarily ordered from strongest to weakest, but rather are organized by key features.</t>
  </si>
  <si>
    <t>obj_[density](/09_glossary.md#density)</t>
  </si>
  <si>
    <t xml:space="preserve">    mod_appl_mod_cr_cmr: "Population size / Absolute abundance / Vital rates / [density](/09_glossary.md#density); Marked"</t>
  </si>
  <si>
    <t xml:space="preserve">    mod_appl_mod_scr_secr: "[density](/09_glossary.md#density) / population size; Marked"</t>
  </si>
  <si>
    <t xml:space="preserve">    mod_appl_mod_smr: "[density](/09_glossary.md#density); Marked population"</t>
  </si>
  <si>
    <t xml:space="preserve">    mod_appl_mod_sc: "[density](/09_glossary.md#density); Unmarked population"</t>
  </si>
  <si>
    <t xml:space="preserve">    mod_appl_mod_catspim: "[density](/09_glossary.md#density) / population size; Partially Marked"</t>
  </si>
  <si>
    <t xml:space="preserve">    mod_appl_mod_2flankspim: "[density](/09_glossary.md#density) / population size; Partially Marked"</t>
  </si>
  <si>
    <t xml:space="preserve">    mod_appl_mod_rem: "[density](/09_glossary.md#density); Unmarked"</t>
  </si>
  <si>
    <t xml:space="preserve">    mod_appl_mod_rest: "[density](/09_glossary.md#density); Unmarked"</t>
  </si>
  <si>
    <t xml:space="preserve">    mod_appl_mod_tifc: "[density](/09_glossary.md#density); Unmarked"</t>
  </si>
  <si>
    <t xml:space="preserve">    mod_appl_mod_ds: "[density](/09_glossary.md#density); Unmarked"</t>
  </si>
  <si>
    <t xml:space="preserve">    mod_appl_mod_tte: "[density](/09_glossary.md#density); Unmarked"</t>
  </si>
  <si>
    <t xml:space="preserve">    mod_appl_mod_ste: "[density](/09_glossary.md#density); Unmarked"</t>
  </si>
  <si>
    <t xml:space="preserve">    mod_appl_mod_is: "[density](/09_glossary.md#density); Unmarked"</t>
  </si>
  <si>
    <t>½ MMDM (Mean Maximum Distance Moved) will usually lead to an underestimation of home range size and thus overestimation of [density](/09_glossary.md#density) ({{ ref_intext_parmenter_et_al_2003 }}; {{ ref_intext_noss_et_al_2012 }}; {{ ref_intext_wearn_gloverkapfer_2017 }})</t>
  </si>
  <si>
    <t>Allows community-wide [density](/09_glossary.md#density) estimation ({{ ref_intext_wearn_gloverkapfer_2017 }})</t>
  </si>
  <si>
    <t>Allows for [density](/09_glossary.md#density) estimation for a unmarked population, but the precision of the [density](/09_glossary.md#density) estimates are likely to be very low value ({{ ref_intext_wearn_gloverkapfer_2017 }})</t>
  </si>
  <si>
    <t>and could affect the time within the detection zone and subsequently affect estimates of [density](/09_glossary.md#density) ({{ ref_intext_doran_myers_2018 }})</t>
  </si>
  <si>
    <t>Both likelihood-based and Bayesian versions of the model have been implemented in relatively easy-to-use software ([density](/09_glossary.md#density) and SPACECAP, respectively, as well as associated R packages) ({{ ref_intext_wearn_gloverkapfer_2017 }})</t>
  </si>
  <si>
    <t>Calibration with independent [[density](/09_glossary.md#density)](/09_glossary.md#[density](/09_glossary.md#density)) estimates is possible ({{ ref_intext_wearn_gloverkapfer_2017 }})</t>
  </si>
  <si>
    <t>Can be applied to low-[density](/09_glossary.md#density) populations ({{ ref_intext_howe_et_al_2017 }}; {{ ref_intext_clarke_et_al_2023 }})</t>
  </si>
  <si>
    <t>Direct estimation of [[density](/09_glossary.md#density)](/09_glossary.md#[density](/09_glossary.md#density)); avoids ad-hoc definitions of study area ({{ ref_intext_rowcliffe_et_al_2008 }})</t>
  </si>
  <si>
    <t>Improved precision of [[density](/09_glossary.md#density)](/09_glossary.md#[density](/09_glossary.md#density)) estimates relative to SCR ({{ ref_intext_augustine_et_al_2018 }}; {{ ref_intext_davis_et_al_2021 }}; {{ ref_intext_clarke_et_al_2023 }})</t>
  </si>
  <si>
    <t>Increased precision is less pronounced in high-[[density](/09_glossary.md#density)](/09_glossary.md#[density](/09_glossary.md#density)) populations ({{ ref_intext_augustine_et_al_2018 }}; {{ ref_intext_clarke_et_al_2023 }})</t>
  </si>
  <si>
    <t>Low population [density](/09_glossary.md#density) and reactivity to cameras may be major sources of bias' ({{ ref_intext_bessone_et_al_2020 }}; {{ ref_intext_clarke_et_al_2023 }})</t>
  </si>
  <si>
    <t>May produce be less reliable*/accurate estimates for high-[density](/09_glossary.md#density) populations ({{ ref_intext_sun_et_al_2022 }}; {{ ref_intext_clarke_et_al_2023 }})</t>
  </si>
  <si>
    <t>May produce more precise and less biased [density](/09_glossary.md#density) estimates than SC with less information ({{ ref_intext_sun_et_al_2022 }}; {{ ref_intext_clarke_et_al_2023 }})</t>
  </si>
  <si>
    <t>Multiple cameras per station may be required to identify individuals; difficult to implement at large spatial scales as it requires a high [density](/09_glossary.md#density) of cameras ({{ ref_intext_morin_et_al_2022 }})</t>
  </si>
  <si>
    <t>Not appropriate for high-[density](/09_glossary.md#density) populations with evenly spaced activity centres (camera[-specific] counts will be too similar and impair activity centre inference)' ({{ ref_intext_clarke_et_al_2023 }})</t>
  </si>
  <si>
    <t>Not appropriate for low [density](/09_glossary.md#density) or elusive species when recaptures too few to confidently infer the number and location of activity centres' ({{ ref_intext_clarke_et_al_2023 }}; {{ ref_intext_burgar_et_al_2018 }})</t>
  </si>
  <si>
    <t>Produces direct estimates of [density](/09_glossary.md#density) or population size for explicit spatial regions ({{ ref_intext_chandler_royle_2013 }})</t>
  </si>
  <si>
    <t>Provides unbiased estimates of animal [density](/09_glossary.md#density), even when animal movement speed varies, and animals travel in pairs ({{ ref_intext_nakashima_et_al_2018 }})</t>
  </si>
  <si>
    <t>Requires a good understanding of the focal populations’ activity patterns; [density](/09_glossary.md#density) estimates can be biased (e.g., under-estimated) when regular periods of inactivity are not accounted for (using detection times to infer periods of activity may help overcome this limitation)' ({{ ref_intext_howe_et_al_2017 }}; {{ ref_intext_palencia_et_al_2021 }}; {{ ref_intext_clarke_et_al_2023 }})</t>
  </si>
  <si>
    <t>SECR ({{ ref_intext_efford_2004 }}; {{ ref_intext_borchers_efford_2008 }}; {{ ref_intext_royle_young_2008 }}; {{ ref_intext_royle_et_al_2009 }}) accounts for variation in individual [detection probability](/9_glossary#detection_probability); can produce spatial variation in [density](/09_glossary.md#density); SECR ({{ ref_intext_efford_2004 }}; {{ ref_intext_borchers_efford_2008 }}; {{ ref_intext_royle_young_2008 }}; {{ ref_intext_royle_et_al_2009 }}) more sensitive to detect moderate-to-major populations changes (+/-20-80%) ({{ ref_intext_royle_young_2008 }}; {{ ref_intext_royle_et_al_2009 }})</t>
  </si>
  <si>
    <t>Study design (camera arrangement) can dramatically affect the accuracy and precision of [density](/09_glossary.md#density) estimates' ({{ ref_intext_clarke_et_al_2023 }}; {{Sollmann, 2018}})</t>
  </si>
  <si>
    <t>Tends to underestimate [density](/09_glossary.md#density) ({{ ref_intext_howe_et_al_2017 }}; {{ ref_intext_twining_et_al_2022 }}; {{ ref_intext_clarke_et_al_2023 }})</t>
  </si>
  <si>
    <t>Too few categorical identifiers*/ possibilities can result in mis-assignments and overestimating [density](/09_glossary.md#density) ({{ ref_intext_augustine_et_al_2019 }}; {{ ref_intext_parmenter_et_al_2003 }}; {{ ref_intext_clarke_et_al_2023 }})</t>
  </si>
  <si>
    <t>When the sample size is large enough to reliably estimate [density](/09_glossary.md#density) with CR, ({{ ref_intext_karanth_1995 }}; {{ ref_intext_karanth_nichols_1998 }}) individuals are unlikely to have a unique marker ({{ ref_intext_noss_et_al_2003 }}; {{ ref_intext_kelly_et_al_2008 }}; {{ ref_intext_rovero_et_al_2013 }})</t>
  </si>
  <si>
    <t>obj_inventory, obj_divers_rich, obj_occupancy, obj_rel_abund, obj_abundance, obj_pop_size, obj_[density](/09_glossary.md#density), obj_vital_rate, obj_behaviour, obj_unknown</t>
  </si>
  <si>
    <t>Species inventory, Species diversity &amp; richness, Occupancy, Relative abundance, Absolute abundance, Population size, [density](/09_glossary.md#density), Vital rates, Behaviour, Unknown</t>
  </si>
  <si>
    <t>{_x000D_
    "obj_targ_sp": [_x000D_
        "single"_x000D_
    ],_x000D_
    "objective": [_x000D_
        "obj_occupancy", _x000D_
        "obj_inventory", _x000D_
        "obj_[density](/09_glossary.md#density)"_x000D_
    ]_x000D_
}</t>
  </si>
  <si>
    <t>{_x000D_
    "obj_targ_sp": [_x000D_
        "single"_x000D_
    ],_x000D_
    "objective": [_x000D_
        "obj_occupancy", _x000D_
        "obj_rel_abund", _x000D_
        "obj_[density](/09_glossary.md#density)", _x000D_
        "obj_behaviour"_x000D_
    ]_x000D_
}</t>
  </si>
  <si>
    <t>{_x000D_
    "obj_targ_sp": [_x000D_
        "single"_x000D_
    ],_x000D_
    "objective": [_x000D_
        "obj_occupancy",_x000D_
        "obj_rel_abund",_x000D_
        "obj_behaviour",_x000D_
        "obj_[density](/09_glossary.md#density)"_x000D_
    ]_x000D_
}</t>
  </si>
  <si>
    <t>{_x000D_
    "obj_targ_sp": [_x000D_
        "single"_x000D_
    ],_x000D_
    "objective": [_x000D_
        "obj_inventory",_x000D_
        "obj_[density](/09_glossary.md#density)"_x000D_
    ]_x000D_
}</t>
  </si>
  <si>
    <t>{_x000D_
    "obj_targ_sp": [_x000D_
        "single"_x000D_
    ],_x000D_
    "objective": [_x000D_
        "obj_occupancy", _x000D_
        "obj_rel_abund", _x000D_
        "obj_[density](/09_glossary.md#density)"_x000D_
    ],_x000D_
    "sp_type": [_x000D_
         "ungulate"_x000D_
    ]_x000D_
}</t>
  </si>
  <si>
    <t>{_x000D_
    "obj_targ_sp": [_x000D_
        "single"_x000D_
    ],_x000D_
    "objective": [_x000D_
        "obj_rel_abund", _x000D_
        "obj_[density](/09_glossary.md#density)"_x000D_
    ]_x000D_
}</t>
  </si>
  <si>
    <t>[survey](/09_glossary.md#survey)</t>
  </si>
  <si>
    <t>Alberta Remote Camera Steering Committee [RCSC], Stevenson, C., Hubbs, A., &amp; Wildlife Cameras for Adaptive Management (WildCAM). (2024). Remote Camera [survey](/09_glossary.md#survey) Guidelines: Guidelines for Western Canada. Version 3.0. Edmonton, Alberta. &lt;https://ab-rcsc.github.io/RCSC-WildCAM_Remote-Camera-[survey](/09_glossary.md#survey)-Guidelines-and-Metadata-Standards/1_[survey](/09_glossary.md#survey)-guidelines/1_0.1_Citation-and-Info.html&gt;</t>
  </si>
  <si>
    <t>Alberta Remote Camera Steering Committee [RCSC]. (2024). Remote Camera Metadata Standards: Standards for Alberta. Version 2.0. Edmonton, Alberta. &lt;https://ab-rcsc.github.io/RCSC-WildCAM_Remote-Camera-[survey](/09_glossary.md#survey)-Guidelines-and-Metadata-Standards/2_metadata-standards/2_0.1_Citation-and-Info.html&gt;</t>
  </si>
  <si>
    <t>Bessone, M., Kühl, H. S., Hohmann, G., Herbinger, I., N'Goran, K. P., Asanzi, P., Da Costa, P. B., Dérozier, V., Fotsing, E. D. B., Beka, B. I., Iyomi, M. D., Iyatshi, I. B., Kafando, P., Kambere, M. A., Moundzoho, D. B., Wanzalire, M. L. K., Fruth, B., &amp; Michalski, F. (2020). Drawn out of the Shadows: [survey](/09_glossary.md#survey)ing Secretive Forest Species with Camera Trap Distance Sampling. *Journal of Applied Ecology, 57*(5), 963–974. &lt;https://doi.org/10.1111/1365-2664.13602&gt;</t>
  </si>
  <si>
    <t>Borchers, D. L., Stevenson, B. C., Kidney, D., Thomas, L., &amp; Marques, T. A. (2015). A Unifying Model for Capture–Recapture and Distance Sampling [survey](/09_glossary.md#survey)s of Wildlife Populations. *Journal of the American Statistical Association, 110*(509), 195–204. &lt;https://doi.org/10.1080/01621459.2014.893884&gt;</t>
  </si>
  <si>
    <t>Burton, A. C., Neilson, E., Moreira, D., Ladle, A., Steenweg, R., Fisher, J. T., Bayne, E., Boutin, S., &amp; Stephens, P. (2015). Camera trap Trapping: A Review and Recommendations for Linking [survey](/09_glossary.md#survey)s to Ecological Processes. *Journal of Applied Ecology*, *52*(3), 675–685. &lt;https://doi.org/10.1111/1365-2664.12432&gt;</t>
  </si>
  <si>
    <t>Chatterjee, N., Schuttler, T. G., Nigam, P., &amp; Habib, B. (2021). Deciphering the rarity–detectability continuum: optimizing [survey](/09_glossary.md#survey) design for terrestrial mammalian community. *Ecosphere 12*(9), e03748. &lt;https://doi.org/10.1002/ecs2.3748&gt;</t>
  </si>
  <si>
    <t>Espartosa, K. D., Pinotti, B. T., &amp; Pardini, R. (2011). Performance of Camera Trapping and Track Counts for [survey](/09_glossary.md#survey)ing Large Mammals in Rainforest Remnants. *Biodiversity Conservation, 20*(12), 2815–2829. &lt;https://doi.org/10.1007/s10531-011-0110-4&gt;</t>
  </si>
  <si>
    <t>Gálvez, N., Guillera-Arroita, G., Morgan, B. J. T., &amp; Davies, Z. G. (2016). Cost-Efficient Effort Allocation for Camera-Trap Occupancy [survey](/09_glossary.md#survey)s of Mammals. *Biological Conservation*, *204*(B), 350–359. &lt;https://doi.org/10.1016/j.biocon.2016.10.019&gt;</t>
  </si>
  <si>
    <t>Gillespie, G. R., Brennan, K., Gentles, T., Hill, B., Low Choy, J., Mahney, T., Stevens, A., &amp; Stokeld, D. (2015). *A Guide for the use of Remote Cameras for Wildlife [survey](/09_glossary.md#survey) in Northern Australia*. Darwin: Charles Darwin University. &lt;https://nesplandscapes.edu.au/wp-content/uploads/2015/10/5.2.4_a_guide_to_use_of_remote_cameras_for_wildlife_[survey](/09_glossary.md#survey)s_final_web2.pdf&gt;</t>
  </si>
  <si>
    <t>Iannarilli, F., Erb, J., Arnold, T. W., &amp; Fieberg, J. R. (2021). Evaluating species-specific responses to camera-trap [survey](/09_glossary.md#survey) designs. *Wildlife Biology*, *2021*(1). &lt;https://doi.org/10.2981/wlb.00726&gt;</t>
  </si>
  <si>
    <t>Karanth, K. U., Nichols, J. D., &amp; Kumar, N. S. (2011). Estimating tiger abundance from camera trap data: field [survey](/09_glossary.md#survey)s and analytical issues. In A. F. O'Connell, J. D. Nichols, &amp; K. U. Karanth (Eds.), *Camera Traps In Animal Ecology: Methods and Analyses* (pp. 9–117). Springer. &lt;https://doi.org/10.1007/978-4-431-99495-4&gt;</t>
  </si>
  <si>
    <t>Kays, R., Hody, A., Jachowski, D. S., &amp; Parsons, A. W. (2021). Empirical Evaluation of the Spatial Scale and Detection Process of Camera Trap [survey](/09_glossary.md#survey)s. *Movement Ecology, 9*, 41. &lt;https://doi.org/10.1186/s40462-021-00277-3.&gt;</t>
  </si>
  <si>
    <t>Kruger, H., Vaananen, V. -M., Holopainen, S., &amp; Nummi, P. (2018). The new faces of nest predation in agricultural landscapes - a camera trap [survey](/09_glossary.md#survey) with artificial nests. European *Journal of Wildlife Research, 64*(6), 76. &lt;https://doi.org/10.1007/s10344-018-1233-7&gt;</t>
  </si>
  <si>
    <t>Mackenzie, D. I., &amp; Royle, J. A. (2005). Designing occupancy studies: general advice and allocating [survey](/09_glossary.md#survey) effort. *Journal of Applied Ecology, 42*, 1105–1114. &lt;https://doi.org/10.1111/j.1365-2664.2005.01098.x&gt;</t>
  </si>
  <si>
    <t>Maffei, L., &amp; Noss, A. J. (2008). How Small Is Too Small? Camera Trap [survey](/09_glossary.md#survey) Areas and [density](/09_glossary.md#density) Estimates for Ocelots in the Bolivian Chaco. *Biotropica, 40*(1), 71-75. &lt;https://doi.org/10.1111/j.1744-7429.2007.00341.x&gt;</t>
  </si>
  <si>
    <t>Mills, C. A., Godley, B. J., &amp; Hodgson, D. J. (2016). Take Only Photographs, Leave Only Footprints: Novel Applications of Non-Invasive [survey](/09_glossary.md#survey) Methods for Rapid Detection of Small, Arboreal Animals. *PloS One, 11*(1), e0146142. &lt;https://doi.org/10.1371/journal.pone.0146142&gt;</t>
  </si>
  <si>
    <t>Mills, D., Fattebert, J., Hunter, L., &amp; Slotow, R. (2019). Maximising camera trap data: Using attractants to improve detection of elusive species in multi-species [survey](/09_glossary.md#survey)s. *PLoS ONE, 14(5)*, e0216447. &lt;https://doi.org/10.1371/journal.pone.0216447&gt;</t>
  </si>
  <si>
    <t>Morris, D. (2022). *Everything I know about machine learning and camera traps.* &lt;https://agentmorris.github.io/camera-trap-ml-[survey](/09_glossary.md#survey)/&gt;</t>
  </si>
  <si>
    <t>Neilson, E. W., Avgar, T., Burton, A. C., Broadley, K., &amp; Boutin, S. (2018). Animal movement affects interpretation of occupancy models from camera‐trap [survey](/09_glossary.md#survey)s of unmarked animals. *Ecosphere, 9*(1). &lt;https://doi.org/10.1002/ecs2.2092&gt;</t>
  </si>
  <si>
    <t>Palmer, M. S., Swanson, A., Kosmala, M., Arnold, T., &amp; Packer, C. (2018). Evaluating relative abundance indices for terrestrial herbivores from large‐scale camera trap [survey](/09_glossary.md#survey)s. *African Journal of Ecology*, 56, 791-803. &lt;https://onlinelibrary.wiley.com/doi/abs/10.1111/aje.12566&gt;</t>
  </si>
  <si>
    <t>Pease, B. S., Nielsen, C. K., &amp; Holzmueller, E. J. (2016). Single-Camera Trap [survey](/09_glossary.md#survey) Designs Miss Detections: Impacts on Estimates of Occupancy and Community Metrics. *PloS One, 11*(11), e0166689. &lt;https://doi.org/10.1371/journal.pone.0166689&gt;</t>
  </si>
  <si>
    <t>Rowcliffe, J. M., &amp; Carbone, C. (2008). [survey](/09_glossary.md#survey)s Using Camera Traps: Are We Looking to a Brighter Future? *Animal Conservation, 11*(3), 185–86. &lt;https://doi.org/10.1111/j.1469-1795.2008.00180.x&gt;</t>
  </si>
  <si>
    <t>Schlexer, F. V. (2008). Attracting Animals to Detection Devices. In R. A. Long, P. MacKay, W. J. Zielinski, &amp; J. C. Ray (Eds.), *Noninvasive [survey](/09_glossary.md#survey) Methods for Carnivores* (pp. 263–292). Island Press. &lt;https://www.gwern.net/docs/cat/biology/2008-schlexer.pdf&gt;</t>
  </si>
  <si>
    <t>Shannon, G., Lewis, J. S. &amp; Gerber, B. D. (2014). Recommended [survey](/09_glossary.md#survey) Designs for Occupancy Modelling using Motion-activated Cameras: Insights from Empirical Wildlife Data. *PeerJ, 2*, e532. &lt;https://doi.org/10.7717/peerj.532&gt;</t>
  </si>
  <si>
    <t>Wearn, O. R., Rowcliffe, J. M., Carbone, C., Bernard, H., &amp; Ewers, R. M. (2013). Assessing the status of wild felids in a highly-disturbed commercial forest reserve in Borneo and the implications for camera trap [survey](/09_glossary.md#survey) design. *PLoS One, 8*(11), e77598. &lt;https://doi.org/10.1371/journal.pone.0077598&gt;</t>
  </si>
  <si>
    <t>Webster, S. C., &amp; Beasley, J. C. (2019). Influence of lure choice and [survey](/09_glossary.md#survey) duration on scent stations for carnivore [survey](/09_glossary.md#survey)s. *Wildlife Society Bulletin, 43*(4), 661–668. &lt;https://doi.org/10.1002/wsb.1011&gt;</t>
  </si>
  <si>
    <t>Demographic closure (i.e., no births or deaths) and geographic closure (i.e., no immigration or emigration) (animal [density](/09_glossary.md#density) is constant during the [survey](/09_glossary.md#survey)) ({{ ref_intext_palencia_et_al_2021 }})</t>
  </si>
  <si>
    <t>Demographic closure (i.e., no births or deaths) and geographic closure (i.e., no immigration or emigration) (animal [density](/09_glossary.md#density) is constant during the [survey](/09_glossary.md#survey)) ({{ ref_intext_rowcliffe_et_al_2008 }})</t>
  </si>
  <si>
    <t>Dependent on the [survey](/09_glossary.md#survey)ed area, which is difficult to track and calculate ({{ ref_intext_wearn_gloverkapfer_2017 }})</t>
  </si>
  <si>
    <t>Individuals' identifying traits do not change during the [survey](/09_glossary.md#survey) (e.g., antlers present*/absent) ({{ ref_intext_augustine_et_al_2019 }})</t>
  </si>
  <si>
    <t>Maximum flexibility for [study](/09_glossary.md#[survey](/09_glossary.md#survey)) design (e.g., [camera days per camera location](/09_glossary.md#camera_days_per_camera_location) or use of [lure](/09_glossary.md#baitlure_lure) ({{ ref_intext_rovero_et_al_2013 }})) ({{ ref_intext_wearn_gloverkapfer_2017 }})</t>
  </si>
  <si>
    <t>Requires stringent [study design](/09_glossary.md#[survey](/09_glossary.md#survey)) (e.g., random sampling, standardized methods) ({{ ref_intext_wearn_gloverkapfer_2017 }})</t>
  </si>
  <si>
    <t>[survey](/09_glossary.md#survey)s are independent ({{ ref_intext_wearn_gloverkapfer_2017 }})</t>
  </si>
  <si>
    <t>[Density](/09_glossary.md#density) cannot be explicitly estimated because the true area animals occupy is never measured (only approximated) ({{ ref_intext_chandler_royle_2013 }})</t>
  </si>
  <si>
    <t>[Density](/09_glossary.md#density) estimates are likely less precise than with SECR ({{ ref_intext_efford_2004 }}; {{ ref_intext_borchers_efford_2008 }}; {{ ref_intext_royle_young_2008 }}; {{ ref_intext_royle_et_al_2009 }}) or REM, unless a large proportion of the population have marks  ({{ ref_intext_wearn_gloverkapfer_2017 }})</t>
  </si>
  <si>
    <t>[Density](/09_glossary.md#density) estimates are unbiased by animal movement 'since camera-animal distance is measured at a certain instant in time (intervals of duration *t* apart)' ({{ ref_intext_howe_et_al_2017 }}; {{ ref_intext_clarke_et_al_2023 }})</t>
  </si>
  <si>
    <t>[Density](/09_glossary.md#density) estimates obtained in a single model, fully incorporate spatial information of locations and individuals ({{ ref_intext_wearn_gloverkapfer_2017 }})</t>
  </si>
  <si>
    <t>title_i_objective</t>
  </si>
  <si>
    <t>A</t>
  </si>
  <si>
    <t>R</t>
  </si>
  <si>
    <t>B</t>
  </si>
  <si>
    <t>C</t>
  </si>
  <si>
    <t>D</t>
  </si>
  <si>
    <t>E</t>
  </si>
  <si>
    <t>F</t>
  </si>
  <si>
    <t>G</t>
  </si>
  <si>
    <t>H</t>
  </si>
  <si>
    <t>I</t>
  </si>
  <si>
    <t>J</t>
  </si>
  <si>
    <t>K</t>
  </si>
  <si>
    <t>L</t>
  </si>
  <si>
    <t>M</t>
  </si>
  <si>
    <t>N</t>
  </si>
  <si>
    <t>O</t>
  </si>
  <si>
    <t>P</t>
  </si>
  <si>
    <t>S</t>
  </si>
  <si>
    <t>T</t>
  </si>
  <si>
    <t>W</t>
  </si>
  <si>
    <t>V</t>
  </si>
  <si>
    <t>Y</t>
  </si>
  <si>
    <t>Z</t>
  </si>
  <si>
    <t>{{ ref_bib_abolaffio_et_al_2019 }}</t>
  </si>
  <si>
    <t>{{ ref_bib_ahumada_et_al_2011 }}</t>
  </si>
  <si>
    <t>{{ ref_bib_ahumada_et_al_2019 }}</t>
  </si>
  <si>
    <t>{{ ref_bib_abmi_2021 }}</t>
  </si>
  <si>
    <t>{{ ref_bib_rcsc_et_al_2024 }}</t>
  </si>
  <si>
    <t>{{ ref_bib_rcsc_2024 }}</t>
  </si>
  <si>
    <t>{{ ref_bib_alonso_et_al_2015 }}</t>
  </si>
  <si>
    <t>{{ ref_bib_ames_et_al_2011 }}</t>
  </si>
  <si>
    <t>{{ ref_bib_anile_devillard_2016 }}</t>
  </si>
  <si>
    <t>{{ ref_bib_apps_mcnutt_2018 }}</t>
  </si>
  <si>
    <t>{{ ref_bib_arnason_et_al_1991 }}</t>
  </si>
  <si>
    <t>{{ ref_bib_augustine_et_al_2018 }}</t>
  </si>
  <si>
    <t>{{ ref_bib_augustine_et_al_2019 }}</t>
  </si>
  <si>
    <t>{{ ref_bib_baylor_tutoring_center_2021 }}</t>
  </si>
  <si>
    <t>{{ ref_bib_bayne_et_al_2021 }}</t>
  </si>
  <si>
    <t>{{ ref_bib_bayne_et_al_2022 }}</t>
  </si>
  <si>
    <t>{{ ref_bib_becker_et_al_2022 }}</t>
  </si>
  <si>
    <t>{{ ref_bib_beery_et_al_2019 }}</t>
  </si>
  <si>
    <t>{{ ref_bib_bessone_et_al_2020 }}</t>
  </si>
  <si>
    <t>{{ ref_bib_bischof_et_al_2020 }}</t>
  </si>
  <si>
    <t>{{ ref_bib_blanc_et_al_2013 }}</t>
  </si>
  <si>
    <t>{{ ref_bib_blasco_moreno_et_al_2019 }}</t>
  </si>
  <si>
    <t>{{ ref_bib_bliss_fisher_1953 }}</t>
  </si>
  <si>
    <t>{{ ref_bib_borcher_marques_2017 }}</t>
  </si>
  <si>
    <t>{{ ref_bib_borchers_efford_2008 }}</t>
  </si>
  <si>
    <t>{{ ref_bib_borchers_et_al_2015 }}</t>
  </si>
  <si>
    <t>{{ ref_bib_borchers_2012 }}</t>
  </si>
  <si>
    <t>{{ ref_bib_bowkett_et_al_2008 }}</t>
  </si>
  <si>
    <t>{{ ref_bib_bridges_noss_2011 }}</t>
  </si>
  <si>
    <t>{{ ref_bib_brodie_et_al_2015 }}</t>
  </si>
  <si>
    <t>{{ ref_bib_broekman_et_al_2022 }}</t>
  </si>
  <si>
    <t>{{ ref_bib_burgar_et_al_2018 }}</t>
  </si>
  <si>
    <t>{{ ref_bib_burgar_2021 }}</t>
  </si>
  <si>
    <t>{{ ref_bib_burkholder_et_al_2018 }}</t>
  </si>
  <si>
    <t>{{ ref_bib_burton_et_al_2015 }}</t>
  </si>
  <si>
    <t>{{ ref_bib_cappelle_et_al_2021 }}</t>
  </si>
  <si>
    <t>{{ ref_bib_caravaggi_et_al_2017 }}</t>
  </si>
  <si>
    <t>{{ ref_bib_caravaggi_et_al_2020 }}</t>
  </si>
  <si>
    <t>{{ ref_bib_carbone_et_al_2001 }}</t>
  </si>
  <si>
    <t>{{ ref_bib_caughley_1977 }}</t>
  </si>
  <si>
    <t>{{ ref_bib_chandler_royle_2013 }}</t>
  </si>
  <si>
    <t>{{ ref_bib_chatterjee_et_al_2021 }}</t>
  </si>
  <si>
    <t>{{ ref_bib_clark_et_al_2003 }}</t>
  </si>
  <si>
    <t>{{ ref_bib_clarke_et_al_2023 }}</t>
  </si>
  <si>
    <t>{{ ref_bib_clarke_2019 }}</t>
  </si>
  <si>
    <t>{{ ref_bib_clevenger_waltho_2005 }}</t>
  </si>
  <si>
    <t>{{ ref_bib_coltrane_et_al_2024 }}</t>
  </si>
  <si>
    <t>{{ ref_bib_cmi_2020 }}</t>
  </si>
  <si>
    <t>{{ ref_bib_colwell_et_al_2012 }}</t>
  </si>
  <si>
    <t>{{ ref_bib_colwell_2022 }}</t>
  </si>
  <si>
    <t>{{ ref_bib_colyn_et_al_2018 }}</t>
  </si>
  <si>
    <t>{{ ref_bib_crisfield_et_al_2024 }}</t>
  </si>
  <si>
    <t>{{ ref_bib_cusack_et_al_2015 }}</t>
  </si>
  <si>
    <t>{{ ref_bib_davis_et_al_2021 }}</t>
  </si>
  <si>
    <t>{{ ref_bib_denes_et_al_2015 }}</t>
  </si>
  <si>
    <t>{{ ref_bib_deng_et_al_2015 }}</t>
  </si>
  <si>
    <t>{{ ref_bib_dey_et_al_2023 }}</t>
  </si>
  <si>
    <t>{{ ref_bib_dillon_kelly_2008 }}</t>
  </si>
  <si>
    <t>{{ ref_bib_doran_myers_2018 }}</t>
  </si>
  <si>
    <t>{{ ref_bib_dunne_quinn_2009 }}</t>
  </si>
  <si>
    <t>{{ ref_bib_duquette_et_al_2014 }}</t>
  </si>
  <si>
    <t>{{ ref_bib_efford_boulanger_2019 }}</t>
  </si>
  <si>
    <t>{{ ref_bib_efford_hunter_2018 }}</t>
  </si>
  <si>
    <t>{{ ref_bib_efford_et_al_2009a }}</t>
  </si>
  <si>
    <t>{{ ref_bib_efford_et_al_2009b }}</t>
  </si>
  <si>
    <t>{{ ref_bib_efford_2004 }}</t>
  </si>
  <si>
    <t>{{ ref_bib_efford_2011 }}</t>
  </si>
  <si>
    <t>{{ ref_bib_efford_2022 }}</t>
  </si>
  <si>
    <t>{{ ref_bib_efford_2024 }}</t>
  </si>
  <si>
    <t>{{ ref_bib_espartosa_et_al_2011 }}</t>
  </si>
  <si>
    <t>{{ ref_bib_fancourt_2016 }}</t>
  </si>
  <si>
    <t>{{ ref_bib_fegraus_et_al_2011 }}</t>
  </si>
  <si>
    <t>{{ ref_bib_fennell_et_al_2022 }}</t>
  </si>
  <si>
    <t>{{ ref_bib_ferreira_rodriguez_et_al_2019 }}</t>
  </si>
  <si>
    <t>{{ ref_bib_fidino_et_al_2020 }}</t>
  </si>
  <si>
    <t>{{ ref_bib_findlay_et_al_2020 }}</t>
  </si>
  <si>
    <t>{{ ref_bib_fisher_burton_2012 }}</t>
  </si>
  <si>
    <t>{{ ref_bib_fisher_et_al_2011 }}</t>
  </si>
  <si>
    <t>{{ ref_bib_fisher_et_al_2014 }}</t>
  </si>
  <si>
    <t>{{ ref_bib_flather_sieg_2007 }}</t>
  </si>
  <si>
    <t>{{ ref_bib_forrester_et_al_2016 }}</t>
  </si>
  <si>
    <t>{{ ref_bib_foster_harmsen_2012 }}</t>
  </si>
  <si>
    <t>{{ ref_bib_found_patterson_2020 }}</t>
  </si>
  <si>
    <t>{{ ref_bib_frampton_et_al_2022 }}</t>
  </si>
  <si>
    <t>{{ ref_bib_frey_et_al_2017 }}</t>
  </si>
  <si>
    <t>{{ ref_bib_gallo_et_al_2022 }}</t>
  </si>
  <si>
    <t>{{ ref_bib_galvez_et_al_2016 }}</t>
  </si>
  <si>
    <t>{{ ref_bib_ganskopp_johnson_2007 }}</t>
  </si>
  <si>
    <t>{{ ref_bib_gerber_et_al_2010 }}</t>
  </si>
  <si>
    <t>{{ ref_bib_gerber_et_al_2011 }}</t>
  </si>
  <si>
    <t>{{ ref_bib_gerhartbarley_nd }}</t>
  </si>
  <si>
    <t>{{ ref_bib_gilbert_et_al_2021 }}</t>
  </si>
  <si>
    <t>{{ ref_bib_gillespie_et_al_2015 }}</t>
  </si>
  <si>
    <t>{{ ref_bib_glen_et_al_2013 }}</t>
  </si>
  <si>
    <t>{{ ref_bib_glover_kapfer_et_al_2019 }}</t>
  </si>
  <si>
    <t>{{ ref_bib_gopalaswamy_et_al_2012 }}</t>
  </si>
  <si>
    <t>{{ ref_bib_gotelli_chao_2013 }}</t>
  </si>
  <si>
    <t>{{ ref_bib_gotelli_colwell_2001 }}</t>
  </si>
  <si>
    <t>{{ ref_bib_gotelli_colwell_2011 }}</t>
  </si>
  <si>
    <t>{{ ref_bib_goa_2023a }}</t>
  </si>
  <si>
    <t>{{ ref_bib_goa_2023b }}</t>
  </si>
  <si>
    <t>{{ ref_bib_green_et_al_2020 }}</t>
  </si>
  <si>
    <t>{{ ref_bib_greenberg_2018 }}</t>
  </si>
  <si>
    <t>{{ ref_bib_greenberg_2020 }}</t>
  </si>
  <si>
    <t>{{ ref_bib_guillera_arroita_et_al_2010 }}</t>
  </si>
  <si>
    <t>{{ ref_bib_hall_et_al_2008 }}</t>
  </si>
  <si>
    <t>{{ ref_bib_harrison_et_al_2018 }}</t>
  </si>
  <si>
    <t>{{ ref_bib_hartig_2019 }}</t>
  </si>
  <si>
    <t>{{ ref_bib_heilbron_1994 }}</t>
  </si>
  <si>
    <t>{{ ref_bib_henrich_et_al_2022 }}</t>
  </si>
  <si>
    <t>{{ ref_bib_hofmeester_et_al_2019 }}</t>
  </si>
  <si>
    <t>{{ ref_bib_holinda_et_al_2020 }}</t>
  </si>
  <si>
    <t>{{ ref_bib_howe_et_al_2017 }}</t>
  </si>
  <si>
    <t>{{ ref_bib_hsieh_et_al_2015 }}</t>
  </si>
  <si>
    <t>{{ ref_bib_huggard_2018 }}</t>
  </si>
  <si>
    <t>{{ ref_bib_hurlbert_1984 }}</t>
  </si>
  <si>
    <t>{{ ref_bib_iannarilli_et_al_2021 }}</t>
  </si>
  <si>
    <t>{{ ref_bib_iijima_2020 }}</t>
  </si>
  <si>
    <t>{{ ref_bib_iknayan_et_al_2014 }}</t>
  </si>
  <si>
    <t>{{ ref_bib_jennelle_et_al_2002 }}</t>
  </si>
  <si>
    <t>{{ ref_bib_jennrich_turner_1969 }}</t>
  </si>
  <si>
    <t>{{ ref_bib_jimenez_et_al_2021 }}</t>
  </si>
  <si>
    <t>{{ ref_bib_jncc_2022 }}</t>
  </si>
  <si>
    <t>{{ ref_bib_johanns_et_al_2022 }}</t>
  </si>
  <si>
    <t>{{ ref_bib_junker_et_al_2021 }}</t>
  </si>
  <si>
    <t>{{ ref_bib_karanth_nichols_1998 }}</t>
  </si>
  <si>
    <t>{{ ref_bib_karanth_et_al_2006 }}</t>
  </si>
  <si>
    <t>{{ ref_bib_karanth_et_al_2011 }}</t>
  </si>
  <si>
    <t>{{ ref_bib_karanth_1995 }}</t>
  </si>
  <si>
    <t>{{ ref_bib_kays_et_al_2009 }}</t>
  </si>
  <si>
    <t>{{ ref_bib_kays_et_al_2010 }}</t>
  </si>
  <si>
    <t>{{ ref_bib_kays_et_al_2020 }}</t>
  </si>
  <si>
    <t>{{ ref_bib_kays_et_al_2021 }}</t>
  </si>
  <si>
    <t>{{ ref_bib_keim_et_al_2011 }}</t>
  </si>
  <si>
    <t>{{ ref_bib_keim_et_al_2019 }}</t>
  </si>
  <si>
    <t>{{ ref_bib_keim_et_al_2021 }}</t>
  </si>
  <si>
    <t>{{ ref_bib_kelejian_prucha_1998 }}</t>
  </si>
  <si>
    <t>{{ ref_bib_kelly_et_al_2008 }}</t>
  </si>
  <si>
    <t>{{ ref_bib_kinnaird_obrien_2012 }}</t>
  </si>
  <si>
    <t>{{ ref_bib_kitamura_et_al_2010 }}</t>
  </si>
  <si>
    <t>{{ ref_bib_kleiber_zeileis_2016 }}</t>
  </si>
  <si>
    <t>{{ ref_bib_krebs_et_al_2011 }}</t>
  </si>
  <si>
    <t>{{ ref_bib_kruger_et_al_2018 }}</t>
  </si>
  <si>
    <t>{{ ref_bib_kucera_barrett._2011 }}</t>
  </si>
  <si>
    <t>{{ ref_bib_kunin_1997 }}</t>
  </si>
  <si>
    <t>{{ ref_bib_kusi_et_al_2019 }}</t>
  </si>
  <si>
    <t>{{ ref_bib_lahoz_monfort_magrath_2021 }}</t>
  </si>
  <si>
    <t>{{ ref_bib_lambert_1992 }}</t>
  </si>
  <si>
    <t>{{ ref_bib_lazenby_et_al_2015 }}</t>
  </si>
  <si>
    <t>{{ ref_bib_lele_et_al_2013 }}</t>
  </si>
  <si>
    <t>{{ ref_bib_li_et_al_2012 }}</t>
  </si>
  <si>
    <t>{{ ref_bib_linden_et_al_2017 }}</t>
  </si>
  <si>
    <t>{{ ref_bib_loonam_et_al_2021 }}</t>
  </si>
  <si>
    <t>{{ ref_bib_lynch_et_al_2015 }}</t>
  </si>
  <si>
    <t>{{ ref_bib_mackenzie_kendall_2002 }}</t>
  </si>
  <si>
    <t>{{ ref_bib_mackenzie_royle_2005 }}</t>
  </si>
  <si>
    <t>{{ ref_bib_mackenzie_et_al_2002 }}</t>
  </si>
  <si>
    <t>{{ ref_bib_mackenzie_et_al_2003 }}</t>
  </si>
  <si>
    <t>{{ ref_bib_mackenzie_et_al_2004 }}</t>
  </si>
  <si>
    <t>{{ ref_bib_mackenzie_et_al_2006 }}</t>
  </si>
  <si>
    <t>{{ ref_bib_maffei_noss_2008 }}</t>
  </si>
  <si>
    <t>{{ ref_bib_manly_et_al_1993 }}</t>
  </si>
  <si>
    <t>{{ ref_bib_markle_et_al_2020 }}</t>
  </si>
  <si>
    <t>{{ ref_bib_martin_et_al_2005 }}</t>
  </si>
  <si>
    <t>{{ ref_bib_mcclintock_et_al_2009 }}</t>
  </si>
  <si>
    <t>{{ ref_bib_mccomb_et_al_2010 }}</t>
  </si>
  <si>
    <t>{{ ref_bib_mccullagh_nelder_1989 }}</t>
  </si>
  <si>
    <t>{{ ref_bib_mcshea_et_al_2015 }}</t>
  </si>
  <si>
    <t>{{ ref_bib_mecks100_2018 }}</t>
  </si>
  <si>
    <t>{{ ref_bib_meek_et_al_2014a }}</t>
  </si>
  <si>
    <t>{{ ref_bib_meek_et_al_2014b }}</t>
  </si>
  <si>
    <t>{{ ref_bib_meek_et_al_2016 }}</t>
  </si>
  <si>
    <t>{{ ref_bib_mills_et_al_2016 }}</t>
  </si>
  <si>
    <t>{{ ref_bib_mills_et_al_2019 }}</t>
  </si>
  <si>
    <t>{{ ref_bib_moeller_et_al_2018 }}</t>
  </si>
  <si>
    <t>{{ ref_bib_moeller_et_al_2023 }}</t>
  </si>
  <si>
    <t>{{ ref_bib_moll_et_al_2020 }}</t>
  </si>
  <si>
    <t>{{ ref_bib_molloy_2018 }}</t>
  </si>
  <si>
    <t>{{ ref_bib_moqanaki_et_al_2021 }}</t>
  </si>
  <si>
    <t>{{ ref_bib_morin_et_al_2022 }}</t>
  </si>
  <si>
    <t>{{ ref_bib_morris_2022 }}</t>
  </si>
  <si>
    <t>{{ ref_bib_morrison_et_al_2018 }}</t>
  </si>
  <si>
    <t>{{ ref_bib_muhly_et_al_2011 }}</t>
  </si>
  <si>
    <t>{{ ref_bib_muhly_et_al_2015 }}</t>
  </si>
  <si>
    <t>{{ ref_bib_mullahy_1986 }}</t>
  </si>
  <si>
    <t>{{ ref_bib_murray_et_al_2016 }}</t>
  </si>
  <si>
    <t>{{ ref_bib_murray_et_al_2021 }}</t>
  </si>
  <si>
    <t>{{ ref_bib_nakashima_et_al_2018 }}</t>
  </si>
  <si>
    <t>{{ ref_bib_natural_regions_committee._2006 }}</t>
  </si>
  <si>
    <t>{{ ref_bib_neilson_et_al_2018 }}</t>
  </si>
  <si>
    <t>{{ ref_bib_newbold_king_2009 }}</t>
  </si>
  <si>
    <t>{{ ref_bib_norouzzadeh_et_al_2020 }}</t>
  </si>
  <si>
    <t>{{ ref_bib_noss_et_al_2003 }}</t>
  </si>
  <si>
    <t>{{ ref_bib_noss_et_al_2012 }}</t>
  </si>
  <si>
    <t>{{ ref_bib_obbard_et_al_2010 }}</t>
  </si>
  <si>
    <t>{{ ref_bib_obrien_kinnaird_2011 }}</t>
  </si>
  <si>
    <t>{{ ref_bib_obrien_et_al_2011 }}</t>
  </si>
  <si>
    <t>{{ ref_bib_obrien_et_al_2013 }}</t>
  </si>
  <si>
    <t>{{ ref_bib_obrien_2010 }}</t>
  </si>
  <si>
    <t>{{ ref_bib_obrien_2011 }}</t>
  </si>
  <si>
    <t>{{ ref_bib_oconnell_bailey_2011a }}</t>
  </si>
  <si>
    <t>{{ ref_bib_oconnell_et_al_2006 }}</t>
  </si>
  <si>
    <t>{{ ref_bib_oconnell_et_al_2011 }}</t>
  </si>
  <si>
    <t>{{ ref_bib_oconnor_et_al_2017 }}</t>
  </si>
  <si>
    <t>{{ ref_bib_oksanen_et_al_2024 }}</t>
  </si>
  <si>
    <t>{{ ref_bib_pacifici_et_al_2016 }}</t>
  </si>
  <si>
    <t>{{ ref_bib_palencia_et_al_2021 }}</t>
  </si>
  <si>
    <t>{{ ref_bib_palencia_et_al_2022 }}</t>
  </si>
  <si>
    <t>{{ ref_bib_palmer_et_al_2018 }}</t>
  </si>
  <si>
    <t>{{ ref_bib_parmenter_et_al_2003 }}</t>
  </si>
  <si>
    <t>{{ ref_bib_parsons_et_al_2018 }}</t>
  </si>
  <si>
    <t>{{ ref_bib_pease_et_al_2016 }}</t>
  </si>
  <si>
    <t>{{ ref_bib_pettorelli_et_al_2010 }}</t>
  </si>
  <si>
    <t>{{ ref_bib_powell_mitchell_2012 }}</t>
  </si>
  <si>
    <t>{{ ref_bib_project_dragonfly_2019 }}</t>
  </si>
  <si>
    <t>{{ ref_bib_proteus_2019a }}</t>
  </si>
  <si>
    <t>{{ ref_bib_proteus_2019b }}</t>
  </si>
  <si>
    <t>{{ ref_bib_pyron_2010 }}</t>
  </si>
  <si>
    <t>{{ ref_bib_ramage_et_al_2013 }}</t>
  </si>
  <si>
    <t>{{ ref_bib_randler_kalb_2018 }}</t>
  </si>
  <si>
    <t>{{ ref_bib_reconyx_inc._2018 }}</t>
  </si>
  <si>
    <t>{{ ref_bib_rendall_et_al_2021 }}</t>
  </si>
  <si>
    <t>{{ ref_bib_risc_2019 }}</t>
  </si>
  <si>
    <t>{{ ref_bib_rich_et_al_2014 }}</t>
  </si>
  <si>
    <t>{{ ref_bib_ridout_linkie_2009 }}</t>
  </si>
  <si>
    <t>{{ ref_bib_riffomonas_project_2022a }}</t>
  </si>
  <si>
    <t>{{ ref_bib_robinson_et_al_2020 }}</t>
  </si>
  <si>
    <t>{{ ref_bib_roeland_2020 }}</t>
  </si>
  <si>
    <t>{{ ref_bib_roemer_et_al_2009 }}</t>
  </si>
  <si>
    <t>{{ ref_bib_rovero_marshall_2009 }}</t>
  </si>
  <si>
    <t>{{ ref_bib_rovero_zimmermann_2016 }}</t>
  </si>
  <si>
    <t>{{ ref_bib_rovero_et_al_2010 }}</t>
  </si>
  <si>
    <t>{{ ref_bib_rovero_et_al_2013 }}</t>
  </si>
  <si>
    <t>{{ ref_bib_rowcliffe_carbone_2008 }}</t>
  </si>
  <si>
    <t>{{ ref_bib_rowcliffe_et_al_2008 }}</t>
  </si>
  <si>
    <t>{{ ref_bib_rowcliffe_et_al_2011 }}</t>
  </si>
  <si>
    <t>{{ ref_bib_rowcliffe_et_al_2013 }}</t>
  </si>
  <si>
    <t>{{ ref_bib_rowcliffe_et_al_2014 }}</t>
  </si>
  <si>
    <t>{{ ref_bib_rowcliffe_et_al_2016 }}</t>
  </si>
  <si>
    <t>{{ ref_bib_royle_nichols_2003 }}</t>
  </si>
  <si>
    <t>{{ ref_bib_royle_young_2008 }}</t>
  </si>
  <si>
    <t>{{ ref_bib_royle_et_al_2009 }}</t>
  </si>
  <si>
    <t>{{ ref_bib_royle_et_al_2014 }}</t>
  </si>
  <si>
    <t>{{ ref_bib_royle_2004 }}</t>
  </si>
  <si>
    <t>{{ ref_bib_samejima_et_al_2012 }}</t>
  </si>
  <si>
    <t>{{ ref_bib_santini_et_al_2020 }}</t>
  </si>
  <si>
    <t>{{ ref_bib_schenider_et_al_2018 }}</t>
  </si>
  <si>
    <t>{{ ref_bib_schlexer_2008 }}</t>
  </si>
  <si>
    <t>{{ ref_bib_schmidt_et_al_2022 }}</t>
  </si>
  <si>
    <t>{{ ref_bib_schweiger_2020 }}</t>
  </si>
  <si>
    <t>{{ ref_bib_scotson_et_al_2017 }}</t>
  </si>
  <si>
    <t>{{ ref_bib_seccombe_2017 }}</t>
  </si>
  <si>
    <t>{{ ref_bib_sequin_et_al_2003 }}</t>
  </si>
  <si>
    <t>{{ ref_bib_shannon_et_al_2014 }}</t>
  </si>
  <si>
    <t>{{ ref_bib_sharma_et_al_2010 }}</t>
  </si>
  <si>
    <t>{{ ref_bib_si_et_al_2014 }}</t>
  </si>
  <si>
    <t>{{ ref_bib_siren_et_al_2018 }}</t>
  </si>
  <si>
    <t>{{ ref_bib_sollmann_et_al_2011 }}</t>
  </si>
  <si>
    <t>{{ ref_bib_sollmann_et_al_2012 }}</t>
  </si>
  <si>
    <t>{{ ref_bib_sollmann_et_al_2013a }}</t>
  </si>
  <si>
    <t>{{ ref_bib_sollmann_et_al_2013b }}</t>
  </si>
  <si>
    <t>{{ ref_bib_sollmann_et_al_2013c }}</t>
  </si>
  <si>
    <t>{{ ref_bib_sollmann_et_al_2018 }}</t>
  </si>
  <si>
    <t>{{ ref_bib_soria_diaz_et_al_2010 }}</t>
  </si>
  <si>
    <t>{{ ref_bib_southwell_et_al_2019 }}</t>
  </si>
  <si>
    <t>{{ ref_bib_steenweg_et_al_2015 }}</t>
  </si>
  <si>
    <t>{{ ref_bib_steenweg_et_al_2017 }}</t>
  </si>
  <si>
    <t>{{ ref_bib_steenweg_et_al_2018 }}</t>
  </si>
  <si>
    <t>{{ ref_bib_steenweg_et_al_2019 }}</t>
  </si>
  <si>
    <t>{{ ref_bib_steinbeiser_et_al_2019 }}</t>
  </si>
  <si>
    <t>{{ ref_bib_stokeld_et_al_2016 }}</t>
  </si>
  <si>
    <t>{{ ref_bib_styring_2020a }}</t>
  </si>
  <si>
    <t>{{ ref_bib_styring_2020b }}</t>
  </si>
  <si>
    <t>{{ ref_bib_suarez_tangil_et_al_2017 }}</t>
  </si>
  <si>
    <t>{{ ref_bib_sun_et_al_2014 }}</t>
  </si>
  <si>
    <t>{{ ref_bib_sun_et_al_2021 }}</t>
  </si>
  <si>
    <t>{{ ref_bib_sun_et_al_2022 }}</t>
  </si>
  <si>
    <t>{{ ref_bib_suwanrat_et_al_2015 }}</t>
  </si>
  <si>
    <t>{{ ref_bib_tabak_et_al_2018 }}</t>
  </si>
  <si>
    <t>{{ ref_bib_tanwar_et_al_2021 }}</t>
  </si>
  <si>
    <t>{{ ref_bib_wildlabs_2021 }}</t>
  </si>
  <si>
    <t>{{ ref_bib_thorn_et_al_2009 }}</t>
  </si>
  <si>
    <t>{{ ref_bib_tigner_et_al_2014 }}</t>
  </si>
  <si>
    <t>{{ ref_bib_tobler_powell_2013 }}</t>
  </si>
  <si>
    <t>{{ ref_bib_tobler_et_al_2008 }}</t>
  </si>
  <si>
    <t>{{ ref_bib_tourani_et_al_2020 }}</t>
  </si>
  <si>
    <t>{{ ref_bib_tourani_2022 }}</t>
  </si>
  <si>
    <t>{{ ref_bib_trolliet_et_al_2014 }}</t>
  </si>
  <si>
    <t>{{ ref_bib_tschumi_et_al_2018 }}</t>
  </si>
  <si>
    <t>{{ ref_bib_twining_et_al_2022 }}</t>
  </si>
  <si>
    <t>{{ ref_bib_van_berkel_2014 }}</t>
  </si>
  <si>
    <t>{{ ref_bib_vandooren_2016 }}</t>
  </si>
  <si>
    <t>{{ ref_bib_van_wilgenburg_et_al_2020 }}</t>
  </si>
  <si>
    <t>{{ ref_bib_velez_et_al_2023 }}</t>
  </si>
  <si>
    <t>{{ ref_bib_vidal_et_al_2021 }}</t>
  </si>
  <si>
    <t>{{ ref_bib_vsn_international_2022 }}</t>
  </si>
  <si>
    <t>{{ ref_bib_warbington_boyce_2020 }}</t>
  </si>
  <si>
    <t>{{ ref_bib_wearn_gloverkapfer_2017 }}</t>
  </si>
  <si>
    <t>{{ ref_bib_wearn_gloverkapfer_2019 }}</t>
  </si>
  <si>
    <t>{{ ref_bib_wearn_et_al_2013 }}</t>
  </si>
  <si>
    <t>{{ ref_bib_wearn_et_al_2016 }}</t>
  </si>
  <si>
    <t>{{ ref_bib_webster_et_al_2019 }}</t>
  </si>
  <si>
    <t>{{ ref_bib_wegge_et_al_2004 }}</t>
  </si>
  <si>
    <t>{{ ref_bib_welbourne_et_al_2016 }}</t>
  </si>
  <si>
    <t>{{ ref_bib_wellington_et_al_2014 }}</t>
  </si>
  <si>
    <t>{{ ref_bib_welsh_et_al_2000 }}</t>
  </si>
  <si>
    <t>{{ ref_bib_whittington_et_al_2018 }}</t>
  </si>
  <si>
    <t>{{ ref_bib_whittington_et_al_2019 }}</t>
  </si>
  <si>
    <t>{{ ref_bib_wildcam_network_2019 }}</t>
  </si>
  <si>
    <t>{{ ref_bib_wildco_2020 }}</t>
  </si>
  <si>
    <t>{{ ref_bib_wildco_lab_2021a }}</t>
  </si>
  <si>
    <t>{{ ref_bib_wildco_lab_2021b }}</t>
  </si>
  <si>
    <t>{{ ref_bib_young_et_al_2018 }}</t>
  </si>
  <si>
    <t>{{ ref_bib_yue_et_al_2015 }}</t>
  </si>
  <si>
    <t>{{ ref_bib_zeileis_et_al_2008 }}</t>
  </si>
  <si>
    <t>{{ ref_bib_zorn_1998 }}</t>
  </si>
  <si>
    <t>{{ ref_bib_zuckerberg_et_al_2020 }}</t>
  </si>
  <si>
    <t>{{ ref_bib_zuur_et_al_2007 }}</t>
  </si>
  <si>
    <t>{{ ref_bib_rk_stats_2018 }}</t>
  </si>
  <si>
    <t>{{ ref_bib_loreau_2010 }}</t>
  </si>
  <si>
    <t>{{ ref_bib_brownlee_et_al_2022 }}</t>
  </si>
  <si>
    <t>{{ ref_bib_moeller_lukacs_2021 }}</t>
  </si>
  <si>
    <t>ref_intext_code</t>
  </si>
  <si>
    <t>ref_bib_code</t>
  </si>
  <si>
    <t>title_i_num_cams</t>
  </si>
  <si>
    <t>https://ab-rcsc.github.io/rc-decision-support-tool_concept-library/02_dialog-boxes/01_01_user_entry.html#i_user_entry</t>
  </si>
  <si>
    <t>https://ab-rcsc.github.io/rc-decision-support-tool_concept-library/02_dialog-boxes/01_02_objective.html#i_objective</t>
  </si>
  <si>
    <t>https://ab-rcsc.github.io/rc-decision-support-tool_concept-library/02_dialog-boxes/01_03_num_cams.html#i_num_cams</t>
  </si>
  <si>
    <t>https://ab-rcsc.github.io/rc-decision-support-tool_concept-library/02_dialog-boxes/01_04_study_area_mult.html#i_study_area_mult</t>
  </si>
  <si>
    <t>https://ab-rcsc.github.io/rc-decision-support-tool_concept-library/02_dialog-boxes/01_05_cam_dens_gradient.html#i_cam_dens_gradient</t>
  </si>
  <si>
    <t>https://ab-rcsc.github.io/rc-decision-support-tool_concept-library/02_dialog-boxes/01_06_cam_strat_covar.html#i_cam_strat_covar</t>
  </si>
  <si>
    <t>https://ab-rcsc.github.io/rc-decision-support-tool_concept-library/02_dialog-boxes/01_07_cam_high_dens.html#i_cam_high_dens</t>
  </si>
  <si>
    <t>https://ab-rcsc.github.io/rc-decision-support-tool_concept-library/02_dialog-boxes/01_08_surv_dur_min_max.html#i_surv_dur_min_max</t>
  </si>
  <si>
    <t>https://ab-rcsc.github.io/rc-decision-support-tool_concept-library/02_dialog-boxes/01_10_sp_asymptote.html#i_sp_asymptote</t>
  </si>
  <si>
    <t>https://ab-rcsc.github.io/rc-decision-support-tool_concept-library/02_dialog-boxes/01_11_study_season_num.html#i_study_season_num</t>
  </si>
  <si>
    <t>https://ab-rcsc.github.io/rc-decision-support-tool_concept-library/02_dialog-boxes/01_39_cam_makemod_same.html#i_cam_makemod_same</t>
  </si>
  <si>
    <t>https://ab-rcsc.github.io/rc-decision-support-tool_concept-library/02_dialog-boxes/01_40_cam_settings_mult.html#i_cam_settings_mult</t>
  </si>
  <si>
    <t>https://ab-rcsc.github.io/rc-decision-support-tool_concept-library/02_dialog-boxes/01_41_cam_protocol_ht_angle.html#i_cam_protocol_ht_angle</t>
  </si>
  <si>
    <t>https://ab-rcsc.github.io/rc-decision-support-tool_concept-library/02_dialog-boxes/01_42_cam_direction_ds.html#i_cam_direction_ds</t>
  </si>
  <si>
    <t>https://ab-rcsc.github.io/rc-decision-support-tool_concept-library/02_dialog-boxes/01_43_bait_lure.html#i_bait_lure</t>
  </si>
  <si>
    <t>https://ab-rcsc.github.io/rc-decision-support-tool_concept-library/02_dialog-boxes/01_44_bait_lure_cams.html#i_bait_lure_cams</t>
  </si>
  <si>
    <t>https://ab-rcsc.github.io/rc-decision-support-tool_concept-library/02_dialog-boxes/01_45_targ_feature.html#i_targ_feature</t>
  </si>
  <si>
    <t>https://ab-rcsc.github.io/rc-decision-support-tool_concept-library/02_dialog-boxes/01_47_cam_independent.html#i_cam_independent</t>
  </si>
  <si>
    <t>https://ab-rcsc.github.io/rc-decision-support-tool_concept-library/02_dialog-boxes/01_48_multisamp_per_loc.html#i_multisamp_per_loc</t>
  </si>
  <si>
    <t>https://ab-rcsc.github.io/rc-decision-support-tool_concept-library/02_dialog-boxes/01_49_modmixed.html#i_modmixed</t>
  </si>
  <si>
    <t>https://ab-rcsc.github.io/rc-decision-support-tool_concept-library/02_dialog-boxes/01_50_num_det.html#i_num_det</t>
  </si>
  <si>
    <t>https://ab-rcsc.github.io/rc-decision-support-tool_concept-library/02_dialog-boxes/01_51_num_det_individ.html#i_num_det_individ</t>
  </si>
  <si>
    <t>https://ab-rcsc.github.io/rc-decision-support-tool_concept-library/02_dialog-boxes/01_52_num_recap.html#i_num_recap</t>
  </si>
  <si>
    <t>https://ab-rcsc.github.io/rc-decision-support-tool_concept-library/02_dialog-boxes/01_53_overdispersion.html#i_overdispersion</t>
  </si>
  <si>
    <t>https://ab-rcsc.github.io/rc-decision-support-tool_concept-library/02_dialog-boxes/01_54_zeroinflation.html#i_zeroinflation</t>
  </si>
  <si>
    <t>https://ab-rcsc.github.io/rc-decision-support-tool_concept-library/02_dialog-boxes/01_55_zi_overdispersed.html#i_zi_overdispersed</t>
  </si>
  <si>
    <t>https://ab-rcsc.github.io/rc-decision-support-tool_concept-library/02_dialog-boxes/01_57_zi_re_overdispersed.html#i_zi_re_overdispersed</t>
  </si>
  <si>
    <t>https://ab-rcsc.github.io/rc-decision-support-tool_concept-library/02_dialog-boxes/01_58_zi_process.html#i_zi_process</t>
  </si>
  <si>
    <t>https://ab-rcsc.github.io/rc-decision-support-tool_concept-library/02_dialog-boxes/03_01_mod_inventory.html#i_mod_inventory</t>
  </si>
  <si>
    <t>https://ab-rcsc.github.io/rc-decision-support-tool_concept-library/02_dialog-boxes/03_02_mod_divers_rich.html#i_mod_divers_rich</t>
  </si>
  <si>
    <t>https://ab-rcsc.github.io/rc-decision-support-tool_concept-library/02_dialog-boxes/03_03_mod_occupancy.html#i_mod_occupancy</t>
  </si>
  <si>
    <t>https://ab-rcsc.github.io/rc-decision-support-tool_concept-library/02_dialog-boxes/03_04_mod_rai.html#i_mod_rai</t>
  </si>
  <si>
    <t>https://ab-rcsc.github.io/rc-decision-support-tool_concept-library/02_dialog-boxes/03_05_mod_rai_poisson.html#i_mod_rai_poisson</t>
  </si>
  <si>
    <t>https://ab-rcsc.github.io/rc-decision-support-tool_concept-library/02_dialog-boxes/03_06_mod_rai_zip.html#i_mod_rai_zip</t>
  </si>
  <si>
    <t>https://ab-rcsc.github.io/rc-decision-support-tool_concept-library/02_dialog-boxes/03_07_mod_rai_nb.html#i_mod_rai_nb</t>
  </si>
  <si>
    <t>https://ab-rcsc.github.io/rc-decision-support-tool_concept-library/02_dialog-boxes/03_08_mod_rai_zinb.html#i_mod_rai_zinb</t>
  </si>
  <si>
    <t>https://ab-rcsc.github.io/rc-decision-support-tool_concept-library/02_dialog-boxes/03_09_mod_rai_hurdle.html#i_mod_rai_hurdle</t>
  </si>
  <si>
    <t>https://ab-rcsc.github.io/rc-decision-support-tool_concept-library/02_dialog-boxes/03_10_mod_cr_cmr.html#i_mod_cr_cmr</t>
  </si>
  <si>
    <t>https://ab-rcsc.github.io/rc-decision-support-tool_concept-library/02_dialog-boxes/03_11_mod_scr_secr.html#i_mod_scr_secr</t>
  </si>
  <si>
    <t>https://ab-rcsc.github.io/rc-decision-support-tool_concept-library/02_dialog-boxes/03_12_mod_mr.html#i_mod_mr</t>
  </si>
  <si>
    <t>https://ab-rcsc.github.io/rc-decision-support-tool_concept-library/02_dialog-boxes/03_13_mod_smr.html#i_mod_smr</t>
  </si>
  <si>
    <t>https://ab-rcsc.github.io/rc-decision-support-tool_concept-library/02_dialog-boxes/03_14_mod_sc.html#i_mod_sc</t>
  </si>
  <si>
    <t>https://ab-rcsc.github.io/rc-decision-support-tool_concept-library/02_dialog-boxes/03_15_mod_catspim.html#i_mod_catspim</t>
  </si>
  <si>
    <t>https://ab-rcsc.github.io/rc-decision-support-tool_concept-library/02_dialog-boxes/03_16_mod_2flankspim.html#i_mod_2flankspim</t>
  </si>
  <si>
    <t>https://ab-rcsc.github.io/rc-decision-support-tool_concept-library/02_dialog-boxes/03_17_mod_rem.html#i_mod_rem</t>
  </si>
  <si>
    <t>https://ab-rcsc.github.io/rc-decision-support-tool_concept-library/02_dialog-boxes/03_18_mod_rest.html#i_mod_rest</t>
  </si>
  <si>
    <t>https://ab-rcsc.github.io/rc-decision-support-tool_concept-library/02_dialog-boxes/03_19_mod_tifc.html#i_mod_tifc</t>
  </si>
  <si>
    <t>https://ab-rcsc.github.io/rc-decision-support-tool_concept-library/02_dialog-boxes/03_20_mod_ds.html#i_mod_ds</t>
  </si>
  <si>
    <t>https://ab-rcsc.github.io/rc-decision-support-tool_concept-library/02_dialog-boxes/03_21_mod_tte.html#i_mod_tte</t>
  </si>
  <si>
    <t>https://ab-rcsc.github.io/rc-decision-support-tool_concept-library/02_dialog-boxes/03_22_mod_ste.html#i_mod_ste</t>
  </si>
  <si>
    <t>https://ab-rcsc.github.io/rc-decision-support-tool_concept-library/02_dialog-boxes/03_23_mod_is.html#i_mod_is</t>
  </si>
  <si>
    <t>https://ab-rcsc.github.io/rc-decision-support-tool_concept-library/02_dialog-boxes/03_24_mod_behaviour.html#i_mod_behaviour</t>
  </si>
  <si>
    <t>survey_dur_mth</t>
  </si>
  <si>
    <t>link</t>
  </si>
  <si>
    <t>https://ab-rcsc.github.io/rc-decision-support-tool_concept-library/02_dialog-boxes/01_09_survey_dur_mth.html#i_survey_dur_mth</t>
  </si>
  <si>
    <t>https://ab-rcsc.github.io/rc-decision-support-tool_concept-library/02_dialog-boxes/01_46_targ_feature.html#i_targ_feature_same</t>
  </si>
  <si>
    <t>title_i_sp_occ_restr</t>
  </si>
  <si>
    <t>title_i_cam_independent</t>
  </si>
  <si>
    <t>title_i_multisamp_per_loc</t>
  </si>
  <si>
    <t>title_i_modmixed</t>
  </si>
  <si>
    <t>title_i_survey_dur_mth</t>
  </si>
  <si>
    <t>title_i_sp_rarity_rarest</t>
  </si>
  <si>
    <t>title_i_sp_rarity_leastrare</t>
  </si>
  <si>
    <t>title_i_sp_detprob_cat_most</t>
  </si>
  <si>
    <t>title_i_sp_detprob_cat_least</t>
  </si>
  <si>
    <t>title_i_cam_makemod_same</t>
  </si>
  <si>
    <t>title_i_cam_settings_mult</t>
  </si>
  <si>
    <t>title_i_bait_lure</t>
  </si>
  <si>
    <t>title_i_bait_lure_cams</t>
  </si>
  <si>
    <t>title_i_targ_feature</t>
  </si>
  <si>
    <t>title_i_targ_feature_same</t>
  </si>
  <si>
    <t>title_i_num_det</t>
  </si>
  <si>
    <t>title_i_num_det_individ</t>
  </si>
  <si>
    <t>title_i_num_recap</t>
  </si>
  <si>
    <t>title_i_overdispersion</t>
  </si>
  <si>
    <t>title_i_zeroinflation</t>
  </si>
  <si>
    <t>title_i_zi_overdispersed</t>
  </si>
  <si>
    <t>title_i_zi_re_overdispersed</t>
  </si>
  <si>
    <t>title_i_zi_process</t>
  </si>
  <si>
    <t>Chao, A., Ma, K. H., &amp; Hsieh, T. C. (2016). *iNEXT Online: Software for Interpolation and Extrapolation of Species Diversity.* Program and User’s Guide published at &lt;http://chao.stat.nthu.edu.tw/wordpress/software_download/inextonline/&gt;</t>
  </si>
  <si>
    <t>Chao et al., 2016</t>
  </si>
  <si>
    <t>chao_et_al_2016</t>
  </si>
  <si>
    <t>chao_et_al_2014</t>
  </si>
  <si>
    <t>Chao et al., 2014</t>
  </si>
  <si>
    <t>Chao, A., Gotelli, N.J., Hsieh, T. C., Sander, E. L., Ma, K. H., Colwell, R. K. &amp; Ellison, A. M. (2014). Rarefaction and extrapolation with Hill numbers: a framework for sampling and estimation in species diversity studies. *Ecological Monographs, 84*, 45–67. &lt;https://doi.org/10.1890/13-0133.1&gt;</t>
  </si>
  <si>
    <t>Kavčić et al., 2021</t>
  </si>
  <si>
    <t>kavcic_et_al_2021</t>
  </si>
  <si>
    <t>survey</t>
  </si>
  <si>
    <t>survey_design</t>
  </si>
  <si>
    <t>survey_design_description</t>
  </si>
  <si>
    <t>survey_name</t>
  </si>
  <si>
    <t>survey_objectives</t>
  </si>
  <si>
    <t>density</t>
  </si>
  <si>
    <t>kernel_density_estimator</t>
  </si>
  <si>
    <t>Kernel density estimator</t>
  </si>
  <si>
    <t>fov_viewshed_density_estimators</t>
  </si>
  <si>
    <t>Viewshed density estimators</t>
  </si>
  <si>
    <t>**Survey Design**</t>
  </si>
  <si>
    <t>**\*Survey Design Description</t>
  </si>
  <si>
    <t>**Survey Name**</t>
  </si>
  <si>
    <t>**Survey Objectives**</t>
  </si>
  <si>
    <t>Density</t>
  </si>
  <si>
    <t>Survey</t>
  </si>
  <si>
    <t>The number of individuals per unit area (Wearn &amp; Glover-Kapfer, 2017)</t>
  </si>
  <si>
    <t>note</t>
  </si>
  <si>
    <t>NEW</t>
  </si>
  <si>
    <t>the number of species found in the community/area measured (Pyron, 2010)</t>
  </si>
  <si>
    <r>
      <t>**</t>
    </r>
    <r>
      <rPr>
        <b/>
        <sz val="11"/>
        <color theme="1"/>
        <rFont val="Aptos Narrow"/>
        <scheme val="minor"/>
      </rPr>
      <t>Age Class**</t>
    </r>
  </si>
  <si>
    <r>
      <t>**</t>
    </r>
    <r>
      <rPr>
        <b/>
        <sz val="11"/>
        <color theme="1"/>
        <rFont val="Aptos Narrow"/>
        <scheme val="minor"/>
      </rPr>
      <t>Analyst**</t>
    </r>
  </si>
  <si>
    <r>
      <t>**</t>
    </r>
    <r>
      <rPr>
        <b/>
        <sz val="11"/>
        <color rgb="FF000000"/>
        <rFont val="Aptos Narrow"/>
        <scheme val="minor"/>
      </rPr>
      <t>Bait*/Lure Type</t>
    </r>
    <r>
      <rPr>
        <b/>
        <sz val="11"/>
        <color theme="1"/>
        <rFont val="Aptos Narrow"/>
        <scheme val="minor"/>
      </rPr>
      <t>**</t>
    </r>
  </si>
  <si>
    <r>
      <t>**</t>
    </r>
    <r>
      <rPr>
        <b/>
        <sz val="11"/>
        <color theme="1"/>
        <rFont val="Aptos Narrow"/>
        <scheme val="minor"/>
      </rPr>
      <t>Camera Height (m) **</t>
    </r>
  </si>
  <si>
    <r>
      <t>**</t>
    </r>
    <r>
      <rPr>
        <b/>
        <sz val="11"/>
        <color theme="1"/>
        <rFont val="Aptos Narrow"/>
        <scheme val="minor"/>
      </rPr>
      <t>Camera ID**</t>
    </r>
  </si>
  <si>
    <r>
      <t>**</t>
    </r>
    <r>
      <rPr>
        <b/>
        <sz val="11"/>
        <color theme="1"/>
        <rFont val="Aptos Narrow"/>
        <scheme val="minor"/>
      </rPr>
      <t xml:space="preserve">Camera Location Name** </t>
    </r>
  </si>
  <si>
    <r>
      <t>**</t>
    </r>
    <r>
      <rPr>
        <b/>
        <sz val="11"/>
        <color theme="1"/>
        <rFont val="Aptos Narrow"/>
        <scheme val="minor"/>
      </rPr>
      <t>Camera Make**</t>
    </r>
  </si>
  <si>
    <r>
      <t>**</t>
    </r>
    <r>
      <rPr>
        <b/>
        <sz val="11"/>
        <color theme="1"/>
        <rFont val="Aptos Narrow"/>
        <scheme val="minor"/>
      </rPr>
      <t>Camera Model**</t>
    </r>
  </si>
  <si>
    <r>
      <t>**</t>
    </r>
    <r>
      <rPr>
        <b/>
        <sz val="11"/>
        <color theme="1"/>
        <rFont val="Aptos Narrow"/>
        <scheme val="minor"/>
      </rPr>
      <t>Camera Serial Number**</t>
    </r>
  </si>
  <si>
    <r>
      <t>**</t>
    </r>
    <r>
      <rPr>
        <b/>
        <sz val="11"/>
        <color theme="1"/>
        <rFont val="Aptos Narrow"/>
        <scheme val="minor"/>
      </rPr>
      <t>Deployment Crew**</t>
    </r>
  </si>
  <si>
    <r>
      <t>**</t>
    </r>
    <r>
      <rPr>
        <b/>
        <sz val="11"/>
        <color theme="1"/>
        <rFont val="Aptos Narrow"/>
        <scheme val="minor"/>
      </rPr>
      <t>Deployment End Date Time (DD-MMM-YYYY HH:MM:SS)**</t>
    </r>
  </si>
  <si>
    <r>
      <t>**</t>
    </r>
    <r>
      <rPr>
        <b/>
        <sz val="11"/>
        <color theme="1"/>
        <rFont val="Aptos Narrow"/>
        <scheme val="minor"/>
      </rPr>
      <t>Deployment Name**</t>
    </r>
  </si>
  <si>
    <r>
      <t>**</t>
    </r>
    <r>
      <rPr>
        <b/>
        <sz val="11"/>
        <color theme="1"/>
        <rFont val="Aptos Narrow"/>
        <scheme val="minor"/>
      </rPr>
      <t>Deployment Start Date Time (DD-MMM-YYYY HH:MM:SS)**</t>
    </r>
  </si>
  <si>
    <r>
      <t>**</t>
    </r>
    <r>
      <rPr>
        <b/>
        <sz val="11"/>
        <color rgb="FF000000"/>
        <rFont val="Aptos Narrow"/>
        <scheme val="minor"/>
      </rPr>
      <t>Event Type</t>
    </r>
    <r>
      <rPr>
        <b/>
        <sz val="11"/>
        <color theme="1"/>
        <rFont val="Aptos Narrow"/>
        <scheme val="minor"/>
      </rPr>
      <t>**</t>
    </r>
  </si>
  <si>
    <r>
      <t>**</t>
    </r>
    <r>
      <rPr>
        <b/>
        <sz val="11"/>
        <color theme="1"/>
        <rFont val="Aptos Narrow"/>
        <scheme val="minor"/>
      </rPr>
      <t>GPS Unit Accuracy (m)</t>
    </r>
    <r>
      <rPr>
        <b/>
        <sz val="11"/>
        <color rgb="FF000000"/>
        <rFont val="Aptos Narrow"/>
        <scheme val="minor"/>
      </rPr>
      <t xml:space="preserve"> **</t>
    </r>
  </si>
  <si>
    <r>
      <t>**</t>
    </r>
    <r>
      <rPr>
        <b/>
        <sz val="11"/>
        <color theme="1"/>
        <rFont val="Aptos Narrow"/>
        <scheme val="minor"/>
      </rPr>
      <t>Image Name</t>
    </r>
    <r>
      <rPr>
        <b/>
        <sz val="11"/>
        <color rgb="FF000000"/>
        <rFont val="Aptos Narrow"/>
        <scheme val="minor"/>
      </rPr>
      <t>**</t>
    </r>
  </si>
  <si>
    <r>
      <t>**</t>
    </r>
    <r>
      <rPr>
        <b/>
        <sz val="11"/>
        <color theme="1"/>
        <rFont val="Aptos Narrow"/>
        <scheme val="minor"/>
      </rPr>
      <t>Image Set End Date Time (DD-MMM-YYYY HH:MM:SS)</t>
    </r>
    <r>
      <rPr>
        <b/>
        <sz val="11"/>
        <color rgb="FF000000"/>
        <rFont val="Aptos Narrow"/>
        <scheme val="minor"/>
      </rPr>
      <t>**</t>
    </r>
  </si>
  <si>
    <r>
      <t>**</t>
    </r>
    <r>
      <rPr>
        <b/>
        <sz val="11"/>
        <color theme="1"/>
        <rFont val="Aptos Narrow"/>
        <scheme val="minor"/>
      </rPr>
      <t>Image Set Start Date Time (DD-MMM-YYYY HH:MM:SS)</t>
    </r>
    <r>
      <rPr>
        <b/>
        <sz val="11"/>
        <color rgb="FF000000"/>
        <rFont val="Aptos Narrow"/>
        <scheme val="minor"/>
      </rPr>
      <t>**</t>
    </r>
  </si>
  <si>
    <r>
      <t>**</t>
    </r>
    <r>
      <rPr>
        <b/>
        <sz val="11"/>
        <color theme="1"/>
        <rFont val="Aptos Narrow"/>
        <scheme val="minor"/>
      </rPr>
      <t>Individual Count</t>
    </r>
    <r>
      <rPr>
        <b/>
        <sz val="11"/>
        <color rgb="FF000000"/>
        <rFont val="Aptos Narrow"/>
        <scheme val="minor"/>
      </rPr>
      <t>**</t>
    </r>
  </si>
  <si>
    <r>
      <t>**</t>
    </r>
    <r>
      <rPr>
        <b/>
        <sz val="11"/>
        <color theme="1"/>
        <rFont val="Aptos Narrow"/>
        <scheme val="minor"/>
      </rPr>
      <t>Latitude Camera Location</t>
    </r>
    <r>
      <rPr>
        <b/>
        <sz val="11"/>
        <color rgb="FF000000"/>
        <rFont val="Aptos Narrow"/>
        <scheme val="minor"/>
      </rPr>
      <t>**</t>
    </r>
  </si>
  <si>
    <r>
      <t>**</t>
    </r>
    <r>
      <rPr>
        <b/>
        <sz val="11"/>
        <color theme="1"/>
        <rFont val="Aptos Narrow"/>
        <scheme val="minor"/>
      </rPr>
      <t>Longitude Camera Location</t>
    </r>
    <r>
      <rPr>
        <b/>
        <sz val="11"/>
        <color rgb="FF000000"/>
        <rFont val="Aptos Narrow"/>
        <scheme val="minor"/>
      </rPr>
      <t>**</t>
    </r>
  </si>
  <si>
    <r>
      <t>**</t>
    </r>
    <r>
      <rPr>
        <b/>
        <sz val="11"/>
        <color theme="1"/>
        <rFont val="Aptos Narrow"/>
        <scheme val="minor"/>
      </rPr>
      <t>Motion Image Interval (seconds)</t>
    </r>
    <r>
      <rPr>
        <b/>
        <sz val="11"/>
        <color rgb="FF000000"/>
        <rFont val="Aptos Narrow"/>
        <scheme val="minor"/>
      </rPr>
      <t>**</t>
    </r>
  </si>
  <si>
    <r>
      <t>**</t>
    </r>
    <r>
      <rPr>
        <b/>
        <sz val="11"/>
        <color theme="1"/>
        <rFont val="Aptos Narrow"/>
        <scheme val="minor"/>
      </rPr>
      <t>Northing Camera Location</t>
    </r>
    <r>
      <rPr>
        <b/>
        <sz val="11"/>
        <color rgb="FF000000"/>
        <rFont val="Aptos Narrow"/>
        <scheme val="minor"/>
      </rPr>
      <t>**</t>
    </r>
  </si>
  <si>
    <r>
      <t>**</t>
    </r>
    <r>
      <rPr>
        <b/>
        <sz val="11"/>
        <color theme="1"/>
        <rFont val="Aptos Narrow"/>
        <scheme val="minor"/>
      </rPr>
      <t>Photos Per Trigger</t>
    </r>
    <r>
      <rPr>
        <b/>
        <sz val="11"/>
        <color rgb="FF000000"/>
        <rFont val="Aptos Narrow"/>
        <scheme val="minor"/>
      </rPr>
      <t>**</t>
    </r>
  </si>
  <si>
    <r>
      <t>**</t>
    </r>
    <r>
      <rPr>
        <b/>
        <sz val="11"/>
        <color theme="1"/>
        <rFont val="Aptos Narrow"/>
        <scheme val="minor"/>
      </rPr>
      <t>Project Name</t>
    </r>
    <r>
      <rPr>
        <b/>
        <sz val="11"/>
        <color rgb="FF000000"/>
        <rFont val="Aptos Narrow"/>
        <scheme val="minor"/>
      </rPr>
      <t>**</t>
    </r>
  </si>
  <si>
    <r>
      <t>**</t>
    </r>
    <r>
      <rPr>
        <b/>
        <sz val="11"/>
        <color theme="1"/>
        <rFont val="Aptos Narrow"/>
        <scheme val="minor"/>
      </rPr>
      <t>Quiet Period (seconds)</t>
    </r>
    <r>
      <rPr>
        <b/>
        <sz val="11"/>
        <color rgb="FF000000"/>
        <rFont val="Aptos Narrow"/>
        <scheme val="minor"/>
      </rPr>
      <t>**</t>
    </r>
  </si>
  <si>
    <r>
      <t>**</t>
    </r>
    <r>
      <rPr>
        <b/>
        <sz val="11"/>
        <color theme="1"/>
        <rFont val="Aptos Narrow"/>
        <scheme val="minor"/>
      </rPr>
      <t>Sample Station Name</t>
    </r>
    <r>
      <rPr>
        <b/>
        <sz val="11"/>
        <color rgb="FF000000"/>
        <rFont val="Aptos Narrow"/>
        <scheme val="minor"/>
      </rPr>
      <t>**</t>
    </r>
  </si>
  <si>
    <r>
      <t>**</t>
    </r>
    <r>
      <rPr>
        <b/>
        <sz val="11"/>
        <color theme="1"/>
        <rFont val="Aptos Narrow"/>
        <scheme val="minor"/>
      </rPr>
      <t>Sequence Name</t>
    </r>
    <r>
      <rPr>
        <b/>
        <sz val="11"/>
        <color rgb="FF000000"/>
        <rFont val="Aptos Narrow"/>
        <scheme val="minor"/>
      </rPr>
      <t>**</t>
    </r>
  </si>
  <si>
    <r>
      <t>**</t>
    </r>
    <r>
      <rPr>
        <b/>
        <sz val="11"/>
        <color theme="1"/>
        <rFont val="Aptos Narrow"/>
        <scheme val="minor"/>
      </rPr>
      <t>Sex Class</t>
    </r>
    <r>
      <rPr>
        <b/>
        <sz val="11"/>
        <color rgb="FF000000"/>
        <rFont val="Aptos Narrow"/>
        <scheme val="minor"/>
      </rPr>
      <t>**</t>
    </r>
  </si>
  <si>
    <r>
      <t>**</t>
    </r>
    <r>
      <rPr>
        <b/>
        <sz val="11"/>
        <color theme="1"/>
        <rFont val="Aptos Narrow"/>
        <scheme val="minor"/>
      </rPr>
      <t>Study Area Name</t>
    </r>
    <r>
      <rPr>
        <b/>
        <sz val="11"/>
        <color rgb="FF000000"/>
        <rFont val="Aptos Narrow"/>
        <scheme val="minor"/>
      </rPr>
      <t>**</t>
    </r>
  </si>
  <si>
    <r>
      <t>**</t>
    </r>
    <r>
      <rPr>
        <b/>
        <sz val="11"/>
        <color theme="1"/>
        <rFont val="Aptos Narrow"/>
        <scheme val="minor"/>
      </rPr>
      <t>Target Species</t>
    </r>
    <r>
      <rPr>
        <b/>
        <sz val="11"/>
        <color rgb="FF000000"/>
        <rFont val="Aptos Narrow"/>
        <scheme val="minor"/>
      </rPr>
      <t>**</t>
    </r>
  </si>
  <si>
    <r>
      <t>**</t>
    </r>
    <r>
      <rPr>
        <b/>
        <sz val="11"/>
        <color theme="1"/>
        <rFont val="Aptos Narrow"/>
        <scheme val="minor"/>
      </rPr>
      <t>Trigger Mode(s)</t>
    </r>
    <r>
      <rPr>
        <b/>
        <sz val="11"/>
        <color rgb="FF000000"/>
        <rFont val="Aptos Narrow"/>
        <scheme val="minor"/>
      </rPr>
      <t xml:space="preserve"> **</t>
    </r>
    <r>
      <rPr>
        <b/>
        <sz val="11"/>
        <color theme="1"/>
        <rFont val="Aptos Narrow"/>
        <scheme val="minor"/>
      </rPr>
      <t xml:space="preserve"> </t>
    </r>
    <r>
      <rPr>
        <sz val="11"/>
        <color rgb="FF000000"/>
        <rFont val="Aptos Narrow"/>
        <scheme val="minor"/>
      </rPr>
      <t>(camera settings)</t>
    </r>
  </si>
  <si>
    <r>
      <t>**</t>
    </r>
    <r>
      <rPr>
        <b/>
        <sz val="11"/>
        <color theme="1"/>
        <rFont val="Aptos Narrow"/>
        <scheme val="minor"/>
      </rPr>
      <t>Trigger Sensitivity</t>
    </r>
    <r>
      <rPr>
        <b/>
        <sz val="11"/>
        <color rgb="FF000000"/>
        <rFont val="Aptos Narrow"/>
        <scheme val="minor"/>
      </rPr>
      <t>**</t>
    </r>
  </si>
  <si>
    <r>
      <t>**</t>
    </r>
    <r>
      <rPr>
        <b/>
        <sz val="11"/>
        <color theme="1"/>
        <rFont val="Aptos Narrow"/>
        <scheme val="minor"/>
      </rPr>
      <t>UTM Zone Camera Location</t>
    </r>
    <r>
      <rPr>
        <b/>
        <sz val="11"/>
        <color rgb="FF000000"/>
        <rFont val="Aptos Narrow"/>
        <scheme val="minor"/>
      </rPr>
      <t>**</t>
    </r>
  </si>
  <si>
    <r>
      <t>**Adult</t>
    </r>
    <r>
      <rPr>
        <b/>
        <sz val="11"/>
        <color theme="1"/>
        <rFont val="Aptos Narrow"/>
        <scheme val="minor"/>
      </rPr>
      <t>**</t>
    </r>
  </si>
  <si>
    <r>
      <t>The probability (likelihood) that an individual of the population of interest is included in the count at time or location *i</t>
    </r>
    <r>
      <rPr>
        <i/>
        <sz val="11"/>
        <color rgb="FF000000"/>
        <rFont val="Aptos Narrow"/>
        <scheme val="minor"/>
      </rPr>
      <t>*</t>
    </r>
    <r>
      <rPr>
        <sz val="11"/>
        <color rgb="FF000000"/>
        <rFont val="Aptos Narrow"/>
        <scheme val="minor"/>
      </rPr>
      <t>.</t>
    </r>
  </si>
  <si>
    <r>
      <t xml:space="preserve">Hurdle model </t>
    </r>
    <r>
      <rPr>
        <sz val="11"/>
        <color rgb="FF000000"/>
        <rFont val="Aptos Narrow"/>
        <scheme val="minor"/>
      </rPr>
      <t>(Mullahy, 1986; Heilbron 1994)</t>
    </r>
  </si>
  <si>
    <r>
      <t xml:space="preserve">Random encounter and staying time (REST) model </t>
    </r>
    <r>
      <rPr>
        <sz val="11"/>
        <color theme="1"/>
        <rFont val="Aptos Narrow"/>
        <scheme val="minor"/>
      </rPr>
      <t>(Nakashima et al., 2018)</t>
    </r>
  </si>
  <si>
    <t>species richness at the level of an individual camera location</t>
  </si>
  <si>
    <t>species richness across a whole study area</t>
  </si>
  <si>
    <t>the differences between the communities or, more formally, the variance among the communities</t>
  </si>
  <si>
    <t>User entry (Study design or data already collected)</t>
  </si>
  <si>
    <t>State Variable *vs.* Objective</t>
  </si>
  <si>
    <t>Number of cameras available</t>
  </si>
  <si>
    <t>Single *vs* multiple</t>
  </si>
  <si>
    <t>Known density gradient</t>
  </si>
  <si>
    <t>Stratified by covariates</t>
  </si>
  <si>
    <t>Camera density</t>
  </si>
  <si>
    <t>Duration (minimum &amp; maximum)</t>
  </si>
  <si>
    <t>Species-accumulation asymptote</t>
  </si>
  <si>
    <t>Season(s)</t>
  </si>
  <si>
    <t>Single *vs.* multiple</t>
  </si>
  <si>
    <t>Ecological knowledge</t>
  </si>
  <si>
    <t>Carnivore / ungulate</t>
  </si>
  <si>
    <t>Low density species</t>
  </si>
  <si>
    <t>Occurrence restricted</t>
  </si>
  <si>
    <t>Home range size</t>
  </si>
  <si>
    <t>Body size</t>
  </si>
  <si>
    <t>Rarity</t>
  </si>
  <si>
    <t>Detection probability</t>
  </si>
  <si>
    <t>Behaviour (Investigative)</t>
  </si>
  <si>
    <t>Behaviour (Seasonal)</t>
  </si>
  <si>
    <t>Markings (Marked, unmarked, partially marked)</t>
  </si>
  <si>
    <t>Markings (All or subset marked)</t>
  </si>
  <si>
    <t>Markings (Number of categorical identifiers)</t>
  </si>
  <si>
    <t>Additional information obtainable</t>
  </si>
  <si>
    <t>Counts of individuals</t>
  </si>
  <si>
    <t>Focal area measured or detections binned by distance</t>
  </si>
  <si>
    <t>Study population size</t>
  </si>
  <si>
    <t>Size</t>
  </si>
  <si>
    <t>Site selection constraints</t>
  </si>
  <si>
    <t>Target species (single)</t>
  </si>
  <si>
    <t>Target species (multiple)</t>
  </si>
  <si>
    <t>A unique alphanumeric identifier for a unique camera deployed during a specific [survey](/09_gloss_ref/09_glossary.md#survey) period (ideally recorded as: 'Camera Location Name'_'Deployment Start Date' (or …_'Deployment End Date') (e.g., 'bh1_17-Jul-2018' or 'bh1_17-Jul-2018_21-Jan-2019'). &lt;br&gt; &lt;br&gt; Alternative naming conventions may be used, but the goal should be to minimize duplicate Image Names.</t>
  </si>
  <si>
    <t>A unique alphanumeric identifier for each study area (e.g.,'oilsands_ref1'). If only one area was [survey](/09_gloss_ref/09_glossary.md#survey)ed, the Project Name and Study Area Name should be the same.</t>
  </si>
  <si>
    <t>The spatial arrangement of remote cameras within the study area for an individual [survey](/09_gloss_ref/09_glossary.md#survey). If 'Hierarchical (multiple)*/*,' include additional details in the [survey](/09_gloss_ref/09_glossary.md#survey) Design Description. &lt;br&gt; &lt;br&gt; Note that we refer to different configurations of cameras more generally as study design and sampling design; however, the term '[survey](/09_gloss_ref/09_glossary.md#survey) Design' refers to study design as it applies to an individual [survey](/09_gloss_ref/09_glossary.md#survey). There may be multiple [survey](/09_gloss_ref/09_glossary.md#survey) Designs for [survey](/09_gloss_ref/09_glossary.md#survey)s within a project; if this occurs, the [survey](/09_gloss_ref/09_glossary.md#survey) Design should be reported separately for each [survey](/09_gloss_ref/09_glossary.md#survey).</t>
  </si>
  <si>
    <t>A description of any additional details about the [survey](/09_gloss_ref/09_glossary.md#survey) Design.</t>
  </si>
  <si>
    <t>A unique alphanumeric identifier for each [survey](/09_gloss_ref/09_glossary.md#survey) period (e.g., 'fortmc_001').</t>
  </si>
  <si>
    <t>The specific objectives of each [survey](/09_gloss_ref/09_glossary.md#survey) within a project, including the [Target Species](/09_gloss_ref/09_glossary.md#target_species), the state variables (e.g., occupancy, [density](/09_gloss_ref/09_glossary.md#density)), and proposed modelling approach(es). Survey Objectives should be specific, measurable, achievable, relevant, and time-bound (i.e., SMART).</t>
  </si>
  <si>
    <t>The common name(s) of the species that the [survey](/09_gloss_ref/09_glossary.md#survey) was designed to detect.</t>
  </si>
  <si>
    <t>The distance between cameras (i.e., also referred to as 'inter-trap distance'). This will be influenced by the chosen sampling design, the [survey](/09_gloss_ref/09_glossary.md#survey) Objectives, the Target Species and data analysis.</t>
  </si>
  <si>
    <t>The probability of detecting a species at least once during the entire [survey](/09_gloss_ref/09_glossary.md#survey) (Steenweg et al., 2019).</t>
  </si>
  <si>
    <t>Methods used to estimate the abundance of unmarked populations from observations of animals that relate animal observations to the space directly sampled by each camera’s viewshed (Moeller et al., 2023); they result in viewshed [density](/09_gloss_ref/09_glossary.md#density) estimates that can be extrapolated to abundance within broader sampling frames (Gilbert et al., 2020; Moeller et al., 2023).</t>
  </si>
  <si>
    <t>A user-defined threshold used to define a single 'detection event' (i.e., independent 'events') for group of images or video clips (e.g., 30 minutes or 1 hour). The threshold should be recorded in the [survey](/09_gloss_ref/09_glossary.md#survey) Design Description.</t>
  </si>
  <si>
    <t>A method used to estimate the [density](/09_gloss_ref/09_glossary.md#density) of partially marked populations in which the 'spatial locations of where partial identity samples are captured to probabilistically resolve their complete identities' (Augustine et al., 2018). Paired sampling design is commonly used to capture both the right and left flanks of an animal to resolve individual identities (Augustine et al., 2018). 2-flank SPIM is an extension of the SCR model (Borchers &amp; Efford, 2008; Efford, 2004; Royle &amp; Young, 2008; Royle et al., 2009).</t>
  </si>
  <si>
    <t>A method used to estimate the [density](/09_gloss_ref/09_glossary.md#density) of partially marked populations in which the 'spatial locations of where partial identity samples are captured to probabilistically resolve their complete identities' (Augustine et al., 2018, 2019). catSPIM models use partial identity traits (e.g., sex class, antler points) to help infer individual identities (Augustine et al., 2019; Sun et al., 2022). catSPIM is an extension of the SC model (Chandler &amp; Royle, 2013).</t>
  </si>
  <si>
    <t>A method of estimating the abundance or [density](/09_gloss_ref/09_glossary.md#density) of marked populations using the number of animals detected and the likelihood animals will be detected (detection probability). CR (Karanth, 1995; Karanth &amp; Nichols, 1998) can be used to estimate vital rates where all newly detected unmarked animals become marked and are distinguishable in future (Efford, 2022). Spatially explicit capture-recapture (SECR; Borchers &amp; Efford, 2008; Efford, 2004; Royle &amp; Young, 2008) models have largely replaced CR and CMR models and provide more accurate [density](/09_gloss_ref/09_glossary.md#density) estimates (Blanc et al., 2013, Obbard et al., 2010, Sollmann et al., 2011).</t>
  </si>
  <si>
    <t>A method to estimate abundance by using distances at which animals are detected (from [survey](/09_gloss_ref/09_glossary.md#survey) lines or points) to model abundance as a function of decreasing detection probability with animal distance from the camera (using a decay function) (Cappelle et al., 2021; Howe et al., 2017).</t>
  </si>
  <si>
    <t>A method used to estimate abundance or [density](/09_gloss_ref/09_glossary.md#density) from time-lapse images from randomly deployed cameras; the number of unique individuals (the count) is needed (Moeller et al., 2018).</t>
  </si>
  <si>
    <t>Rapid assessment [survey](/09_gloss_ref/09_glossary.md#survey)s to determine what species are present in a given area at a given point in time; there is no attempt made to quantify aspects of communities or populations (Wearn &amp; Glover-Kapfer, 2017).</t>
  </si>
  <si>
    <t>The method used to analyze the camera data, which should depend on the state variable, e.g., occupancy models [MacKenzie et al., 2002], spatially explicit capture recapture (SECR) for [density](/09_gloss_ref/09_glossary.md#density) estimation [Chandler and Royle, 2013], etc. and the Target Species.</t>
  </si>
  <si>
    <t>A method used to estimate the [density](/09_gloss_ref/09_glossary.md#density) of unmarked populations; uses the rate of independent captures, an estimate of movement rate, average group size, and the area sampled by the remote camera.</t>
  </si>
  <si>
    <t>A method used to estimate population abundance or [density](/09_gloss_ref/09_glossary.md#density), which assumes that individuals are counted only once per sampling occasion (Royle, 2004), but that does not require all individuals to be marked. Royle-Nichols models are a type of site-structured model (i.e., that 'treat each camera as though it samples... [a] distinct population within a larger meta-population' [Clarke et al., 2023]).</t>
  </si>
  <si>
    <t>A method used to estimate the [density](/09_gloss_ref/09_glossary.md#density) of unmarked populations; similar to SECR (Borchers &amp; Efford, 2008; Efford, 2004; Royle &amp; Young, 2008; Royle et al., 2009); however, SC models account for individuals' unknown identities using the spatial pattern of detections (Chandler &amp; Royle, 2013; Sun et al., 2022). SC uses trap-specific counts to estimate the location and number of activity centres to estimate [density](/09_gloss_ref/09_glossary.md#density).</t>
  </si>
  <si>
    <t>The SECR (or SCR) method is used to estimate the [density](/09_gloss_ref/09_glossary.md#density) of marked populations; an extension of traditional capture-recapture (CR; Karanth, 1995; Karanth &amp; Nichols, 1998) models (Karanth, 1995; Karanth &amp; Nichols, 1998) that explicitly accounts for camera location and animal movement (Burgar et al., 2018). SECR models use spatially referenced individual capture histories to infer where animals' home range centres are, assuming that detection probability decreases with increasing distance between cameras and home range centres (Clarke et al., 2023). SECR models can be implemented using different statistical frameworks, including Bayesian estimation (Royle and Young, 2008; Morin et al., 2022).</t>
  </si>
  <si>
    <t>A method used to estimate the [density](/09_gloss_ref/09_glossary.md#density) of 'partially marked populations by combining... [detection] histories of marked [individuals] and counts of unmarked [individuals]' (Doran-Myers, 2018) over several occasions (Sollman et al., 2013a; Rich et al., 2014; Whittington et al., 2018). SMR models can be implemented using different statistical frameworks, including Bayesian estimation (Royle and Young, 2008; Morin et al., 2022).</t>
  </si>
  <si>
    <t>A method used to estimate abundance or [density](/09_gloss_ref/09_glossary.md#density) that accounts for variable detection probability through the use of time-lapse images and is unaffected by animal movement rates (collapses sampling intervals to an instant in time, and thus estimates are unaffected by animal movement rates) (Moeller et al., 2018).</t>
  </si>
  <si>
    <t>A method used to estimate [density](/09_gloss_ref/09_glossary.md#density) that treats camera image data as quadrat samples (Becker et al., 2022).</t>
  </si>
  <si>
    <t>A method used to estimate abundance or [density](/09_gloss_ref/09_glossary.md#density) from the detection rate while accounting for animal movement rates (Moeller et al., 2018). The TTE model assumes perfect detection (though there is a model extension to account for imperfect detection that requires further testing).</t>
  </si>
  <si>
    <t>A user-defined group of images or video clips considered as a single 'detection event' (recorded as 'Sequence Name'); often users choose a certain time threshold (or 'inter-detection interval') to define independent 'events'; e.g., 30 minutes or 1 hour. The threshold should be recorded in the [survey](/09_gloss_ref/09_glossary.md#survey) Design Description).</t>
  </si>
  <si>
    <t>A unique deployment period (temporal extent) within a project (recorded as '[survey](/09_gloss_ref/09_glossary.md#survey) Name').</t>
  </si>
  <si>
    <t>Images that are taken at regular intervals (e.g., hourly or daily, on the hour). It is critical to take a minimum of one time-lapse image per day at a consistent time (e.g., 12:00 pm [noon]) to create a record of camera functionality and local environmental conditions (e.g., snow cover, plant growth, etc.). Time-lapse images may always be useful for modelling approaches that require estimation of the 'viewshed' ('viewshed [density](/09_gloss_ref/09_glossary.md#density) estimators' such as REM or time-to-event (TTE) models; see Moeller et al., [2018] for advantages and disadvantages).</t>
  </si>
  <si>
    <t>The number of days that all cameras were active during the [survey](/09_gloss_ref/09_glossary.md#survey).</t>
  </si>
  <si>
    <t>Gotelli, N. J., &amp; Chao, A. (2013). Measuring and Estimating Species Richness, Species Diversity, and Biotic Similarity from Sampling Data. In *Encyclopedia of Biodiversity* (pp. 195–211). Elsevier. &lt;https://doi.org/10.1016/B978-0-12-384719-5.00424-X&gt;</t>
  </si>
  <si>
    <t>Pettorelli, N., Lobora, A. L., Msuha, M. J., Foley, C., &amp; Durant, S. M. (2010). Carnivore biodiversity in Tanzania: Revealing the distribution patterns of secretive mammals using camera traps. *Animal Conservation, 13*(2), 131–139. &lt;https://doi.org/10.1111/j.1469-1795.2009.00309.x&gt;</t>
  </si>
  <si>
    <t>Brodie, J. F., Giordano, A. J., Zipkin, E. F., Bernard, H., Mohd‐Azlan, J., &amp; Ambu, L. (2015). Correlation and persistence of hunting and logging impacts on tropical rainforest mammals. *Conservation Biology, 29*(1), 110–121. &lt;https://doi.org/10.1111/cobi.12389&gt;</t>
  </si>
  <si>
    <t xml:space="preserve">    title_i_user_entry: "User entry (Study design or data already collected)"</t>
  </si>
  <si>
    <t xml:space="preserve">    title_i_objective: "State Variable *vs.* Objective"</t>
  </si>
  <si>
    <t xml:space="preserve">    title_i_num_cams: "Number of cameras available"</t>
  </si>
  <si>
    <t xml:space="preserve">    title_i_study_area_mult: "Single *vs* multiple"</t>
  </si>
  <si>
    <t xml:space="preserve">    title_i_cam_dens_gradient: "Known density gradient"</t>
  </si>
  <si>
    <t xml:space="preserve">    title_i_cam_strat_covar: "Stratified by covariates"</t>
  </si>
  <si>
    <t xml:space="preserve">    title_i_cam_high_dens: "Camera density"</t>
  </si>
  <si>
    <t xml:space="preserve">    title_i_surv_dur_min_max: "Duration (minimum &amp; maximum)"</t>
  </si>
  <si>
    <t xml:space="preserve">    title_i_sp_asymptote: "Species-accumulation asymptote"</t>
  </si>
  <si>
    <t xml:space="preserve">    title_i_study_season_num: "Season(s)"</t>
  </si>
  <si>
    <t xml:space="preserve">    title_i_obj_targ_sp: "Single *vs.* multiple"</t>
  </si>
  <si>
    <t xml:space="preserve">    title_i_sp_info: "Ecological knowledge"</t>
  </si>
  <si>
    <t xml:space="preserve">    title_i_sp_type: "Carnivore / ungulate"</t>
  </si>
  <si>
    <t xml:space="preserve">    title_i_sp_dens_low: "Low density species"</t>
  </si>
  <si>
    <t xml:space="preserve">    title_i_sp_occ_restr: "Occurrence restricted"</t>
  </si>
  <si>
    <t xml:space="preserve">    title_i_sp_hr_size: "Home range size"</t>
  </si>
  <si>
    <t xml:space="preserve">    title_i_sp_size: "Body size"</t>
  </si>
  <si>
    <t xml:space="preserve">    title_i_sp_rarity: "Rarity"</t>
  </si>
  <si>
    <t xml:space="preserve">    title_i_sp_detprob_cat: "Detection probability"</t>
  </si>
  <si>
    <t xml:space="preserve">    title_i_sp_behav: "Behaviour (Investigative)"</t>
  </si>
  <si>
    <t xml:space="preserve">    title_i_sp_behav_season: "Behaviour (Seasonal)"</t>
  </si>
  <si>
    <t xml:space="preserve">    title_i_marking_code: "Markings (Marked, unmarked, partially marked)"</t>
  </si>
  <si>
    <t xml:space="preserve">    title_i_marking_allsub: "Markings (All or subset marked)"</t>
  </si>
  <si>
    <t xml:space="preserve">    title_i_3ormore_cat_ids: "Markings (Number of categorical identifiers)"</t>
  </si>
  <si>
    <t xml:space="preserve">    title_i_auxillary_info: "Additional information obtainable"</t>
  </si>
  <si>
    <t xml:space="preserve">    title_i_aux_count_possible: "Counts of individuals"</t>
  </si>
  <si>
    <t xml:space="preserve">    title_i_focalarea_calc: "Focal area measured or detections binned by distance"</t>
  </si>
  <si>
    <t xml:space="preserve">    title_i_sp_common_pop_lg: "Study population size"</t>
  </si>
  <si>
    <t xml:space="preserve">    title_i_sp_size_multi: "Size"</t>
  </si>
  <si>
    <t xml:space="preserve">    title_i_sp_behav_mult: "Behaviour"</t>
  </si>
  <si>
    <t xml:space="preserve">    title_i_sp_rarity_multi: "Rarity"</t>
  </si>
  <si>
    <t xml:space="preserve">    title_i_sp_detprob_cat_multi: "Detection probability"</t>
  </si>
  <si>
    <t>title_sub</t>
  </si>
  <si>
    <t>title_text</t>
  </si>
  <si>
    <t>title_id</t>
  </si>
  <si>
    <t>subsection_text</t>
  </si>
  <si>
    <t>prog_level_text</t>
  </si>
  <si>
    <t>prog_level_id</t>
  </si>
  <si>
    <t>Recommendations - Modelling approach</t>
  </si>
  <si>
    <t>prog_2_2</t>
  </si>
  <si>
    <t>prog_2_1</t>
  </si>
  <si>
    <t>prog_7_1</t>
  </si>
  <si>
    <t>prog_4_1</t>
  </si>
  <si>
    <t>prog_4_2</t>
  </si>
  <si>
    <t>Recommendations - Study design</t>
  </si>
  <si>
    <t>Recommendations - Analysis considersation</t>
  </si>
  <si>
    <t>prog_7_2</t>
  </si>
  <si>
    <t>prog_7_3</t>
  </si>
  <si>
    <t>prog_1_text</t>
  </si>
  <si>
    <t>prog_2_text</t>
  </si>
  <si>
    <t>prog_2_1_text</t>
  </si>
  <si>
    <t>prog_2_2_text</t>
  </si>
  <si>
    <t>prog_3_text</t>
  </si>
  <si>
    <t>prog_4_text</t>
  </si>
  <si>
    <t>prog_4_1_text</t>
  </si>
  <si>
    <t>prog_4_2_text</t>
  </si>
  <si>
    <t>prog_5_text</t>
  </si>
  <si>
    <t>prog_6_text</t>
  </si>
  <si>
    <t>prog_7_text</t>
  </si>
  <si>
    <t>prog_7_1_text</t>
  </si>
  <si>
    <t>prog_7_2_text</t>
  </si>
  <si>
    <t>prog_7_3_text</t>
  </si>
  <si>
    <t>Duration</t>
  </si>
  <si>
    <t>Timing</t>
  </si>
  <si>
    <t>prog_3_1_text</t>
  </si>
  <si>
    <t>prog_3_2_text</t>
  </si>
  <si>
    <t>prog_3_1</t>
  </si>
  <si>
    <t>prog_3_2</t>
  </si>
  <si>
    <t>#    - file: 02_dialog-boxes/01_01_user_entry.md</t>
  </si>
  <si>
    <t>#    - file: 02_dialog-boxes/01_02_objective.md</t>
  </si>
  <si>
    <t>#    - file: 02_dialog-boxes/01_03_num_cams.md</t>
  </si>
  <si>
    <t>#    - file: 02_dialog-boxes/01_04_study_area_mult.md</t>
  </si>
  <si>
    <t>#    - file: 02_dialog-boxes/01_05_cam_dens_gradient.md</t>
  </si>
  <si>
    <t>#    - file: 02_dialog-boxes/01_06_cam_strat_covar.md</t>
  </si>
  <si>
    <t>#    - file: 02_dialog-boxes/01_07_cam_high_dens.md</t>
  </si>
  <si>
    <t>#    - file: 02_dialog-boxes/01_08_surv_dur_min_max.md</t>
  </si>
  <si>
    <t>#    - file: 02_dialog-boxes/01_09_survey_dur_mth.md</t>
  </si>
  <si>
    <t>#    - file: 02_dialog-boxes/01_10_sp_asymptote.md</t>
  </si>
  <si>
    <t>#    - file: 02_dialog-boxes/01_11_study_season_num.md</t>
  </si>
  <si>
    <t>#    - file: 02_dialog-boxes/01_39_cam_makemod_same.md</t>
  </si>
  <si>
    <t>#    - file: 02_dialog-boxes/01_40_cam_settings_mult.md</t>
  </si>
  <si>
    <t>#    - file: 02_dialog-boxes/01_41_cam_protocol_ht_angle.md</t>
  </si>
  <si>
    <t>#    - file: 02_dialog-boxes/01_42_cam_direction_ds.md</t>
  </si>
  <si>
    <t>#    - file: 02_dialog-boxes/01_43_bait_lure.md</t>
  </si>
  <si>
    <t>#    - file: 02_dialog-boxes/01_44_bait_lure_cams.md</t>
  </si>
  <si>
    <t>#    - file: 02_dialog-boxes/01_45_targ_feature.md</t>
  </si>
  <si>
    <t>#    - file: 02_dialog-boxes/01_46_targ_feature.md</t>
  </si>
  <si>
    <t>#    - file: 02_dialog-boxes/01_47_cam_independent.md</t>
  </si>
  <si>
    <t>#    - file: 02_dialog-boxes/01_48_multisamp_per_loc.md</t>
  </si>
  <si>
    <t>#    - file: 02_dialog-boxes/01_49_modmixed.md</t>
  </si>
  <si>
    <t>#    - file: 02_dialog-boxes/01_50_num_det.md</t>
  </si>
  <si>
    <t>#    - file: 02_dialog-boxes/01_51_num_det_individ.md</t>
  </si>
  <si>
    <t>#    - file: 02_dialog-boxes/01_52_num_recap.md</t>
  </si>
  <si>
    <t>#    - file: 02_dialog-boxes/01_53_overdispersion.md</t>
  </si>
  <si>
    <t>#    - file: 02_dialog-boxes/01_54_zeroinflation.md</t>
  </si>
  <si>
    <t>#    - file: 02_dialog-boxes/01_55_zi_overdispersed.md</t>
  </si>
  <si>
    <t>#    - file: 02_dialog-boxes/01_57_zi_re_overdispersed.md</t>
  </si>
  <si>
    <t>#    - file: 02_dialog-boxes/01_58_zi_process.md</t>
  </si>
  <si>
    <t>#    - file: 02_dialog-boxes/03_01_mod_inventory.md</t>
  </si>
  <si>
    <t>#    - file: 02_dialog-boxes/03_02_mod_divers_rich.md</t>
  </si>
  <si>
    <t>#    - file: 02_dialog-boxes/03_03_mod_occupancy.md</t>
  </si>
  <si>
    <t>#    - file: 02_dialog-boxes/03_04_mod_rai.md</t>
  </si>
  <si>
    <t>#    - file: 02_dialog-boxes/03_05_mod_rai_poisson.md</t>
  </si>
  <si>
    <t>#    - file: 02_dialog-boxes/03_06_mod_rai_zip.md</t>
  </si>
  <si>
    <t>#    - file: 02_dialog-boxes/03_07_mod_rai_nb.md</t>
  </si>
  <si>
    <t>#    - file: 02_dialog-boxes/03_08_mod_rai_zinb.md</t>
  </si>
  <si>
    <t>#    - file: 02_dialog-boxes/03_09_mod_rai_hurdle.md</t>
  </si>
  <si>
    <t>#    - file: 02_dialog-boxes/03_10_mod_cr_cmr.md</t>
  </si>
  <si>
    <t>#    - file: 02_dialog-boxes/03_11_mod_scr_secr.md</t>
  </si>
  <si>
    <t>#    - file: 02_dialog-boxes/03_12_mod_mr.md</t>
  </si>
  <si>
    <t>#    - file: 02_dialog-boxes/03_13_mod_smr.md</t>
  </si>
  <si>
    <t>#    - file: 02_dialog-boxes/03_14_mod_sc.md</t>
  </si>
  <si>
    <t>#    - file: 02_dialog-boxes/03_15_mod_catspim.md</t>
  </si>
  <si>
    <t>#    - file: 02_dialog-boxes/03_16_mod_2flankspim.md</t>
  </si>
  <si>
    <t>#    - file: 02_dialog-boxes/03_17_mod_rem.md</t>
  </si>
  <si>
    <t>#    - file: 02_dialog-boxes/03_18_mod_rest.md</t>
  </si>
  <si>
    <t>#    - file: 02_dialog-boxes/03_19_mod_tifc.md</t>
  </si>
  <si>
    <t>#    - file: 02_dialog-boxes/03_20_mod_ds.md</t>
  </si>
  <si>
    <t>#    - file: 02_dialog-boxes/03_21_mod_tte.md</t>
  </si>
  <si>
    <t>#    - file: 02_dialog-boxes/03_22_mod_ste.md</t>
  </si>
  <si>
    <t>#    - file: 02_dialog-boxes/03_23_mod_is.md</t>
  </si>
  <si>
    <t>#    - file: 02_dialog-boxes/03_24_mod_behaviour.md</t>
  </si>
  <si>
    <t>01_01_user_entry</t>
  </si>
  <si>
    <t>01_02_objective</t>
  </si>
  <si>
    <t>01_03_num_cams</t>
  </si>
  <si>
    <t>#    - file: 02_dialog-boxes/04_12_obj_targ_sp.md</t>
  </si>
  <si>
    <t>https://ab-rcsc.github.io/rc-decision-support-tool_concept-library/02_dialog-boxes/04_12_obj_targ_sp.html#i_obj_targ_sp</t>
  </si>
  <si>
    <t>#    - file: 02_dialog-boxes/04_13_sp_info.md</t>
  </si>
  <si>
    <t>https://ab-rcsc.github.io/rc-decision-support-tool_concept-library/02_dialog-boxes/04_13_sp_info.html#i_sp_info</t>
  </si>
  <si>
    <t>#    - file: 02_dialog-boxes/04_14_sp_type.md</t>
  </si>
  <si>
    <t>https://ab-rcsc.github.io/rc-decision-support-tool_concept-library/02_dialog-boxes/04_14_sp_type.html#i_sp_type</t>
  </si>
  <si>
    <t>#    - file: 02_dialog-boxes/04_15_sp_dens_low.md</t>
  </si>
  <si>
    <t>https://ab-rcsc.github.io/rc-decision-support-tool_concept-library/02_dialog-boxes/04_15_sp_dens_low.html#i_sp_dens_low</t>
  </si>
  <si>
    <t>#    - file: 02_dialog-boxes/04_16_sp_occ_restr.md</t>
  </si>
  <si>
    <t>https://ab-rcsc.github.io/rc-decision-support-tool_concept-library/02_dialog-boxes/04_16_sp_occ_restr.html#i_sp_occ_restr</t>
  </si>
  <si>
    <t>#    - file: 02_dialog-boxes/04_17_sp_hr_size.md</t>
  </si>
  <si>
    <t>https://ab-rcsc.github.io/rc-decision-support-tool_concept-library/02_dialog-boxes/04_17_sp_hr_size.html#i_sp_hr_size</t>
  </si>
  <si>
    <t>#    - file: 02_dialog-boxes/04_18_sp_size.md</t>
  </si>
  <si>
    <t>https://ab-rcsc.github.io/rc-decision-support-tool_concept-library/02_dialog-boxes/04_18_sp_size.html#i_sp_size</t>
  </si>
  <si>
    <t>#    - file: 02_dialog-boxes/04_19_sp_rarity.md</t>
  </si>
  <si>
    <t>https://ab-rcsc.github.io/rc-decision-support-tool_concept-library/02_dialog-boxes/04_19_sp_rarity.html#i_sp_rarity</t>
  </si>
  <si>
    <t>#    - file: 02_dialog-boxes/04_20_sp_detprob_cat.md</t>
  </si>
  <si>
    <t>https://ab-rcsc.github.io/rc-decision-support-tool_concept-library/02_dialog-boxes/04_20_sp_detprob_cat.html#i_sp_detprob_cat</t>
  </si>
  <si>
    <t>#    - file: 02_dialog-boxes/04_21_sp_behav.md</t>
  </si>
  <si>
    <t>https://ab-rcsc.github.io/rc-decision-support-tool_concept-library/02_dialog-boxes/04_21_sp_behav.html#i_sp_behav</t>
  </si>
  <si>
    <t>#    - file: 02_dialog-boxes/04_22_sp_behav_season.md</t>
  </si>
  <si>
    <t>https://ab-rcsc.github.io/rc-decision-support-tool_concept-library/02_dialog-boxes/04_22_sp_behav_season.html#i_sp_behav_season</t>
  </si>
  <si>
    <t>#    - file: 02_dialog-boxes/04_23_marking_code.md</t>
  </si>
  <si>
    <t>https://ab-rcsc.github.io/rc-decision-support-tool_concept-library/02_dialog-boxes/04_23_marking_code.html#i_marking_code</t>
  </si>
  <si>
    <t>#    - file: 02_dialog-boxes/04_24_marking_allsub.md</t>
  </si>
  <si>
    <t>https://ab-rcsc.github.io/rc-decision-support-tool_concept-library/02_dialog-boxes/04_24_marking_allsub.html#i_marking_allsub</t>
  </si>
  <si>
    <t>#    - file: 02_dialog-boxes/04_25_3ormore_cat_ids.md</t>
  </si>
  <si>
    <t>https://ab-rcsc.github.io/rc-decision-support-tool_concept-library/02_dialog-boxes/04_25_3ormore_cat_ids.html#i_3ormore_cat_ids</t>
  </si>
  <si>
    <t>#    - file: 02_dialog-boxes/04_26_auxillary_info.md</t>
  </si>
  <si>
    <t>https://ab-rcsc.github.io/rc-decision-support-tool_concept-library/02_dialog-boxes/04_26_auxillary_info.html#i_auxillary_info</t>
  </si>
  <si>
    <t>#    - file: 02_dialog-boxes/04_27_aux_count_possible.md</t>
  </si>
  <si>
    <t>https://ab-rcsc.github.io/rc-decision-support-tool_concept-library/02_dialog-boxes/04_27_aux_count_possible.html#i_aux_count_possible</t>
  </si>
  <si>
    <t>#    - file: 02_dialog-boxes/04_28_focalarea_calc.md</t>
  </si>
  <si>
    <t>https://ab-rcsc.github.io/rc-decision-support-tool_concept-library/02_dialog-boxes/04_28_focalarea_calc.html#i_focalarea_calc</t>
  </si>
  <si>
    <t>#    - file: 02_dialog-boxes/04_30_sp_common_pop_lg.md</t>
  </si>
  <si>
    <t>https://ab-rcsc.github.io/rc-decision-support-tool_concept-library/02_dialog-boxes/04_30_sp_common_pop_lg.html#i_sp_common_pop_lg</t>
  </si>
  <si>
    <t>#    - file: 02_dialog-boxes/04_31_sp_size_multi.md</t>
  </si>
  <si>
    <t>https://ab-rcsc.github.io/rc-decision-support-tool_concept-library/02_dialog-boxes/04_31_sp_size_multi.html#i_sp_size_multi</t>
  </si>
  <si>
    <t>#    - file: 02_dialog-boxes/04_32_sp_behav_mult.md</t>
  </si>
  <si>
    <t>https://ab-rcsc.github.io/rc-decision-support-tool_concept-library/02_dialog-boxes/04_32_sp_behav_mult.html#i_sp_behav_mult</t>
  </si>
  <si>
    <t>#    - file: 02_dialog-boxes/04_33_sp_rarity_multi.md</t>
  </si>
  <si>
    <t>https://ab-rcsc.github.io/rc-decision-support-tool_concept-library/02_dialog-boxes/04_33_sp_rarity_multi.html#i_sp_rarity_multi</t>
  </si>
  <si>
    <t>#    - file: 02_dialog-boxes/04_34_sp_rarity_multi.md</t>
  </si>
  <si>
    <t>https://ab-rcsc.github.io/rc-decision-support-tool_concept-library/02_dialog-boxes/04_34_sp_rarity_multi.html#i_sp_rarity_rarest</t>
  </si>
  <si>
    <t>#    - file: 02_dialog-boxes/04_35_sp_rarity_multi.md</t>
  </si>
  <si>
    <t>https://ab-rcsc.github.io/rc-decision-support-tool_concept-library/02_dialog-boxes/04_35_sp_rarity_multi.html#i_sp_rarity_leastrare</t>
  </si>
  <si>
    <t>#    - file: 02_dialog-boxes/04_36_sp_detprob_cat_multi.md</t>
  </si>
  <si>
    <t>https://ab-rcsc.github.io/rc-decision-support-tool_concept-library/02_dialog-boxes/04_36_sp_detprob_cat_multi.html#i_sp_detprob_cat_multi</t>
  </si>
  <si>
    <t>#    - file: 02_dialog-boxes/04_37_sp_detprob_cat_multi.md</t>
  </si>
  <si>
    <t>https://ab-rcsc.github.io/rc-decision-support-tool_concept-library/02_dialog-boxes/04_37_sp_detprob_cat_multi.html#i_sp_detprob_cat_most</t>
  </si>
  <si>
    <t>#    - file: 02_dialog-boxes/04_38_sp_detprob_cat_multi.md</t>
  </si>
  <si>
    <t>https://ab-rcsc.github.io/rc-decision-support-tool_concept-library/02_dialog-boxes/04_38_sp_detprob_cat_multi.html#i_sp_detprob_cat_least</t>
  </si>
  <si>
    <t>FOS</t>
  </si>
  <si>
    <t>aca</t>
  </si>
  <si>
    <t>ABMI</t>
  </si>
  <si>
    <t>abgov</t>
  </si>
  <si>
    <t>width_cm</t>
  </si>
  <si>
    <t>height_cm</t>
  </si>
  <si>
    <t>dddd</t>
  </si>
  <si>
    <t>Number of detections</t>
  </si>
  <si>
    <t>Camera make &amp; model</t>
  </si>
  <si>
    <t>Camera directions</t>
  </si>
  <si>
    <t>Bait/lure</t>
  </si>
  <si>
    <t>Targetting specific features</t>
  </si>
  <si>
    <t>Targetting multiple features</t>
  </si>
  <si>
    <t>Camera location independence</t>
  </si>
  <si>
    <t>Repeat sampling</t>
  </si>
  <si>
    <t>Mixed models</t>
  </si>
  <si>
    <t>Number of individuals</t>
  </si>
  <si>
    <t>Number of recaptures</t>
  </si>
  <si>
    <t>Accounting for overdispersion due to zero-inflation</t>
  </si>
  <si>
    <t>Camera settings</t>
  </si>
  <si>
    <t>Accounting for zero-inflation with site random effect</t>
  </si>
  <si>
    <t>Zero-inflation due to separate process</t>
  </si>
  <si>
    <t>Bait/lure (All or subset of camera locations)</t>
  </si>
  <si>
    <t>Relative abundance indices \- Poisson</t>
  </si>
  <si>
    <t>Relative abundance indices \- Zero-inflated poisson (ZIP)</t>
  </si>
  <si>
    <t>Relative abundance indices \- Negative binomial (NB)</t>
  </si>
  <si>
    <t>Relative abundance indices \- Zero-inflated negative binomial (ZINB)</t>
  </si>
  <si>
    <t>Relative abundance indices \- Hurdle</t>
  </si>
  <si>
    <t>Species diversity &amp; richness \- Beta-diversity \[β\]</t>
  </si>
  <si>
    <t>Species diversity &amp; richness \- Alpha richness \[α\]</t>
  </si>
  <si>
    <t>Species diversity &amp; richness \- Gamma richness \[γ\]</t>
  </si>
  <si>
    <t>Density; Unmarked</t>
  </si>
  <si>
    <t>Population size / Absolute abundance / Vital rates / Density; Marked</t>
  </si>
  <si>
    <t>Density / population size; Marked</t>
  </si>
  <si>
    <t>Density; Marked</t>
  </si>
  <si>
    <t>Density / population size; Partially Marked</t>
  </si>
  <si>
    <t>Spatial mark-resight (SMR)</t>
  </si>
  <si>
    <t>(#i_objective_resources</t>
  </si>
  <si>
    <t>(#i_study_area_site_selection_constraints</t>
  </si>
  <si>
    <t>(#i_</t>
  </si>
  <si>
    <t>(#i_duration_timing</t>
  </si>
  <si>
    <t>(#i_target_species</t>
  </si>
  <si>
    <t>(#i_equipment_deployment</t>
  </si>
  <si>
    <t>(#i_data_analysis</t>
  </si>
  <si>
    <t>(#i_recommendations</t>
  </si>
  <si>
    <t>(#i_recommendations_modelling_approach</t>
  </si>
  <si>
    <t>(#i_recommendations_study_design</t>
  </si>
  <si>
    <t>(#i_recommendations_analysis_considersation</t>
  </si>
  <si>
    <t>prog_id</t>
  </si>
  <si>
    <t>name_mod_2flankspim</t>
  </si>
  <si>
    <t>name_mod_behaviour</t>
  </si>
  <si>
    <t>name_mod_catspim</t>
  </si>
  <si>
    <t>name_mod_cr_cmr</t>
  </si>
  <si>
    <t>name_mod_divers_rich</t>
  </si>
  <si>
    <t>name_mod_ds</t>
  </si>
  <si>
    <t>name_mod_inventory</t>
  </si>
  <si>
    <t>name_mod_is</t>
  </si>
  <si>
    <t>name_mod_mr</t>
  </si>
  <si>
    <t>name_mod_occupancy</t>
  </si>
  <si>
    <t>name_mod_rai</t>
  </si>
  <si>
    <t>name_mod_rai_hurdle</t>
  </si>
  <si>
    <t>name_mod_rai_nb</t>
  </si>
  <si>
    <t>name_mod_rai_poisson</t>
  </si>
  <si>
    <t>name_mod_rai_zinb</t>
  </si>
  <si>
    <t>name_mod_rai_zip</t>
  </si>
  <si>
    <t>name_mod_rem</t>
  </si>
  <si>
    <t>name_mod_rest</t>
  </si>
  <si>
    <t>name_mod_sc</t>
  </si>
  <si>
    <t>name_mod_scr_secr</t>
  </si>
  <si>
    <t>name_mod_smr</t>
  </si>
  <si>
    <t>name_mod_ste</t>
  </si>
  <si>
    <t>name_mod_tifc</t>
  </si>
  <si>
    <t>name_mod_tte</t>
  </si>
  <si>
    <t>approach_all_text</t>
  </si>
  <si>
    <t>Alpha richness \[α\]</t>
  </si>
  <si>
    <t>Gamma richness \[γ\]</t>
  </si>
  <si>
    <t>Beta-diversity \[β\]</t>
  </si>
  <si>
    <t>prog_text</t>
  </si>
  <si>
    <t>Survey duration (months surveyed)</t>
  </si>
  <si>
    <t>Equipment</t>
  </si>
  <si>
    <t>Objectives</t>
  </si>
  <si>
    <t>Resources</t>
  </si>
  <si>
    <t>cam_protocol_ht_angle_dir</t>
  </si>
  <si>
    <t>title_i_cam_protocol_ht_angle_dir</t>
  </si>
  <si>
    <t>Camera height, angle, direction</t>
  </si>
  <si>
    <t>01_04_study_area_mult</t>
  </si>
  <si>
    <t>01_05_cam_dens_gradient</t>
  </si>
  <si>
    <t>01_06_cam_strat_covar</t>
  </si>
  <si>
    <t>01_07_cam_high_dens</t>
  </si>
  <si>
    <t>01_08_surv_dur_min_max</t>
  </si>
  <si>
    <t>01_09_survey_dur_mth</t>
  </si>
  <si>
    <t>01_10_sp_asymptote</t>
  </si>
  <si>
    <t>01_11_study_season_num</t>
  </si>
  <si>
    <t>01_12_obj_targ_sp</t>
  </si>
  <si>
    <t>01_13_sp_info</t>
  </si>
  <si>
    <t>01_14_sp_type</t>
  </si>
  <si>
    <t>01_15_sp_dens_low</t>
  </si>
  <si>
    <t>01_16_sp_occ_restr</t>
  </si>
  <si>
    <t>01_17_sp_hr_size</t>
  </si>
  <si>
    <t>01_18_sp_size</t>
  </si>
  <si>
    <t>01_19_sp_rarity</t>
  </si>
  <si>
    <t>01_20_sp_detprob_cat</t>
  </si>
  <si>
    <t>01_21_sp_behav</t>
  </si>
  <si>
    <t>01_22_sp_behav_season</t>
  </si>
  <si>
    <t>01_23_marking_code</t>
  </si>
  <si>
    <t>01_24_marking_allsub</t>
  </si>
  <si>
    <t>01_25_3ormore_cat_ids</t>
  </si>
  <si>
    <t>01_26_auxillary_info</t>
  </si>
  <si>
    <t>01_27_aux_count_possible</t>
  </si>
  <si>
    <t>01_28_focalarea_calc</t>
  </si>
  <si>
    <t>01_30_sp_common_pop_lg</t>
  </si>
  <si>
    <t>01_31_sp_size_multi</t>
  </si>
  <si>
    <t>01_32_sp_behav_mult</t>
  </si>
  <si>
    <t>01_33_sp_rarity_multi</t>
  </si>
  <si>
    <t>01_34_sp_rarity_multi</t>
  </si>
  <si>
    <t>01_35_sp_rarity_multi</t>
  </si>
  <si>
    <t>01_36_sp_detprob_cat_multi</t>
  </si>
  <si>
    <t>01_37_sp_detprob_cat_multi</t>
  </si>
  <si>
    <t>01_38_sp_detprob_cat_multi</t>
  </si>
  <si>
    <t>01_39_cam_makemod_same</t>
  </si>
  <si>
    <t>01_40_cam_settings_mult</t>
  </si>
  <si>
    <t>01_41_cam_protocol_ht_angle_dir</t>
  </si>
  <si>
    <t>01_43_bait_lure</t>
  </si>
  <si>
    <t>01_45_targ_feature</t>
  </si>
  <si>
    <t>01_47_cam_independent</t>
  </si>
  <si>
    <t>01_48_multisamp_per_loc</t>
  </si>
  <si>
    <t>01_49_modmixed</t>
  </si>
  <si>
    <t>01_50_num_det</t>
  </si>
  <si>
    <t>01_51_num_det_individ</t>
  </si>
  <si>
    <t>01_52_num_recap</t>
  </si>
  <si>
    <t>01_53_overdispersion</t>
  </si>
  <si>
    <t>01_54_zeroinflation</t>
  </si>
  <si>
    <t>01_55_zi_overdispersed</t>
  </si>
  <si>
    <t>01_57_zi_re_overdispersed</t>
  </si>
  <si>
    <t>01_58_zi_process</t>
  </si>
  <si>
    <t>03_01_mod_inventory</t>
  </si>
  <si>
    <t>03_02_mod_divers_rich</t>
  </si>
  <si>
    <t>03_03_mod_occupancy</t>
  </si>
  <si>
    <t>03_04_mod_rai</t>
  </si>
  <si>
    <t>03_05_mod_rai_poisson</t>
  </si>
  <si>
    <t>03_06_mod_rai_zip</t>
  </si>
  <si>
    <t>03_07_mod_rai_nb</t>
  </si>
  <si>
    <t>03_08_mod_rai_zinb</t>
  </si>
  <si>
    <t>03_09_mod_rai_hurdle</t>
  </si>
  <si>
    <t>03_10_mod_cr_cmr</t>
  </si>
  <si>
    <t>03_11_mod_scr_secr</t>
  </si>
  <si>
    <t>03_12_mod_mr</t>
  </si>
  <si>
    <t>03_13_mod_smr</t>
  </si>
  <si>
    <t>03_14_mod_sc</t>
  </si>
  <si>
    <t>03_15_mod_catspim</t>
  </si>
  <si>
    <t>03_16_mod_2flankspim</t>
  </si>
  <si>
    <t>03_17_mod_rem</t>
  </si>
  <si>
    <t>03_18_mod_rest</t>
  </si>
  <si>
    <t>03_19_mod_tifc</t>
  </si>
  <si>
    <t>03_20_mod_ds</t>
  </si>
  <si>
    <t>03_21_mod_tte</t>
  </si>
  <si>
    <t>03_22_mod_ste</t>
  </si>
  <si>
    <t>03_23_mod_is</t>
  </si>
  <si>
    <t>03_24_mod_behaviour</t>
  </si>
  <si>
    <t>solymos_et_al_2024</t>
  </si>
  <si>
    <t>Solymos, P., Moreno M., &amp; Lele, S. R. (2024). *detect: Analyzing Wildlife Data with Detection Error*. R package version 0.5-0, &lt;https://github.com/psolymos/detect&gt;</t>
  </si>
  <si>
    <t>Solymos, Moreno &amp; Lele, 2024</t>
  </si>
  <si>
    <t>Solymos et al., 2024</t>
  </si>
  <si>
    <t>Mikkelä, 2024</t>
  </si>
  <si>
    <t>Mikkelä, A. (2024). *Probabilistic detection calculator (online application).* R shiny version v2. &lt;https://detcal-shiny.2.rahtiapp.fi/&gt;</t>
  </si>
  <si>
    <t>mikkela_2024</t>
  </si>
  <si>
    <t>Dependent on behavioural metric (e.g., if it occurs during a certain period)</t>
  </si>
  <si>
    <t>*</t>
  </si>
  <si>
    <t>approach=="mod_behaviour"</t>
  </si>
  <si>
    <t>mod_behaviour_survey_duration_1</t>
  </si>
  <si>
    <t>survey_duration_40</t>
  </si>
  <si>
    <t>survey_duration</t>
  </si>
  <si>
    <t>No recommendation</t>
  </si>
  <si>
    <t>mod_behaviour_cam_days_ttl_1</t>
  </si>
  <si>
    <t>cam_days_ttl_49</t>
  </si>
  <si>
    <t>cam_days_ttl</t>
  </si>
  <si>
    <t>mod_behaviour_camdays_per_loc_1</t>
  </si>
  <si>
    <t>camdays_per_loc_48</t>
  </si>
  <si>
    <t>camdays_per_loc</t>
  </si>
  <si>
    <t>If stratified, &gt; 20 per stratum</t>
  </si>
  <si>
    <t>&gt;=(num_covars*20)</t>
  </si>
  <si>
    <t>cam_arrange%in% c("Stratified","Stratified random","Stratified targeted") &amp; (cam_strat_covar_num&gt;0)</t>
  </si>
  <si>
    <t>mod_behaviour_num_cams_2</t>
  </si>
  <si>
    <t>num_cams_66</t>
  </si>
  <si>
    <t>Ridout &amp; Linkie, 2009; Rowcliffe et al., 2014</t>
  </si>
  <si>
    <t>Activity patterns: Enough to obtain &gt; 100 detections</t>
  </si>
  <si>
    <t>mod_behaviour_num_cams_1</t>
  </si>
  <si>
    <t>num_cams_65</t>
  </si>
  <si>
    <t>Ideally, independant (larger than HR or &gt; 1 km)</t>
  </si>
  <si>
    <t>ideal</t>
  </si>
  <si>
    <t>&gt;=1</t>
  </si>
  <si>
    <t>data_hr=="FALSE"</t>
  </si>
  <si>
    <t>mod_behaviour_cam_spacing_3</t>
  </si>
  <si>
    <t>cam_spacing_53</t>
  </si>
  <si>
    <t>cam_spacing</t>
  </si>
  <si>
    <t>&gt;sp_hr_size</t>
  </si>
  <si>
    <t>data_hr=="TRUE"</t>
  </si>
  <si>
    <t>mod_behaviour_cam_spacing_2</t>
  </si>
  <si>
    <t>cam_spacing_52</t>
  </si>
  <si>
    <t>Objective-dependent</t>
  </si>
  <si>
    <t>mod_behaviour_cam_spacing_1</t>
  </si>
  <si>
    <t>cam_spacing_51</t>
  </si>
  <si>
    <t>Usually targeted</t>
  </si>
  <si>
    <t>Targeted</t>
  </si>
  <si>
    <t>mod_behaviour_cam_arrange_3</t>
  </si>
  <si>
    <t>cam_arrange_62</t>
  </si>
  <si>
    <t>cam_arrange</t>
  </si>
  <si>
    <t>Stratified</t>
  </si>
  <si>
    <t>mod_behaviour_cam_arrange_2</t>
  </si>
  <si>
    <t>cam_arrange_61</t>
  </si>
  <si>
    <t>Ideally, random</t>
  </si>
  <si>
    <t>Random</t>
  </si>
  <si>
    <t>mod_behaviour_cam_arrange_1</t>
  </si>
  <si>
    <t>cam_arrange_60</t>
  </si>
  <si>
    <t>None required</t>
  </si>
  <si>
    <t>approach=="mod_is"</t>
  </si>
  <si>
    <t>mod_is_survey_duration_1</t>
  </si>
  <si>
    <t>survey_duration_39</t>
  </si>
  <si>
    <t>Dependent on species density and distribution</t>
  </si>
  <si>
    <t>mod_is_cam_days_ttl_1</t>
  </si>
  <si>
    <t>cam_days_ttl_48</t>
  </si>
  <si>
    <t>No minimum</t>
  </si>
  <si>
    <t>no min</t>
  </si>
  <si>
    <t>&gt;0</t>
  </si>
  <si>
    <t>mod_is_camdays_per_loc_1</t>
  </si>
  <si>
    <t>camdays_per_loc_47</t>
  </si>
  <si>
    <t>Ideally &gt; 50</t>
  </si>
  <si>
    <t>&gt;50</t>
  </si>
  <si>
    <t>mod_is_num_cams_3</t>
  </si>
  <si>
    <t>num_cams_64</t>
  </si>
  <si>
    <t>Minimum 20</t>
  </si>
  <si>
    <t>min</t>
  </si>
  <si>
    <t>num_cams_avail&gt;20</t>
  </si>
  <si>
    <t>mod_is_num_cams_2</t>
  </si>
  <si>
    <t>num_cams_63</t>
  </si>
  <si>
    <t>Dependent on species density and distribution (e.g., more cameras with lower density and more clumped distribution)</t>
  </si>
  <si>
    <t>mod_is_num_cams_1</t>
  </si>
  <si>
    <t>num_cams_62</t>
  </si>
  <si>
    <t>None (uses instantaneous snapshots)</t>
  </si>
  <si>
    <t>mod_is_cam_spacing_1</t>
  </si>
  <si>
    <t>cam_spacing_50</t>
  </si>
  <si>
    <t>Systematic random</t>
  </si>
  <si>
    <t>mod_is_cam_arrange_3</t>
  </si>
  <si>
    <t>cam_arrange_59</t>
  </si>
  <si>
    <t>Systematic</t>
  </si>
  <si>
    <t>mod_is_cam_arrange_2</t>
  </si>
  <si>
    <t>cam_arrange_58</t>
  </si>
  <si>
    <t>Random with respect to movement</t>
  </si>
  <si>
    <t>mod_is_cam_arrange_1</t>
  </si>
  <si>
    <t>cam_arrange_57</t>
  </si>
  <si>
    <t>approach=="mod_ste"</t>
  </si>
  <si>
    <t>mod_ste_survey_duration_1</t>
  </si>
  <si>
    <t>survey_duration_38</t>
  </si>
  <si>
    <t>mod_ste_cam_days_ttl_1</t>
  </si>
  <si>
    <t>cam_days_ttl_47</t>
  </si>
  <si>
    <t>mod_ste_camdays_per_loc_1</t>
  </si>
  <si>
    <t>camdays_per_loc_46</t>
  </si>
  <si>
    <t>mod_ste_num_cams_3</t>
  </si>
  <si>
    <t>num_cams_61</t>
  </si>
  <si>
    <t>mod_ste_num_cams_2</t>
  </si>
  <si>
    <t>num_cams_60</t>
  </si>
  <si>
    <t>mod_ste_num_cams_1</t>
  </si>
  <si>
    <t>num_cams_59</t>
  </si>
  <si>
    <t>mod_ste_cam_spacing_1</t>
  </si>
  <si>
    <t>cam_spacing_49</t>
  </si>
  <si>
    <t>mod_ste_cam_arrange_3</t>
  </si>
  <si>
    <t>cam_arrange_56</t>
  </si>
  <si>
    <t>mod_ste_cam_arrange_2</t>
  </si>
  <si>
    <t>cam_arrange_55</t>
  </si>
  <si>
    <t>mod_ste_cam_arrange_1</t>
  </si>
  <si>
    <t>cam_arrange_54</t>
  </si>
  <si>
    <t>approach=="mod_tte"</t>
  </si>
  <si>
    <t>mod_tte_survey_duration_1</t>
  </si>
  <si>
    <t>survey_duration_37</t>
  </si>
  <si>
    <t>mod_tte_cam_days_ttl_1</t>
  </si>
  <si>
    <t>cam_days_ttl_46</t>
  </si>
  <si>
    <t>mod_tte_camdays_per_loc_1</t>
  </si>
  <si>
    <t>camdays_per_loc_45</t>
  </si>
  <si>
    <t>mod_tte_num_cams_3</t>
  </si>
  <si>
    <t>num_cams_58</t>
  </si>
  <si>
    <t>mod_tte_num_cams_2</t>
  </si>
  <si>
    <t>num_cams_57</t>
  </si>
  <si>
    <t>mod_tte_num_cams_1</t>
  </si>
  <si>
    <t>num_cams_56</t>
  </si>
  <si>
    <t>No minimum required if random sampling used</t>
  </si>
  <si>
    <t>cam_arrange=="Random"</t>
  </si>
  <si>
    <t>mod_tte_cam_spacing_1</t>
  </si>
  <si>
    <t>cam_spacing_48</t>
  </si>
  <si>
    <t>mod_tte_cam_arrange_3</t>
  </si>
  <si>
    <t>cam_arrange_53</t>
  </si>
  <si>
    <t>mod_tte_cam_arrange_2</t>
  </si>
  <si>
    <t>cam_arrange_52</t>
  </si>
  <si>
    <t>mod_tte_cam_arrange_1</t>
  </si>
  <si>
    <t>cam_arrange_51</t>
  </si>
  <si>
    <t>Dependent on spatial extent of interest</t>
  </si>
  <si>
    <t>approach=="mod_ds"</t>
  </si>
  <si>
    <t>mod_ds_survey_duration_1</t>
  </si>
  <si>
    <t>survey_duration_36</t>
  </si>
  <si>
    <t>mod_ds_cam_days_ttl_1</t>
  </si>
  <si>
    <t>cam_days_ttl_45</t>
  </si>
  <si>
    <t>mod_ds_camdays_per_loc_1</t>
  </si>
  <si>
    <t>camdays_per_loc_44</t>
  </si>
  <si>
    <t>mod_ds_num_cams_1</t>
  </si>
  <si>
    <t>num_cams_55</t>
  </si>
  <si>
    <t xml:space="preserve">Dependent on spatial extent of interest </t>
  </si>
  <si>
    <t>mod_ds_cam_spacing_1</t>
  </si>
  <si>
    <t>cam_spacing_47</t>
  </si>
  <si>
    <t>Random or targeted across known density gradient</t>
  </si>
  <si>
    <t>cam_dens_gradient=="TRUE"</t>
  </si>
  <si>
    <t>mod_ds_cam_arrange_4</t>
  </si>
  <si>
    <t>cam_arrange_50</t>
  </si>
  <si>
    <t>mod_ds_cam_arrange_3</t>
  </si>
  <si>
    <t>cam_arrange_49</t>
  </si>
  <si>
    <t>mod_ds_cam_arrange_2</t>
  </si>
  <si>
    <t>cam_arrange_48</t>
  </si>
  <si>
    <t>Loonam et al., 2021; Clarke et al., 2023</t>
  </si>
  <si>
    <t>Random with respect to movement, pointing in either random or consistent direction</t>
  </si>
  <si>
    <t>cam_direction_ds=="TRUE"</t>
  </si>
  <si>
    <t>mod_ds_cam_arrange_1</t>
  </si>
  <si>
    <t>cam_arrange_47</t>
  </si>
  <si>
    <t>REM: No maximum</t>
  </si>
  <si>
    <t>No maximum</t>
  </si>
  <si>
    <t>Same as REM</t>
  </si>
  <si>
    <t>no max</t>
  </si>
  <si>
    <t>&lt;Inf</t>
  </si>
  <si>
    <t>approach=="mod_tifc"</t>
  </si>
  <si>
    <t>mod_tifc_survey_duration_2</t>
  </si>
  <si>
    <t>survey_duration_35</t>
  </si>
  <si>
    <t>REM: Ideally &lt; 12 months</t>
  </si>
  <si>
    <t>Ideally &lt; 12 months</t>
  </si>
  <si>
    <t>&lt;12</t>
  </si>
  <si>
    <t>mod_tifc_survey_duration_1</t>
  </si>
  <si>
    <t>survey_duration_34</t>
  </si>
  <si>
    <t>REM: Wearn &amp; Glover-Kapfer, 2017</t>
  </si>
  <si>
    <t>REM: &gt; 2000 for low-density carnivores / rare ungulates</t>
  </si>
  <si>
    <t>&gt; 2000 for low-density carnivores / rare ungulates</t>
  </si>
  <si>
    <t>&gt;2000</t>
  </si>
  <si>
    <t>(sp_type=="carnivore" &amp; sp_dens_low=="TRUE") | (sp_type=="ungulate" &amp; sp_rarity=="rare")</t>
  </si>
  <si>
    <t>mod_tifc_cam_days_ttl_6</t>
  </si>
  <si>
    <t>cam_days_ttl_44</t>
  </si>
  <si>
    <t>REM: Rowcliffe et al., 2016</t>
  </si>
  <si>
    <t>REM: 1,000-10,000 for most, if estimates of activity and  speed are to be reasonably precise</t>
  </si>
  <si>
    <t>1,000-10,000 for most, if estimates of activity and  speed are to be reasonably precise</t>
  </si>
  <si>
    <t>&gt;=1000&amp;&lt;=10000</t>
  </si>
  <si>
    <t>mod_tifc_cam_days_ttl_5</t>
  </si>
  <si>
    <t>cam_days_ttl_43</t>
  </si>
  <si>
    <t>REM: Rowcliffe et al., 2008; Rovero et al., 2013</t>
  </si>
  <si>
    <t>REM: Often 2,000</t>
  </si>
  <si>
    <t>Often 2,000</t>
  </si>
  <si>
    <t>mod_tifc_cam_days_ttl_4</t>
  </si>
  <si>
    <t>cam_days_ttl_42</t>
  </si>
  <si>
    <t>REM: Ideally &gt; 20 detections</t>
  </si>
  <si>
    <t>Ideally &gt; 20 detections</t>
  </si>
  <si>
    <t>user_entry=="analysis" &amp; num_det&gt;=20</t>
  </si>
  <si>
    <t>mod_tifc_cam_days_ttl_3</t>
  </si>
  <si>
    <t>cam_days_ttl_41</t>
  </si>
  <si>
    <t>REM: Minimum 10 detections</t>
  </si>
  <si>
    <t>Minimum 10 detections</t>
  </si>
  <si>
    <t>user_entry=="analysis" &amp; num_det&gt;=10</t>
  </si>
  <si>
    <t>mod_tifc_cam_days_ttl_2</t>
  </si>
  <si>
    <t>cam_days_ttl_40</t>
  </si>
  <si>
    <t>Becker et al., 2022; Moeller et al., 2023</t>
  </si>
  <si>
    <t>mod_tifc_cam_days_ttl_1</t>
  </si>
  <si>
    <t>cam_days_ttl_39</t>
  </si>
  <si>
    <t>Ideally &gt;= 30</t>
  </si>
  <si>
    <t>&gt;=30</t>
  </si>
  <si>
    <t>mod_tifc_camdays_per_loc_2</t>
  </si>
  <si>
    <t>camdays_per_loc_43</t>
  </si>
  <si>
    <t>mod_tifc_camdays_per_loc_1</t>
  </si>
  <si>
    <t>camdays_per_loc_42</t>
  </si>
  <si>
    <t>REM: Dependent on species' density</t>
  </si>
  <si>
    <t>Dependent on species' density</t>
  </si>
  <si>
    <t>mod_tifc_num_cams_4</t>
  </si>
  <si>
    <t>num_cams_54</t>
  </si>
  <si>
    <t>REM: Rowcliffe et al., 2008; Wearn &amp; Glover-Kapfer, 2017</t>
  </si>
  <si>
    <t>REM: Ideally &gt; 50</t>
  </si>
  <si>
    <t>mod_tifc_num_cams_3</t>
  </si>
  <si>
    <t>num_cams_53</t>
  </si>
  <si>
    <t>REM: Minimum 20</t>
  </si>
  <si>
    <t>mod_tifc_num_cams_2</t>
  </si>
  <si>
    <t>num_cams_52</t>
  </si>
  <si>
    <t>mod_tifc_num_cams_1</t>
  </si>
  <si>
    <t>num_cams_51</t>
  </si>
  <si>
    <t>Same as REM: 1-2 km without home range size, closer if using mixed models</t>
  </si>
  <si>
    <t>1-2 km without home range size, closer if using mixed models</t>
  </si>
  <si>
    <t>&lt;=1</t>
  </si>
  <si>
    <t>data_hr=="FALSE" &amp; modmixed=="TRUE"</t>
  </si>
  <si>
    <t>mod_tifc_cam_spacing_7</t>
  </si>
  <si>
    <t>cam_spacing_46</t>
  </si>
  <si>
    <t>&gt;=1&amp;&lt;=2</t>
  </si>
  <si>
    <t>data_hr=="FALSE" &amp; modmixed=="FALSE"</t>
  </si>
  <si>
    <t>mod_tifc_cam_spacing_6</t>
  </si>
  <si>
    <t>cam_spacing_45</t>
  </si>
  <si>
    <t>Same as REM: &gt; home range diameter</t>
  </si>
  <si>
    <t>&gt; home range diameter</t>
  </si>
  <si>
    <t>mod_tifc_cam_spacing_5</t>
  </si>
  <si>
    <t>cam_spacing_44</t>
  </si>
  <si>
    <t>Same as REM: Spatially independent</t>
  </si>
  <si>
    <t>Spatially independent</t>
  </si>
  <si>
    <t>mod_tifc_cam_spacing_4</t>
  </si>
  <si>
    <t>cam_spacing_43</t>
  </si>
  <si>
    <t>Same as REM: Ideally &gt;= 1 km</t>
  </si>
  <si>
    <t>Ideally &gt;= 1 km</t>
  </si>
  <si>
    <t>mod_tifc_cam_spacing_3</t>
  </si>
  <si>
    <t>cam_spacing_42</t>
  </si>
  <si>
    <t>Same as REM: No minimum</t>
  </si>
  <si>
    <t>mod_tifc_cam_spacing_2</t>
  </si>
  <si>
    <t>cam_spacing_41</t>
  </si>
  <si>
    <t>mod_tifc_cam_spacing_1</t>
  </si>
  <si>
    <t>cam_spacing_40</t>
  </si>
  <si>
    <t>Random or stratified random (representative) with respect to movement</t>
  </si>
  <si>
    <t>Stratified random</t>
  </si>
  <si>
    <t>mod_tifc_cam_arrange_2</t>
  </si>
  <si>
    <t>cam_arrange_46</t>
  </si>
  <si>
    <t>mod_tifc_cam_arrange_1</t>
  </si>
  <si>
    <t>cam_arrange_45</t>
  </si>
  <si>
    <t>approach=="mod_rest"</t>
  </si>
  <si>
    <t>mod_rest_survey_duration_3</t>
  </si>
  <si>
    <t>survey_duration_33</t>
  </si>
  <si>
    <t>mod_rest_survey_duration_2</t>
  </si>
  <si>
    <t>survey_duration_32</t>
  </si>
  <si>
    <t>Moeller et al., 2023; Becker et al., 2022</t>
  </si>
  <si>
    <t>mod_rest_survey_duration_1</t>
  </si>
  <si>
    <t>survey_duration_31</t>
  </si>
  <si>
    <t>mod_rest_cam_days_ttl_6</t>
  </si>
  <si>
    <t>cam_days_ttl_38</t>
  </si>
  <si>
    <t>mod_rest_cam_days_ttl_5</t>
  </si>
  <si>
    <t>cam_days_ttl_37</t>
  </si>
  <si>
    <t>mod_rest_cam_days_ttl_4</t>
  </si>
  <si>
    <t>cam_days_ttl_36</t>
  </si>
  <si>
    <t>mod_rest_cam_days_ttl_3</t>
  </si>
  <si>
    <t>cam_days_ttl_35</t>
  </si>
  <si>
    <t>mod_rest_cam_days_ttl_2</t>
  </si>
  <si>
    <t>cam_days_ttl_34</t>
  </si>
  <si>
    <t>mod_rest_cam_days_ttl_1</t>
  </si>
  <si>
    <t>cam_days_ttl_33</t>
  </si>
  <si>
    <t>mod_rest_camdays_per_loc_2</t>
  </si>
  <si>
    <t>camdays_per_loc_41</t>
  </si>
  <si>
    <t>mod_rest_camdays_per_loc_1</t>
  </si>
  <si>
    <t>camdays_per_loc_40</t>
  </si>
  <si>
    <t>mod_rest_num_cams_3</t>
  </si>
  <si>
    <t>num_cams_50</t>
  </si>
  <si>
    <t>mod_rest_num_cams_2</t>
  </si>
  <si>
    <t>num_cams_49</t>
  </si>
  <si>
    <t>mod_rest_num_cams_1</t>
  </si>
  <si>
    <t>num_cams_48</t>
  </si>
  <si>
    <t>mod_rest_cam_spacing_7</t>
  </si>
  <si>
    <t>cam_spacing_39</t>
  </si>
  <si>
    <t>mod_rest_cam_spacing_6</t>
  </si>
  <si>
    <t>cam_spacing_38</t>
  </si>
  <si>
    <t>mod_rest_cam_spacing_5</t>
  </si>
  <si>
    <t>cam_spacing_37</t>
  </si>
  <si>
    <t>mod_rest_cam_spacing_4</t>
  </si>
  <si>
    <t>cam_spacing_36</t>
  </si>
  <si>
    <t>mod_rest_cam_spacing_3</t>
  </si>
  <si>
    <t>cam_spacing_35</t>
  </si>
  <si>
    <t>mod_rest_cam_spacing_2</t>
  </si>
  <si>
    <t>cam_spacing_34</t>
  </si>
  <si>
    <t>mod_rest_cam_spacing_1</t>
  </si>
  <si>
    <t>cam_spacing_33</t>
  </si>
  <si>
    <t>[*x][REM: Wearn &amp; Glover-Kapfer, 2017]</t>
  </si>
  <si>
    <t>Same as REM: Stratified targeted</t>
  </si>
  <si>
    <t>Stratified targeted</t>
  </si>
  <si>
    <t>mod_rest_cam_arrange_6</t>
  </si>
  <si>
    <t>cam_arrange_44</t>
  </si>
  <si>
    <t>[REM: Wearn &amp; Glover-Kapfer, 2017]</t>
  </si>
  <si>
    <t>Same as REM: Stratified random</t>
  </si>
  <si>
    <t>mod_rest_cam_arrange_5</t>
  </si>
  <si>
    <t>cam_arrange_43</t>
  </si>
  <si>
    <t>[*ix][REM: Wearn &amp; Glover-Kapfer, 2017]</t>
  </si>
  <si>
    <t>Same as REM: Systematic random</t>
  </si>
  <si>
    <t>mod_rest_cam_arrange_4</t>
  </si>
  <si>
    <t>cam_arrange_42</t>
  </si>
  <si>
    <t>[REM: Loonam et al., 2021]</t>
  </si>
  <si>
    <t>Same as REM: Systematic</t>
  </si>
  <si>
    <t>mod_rest_cam_arrange_3</t>
  </si>
  <si>
    <t>cam_arrange_41</t>
  </si>
  <si>
    <t>[*viii][REM: Rovero et al., 2013; Rowcliffe et al., 2013; Wearn &amp; Glover-Kapfer, 2017; Loonam et al., 2021]</t>
  </si>
  <si>
    <t>Same as REM: Random with respect to movement</t>
  </si>
  <si>
    <t>mod_rest_cam_arrange_2</t>
  </si>
  <si>
    <t>cam_arrange_40</t>
  </si>
  <si>
    <t>mod_rest_cam_arrange_1</t>
  </si>
  <si>
    <t>cam_arrange_39</t>
  </si>
  <si>
    <t>approach=="mod_rem"</t>
  </si>
  <si>
    <t>mod_rem_survey_duration_2</t>
  </si>
  <si>
    <t>survey_duration_30</t>
  </si>
  <si>
    <t>mod_rem_survey_duration_1</t>
  </si>
  <si>
    <t>survey_duration_29</t>
  </si>
  <si>
    <t>mod_rem_cam_days_ttl_5</t>
  </si>
  <si>
    <t>cam_days_ttl_32</t>
  </si>
  <si>
    <t>1,000-10,000 for most, if estimates of activity and speed are to be reasonably precise</t>
  </si>
  <si>
    <t>mod_rem_cam_days_ttl_4</t>
  </si>
  <si>
    <t>cam_days_ttl_31</t>
  </si>
  <si>
    <t>Rowcliffe et al., 2008; Rovero et al., 2013</t>
  </si>
  <si>
    <t>mod_rem_cam_days_ttl_3</t>
  </si>
  <si>
    <t>cam_days_ttl_30</t>
  </si>
  <si>
    <t>mod_rem_cam_days_ttl_2</t>
  </si>
  <si>
    <t>cam_days_ttl_29</t>
  </si>
  <si>
    <t>Minimum of 10 detections</t>
  </si>
  <si>
    <t>mod_rem_cam_days_ttl_1</t>
  </si>
  <si>
    <t>cam_days_ttl_28</t>
  </si>
  <si>
    <t>mod_rem_camdays_per_loc_2</t>
  </si>
  <si>
    <t>camdays_per_loc_39</t>
  </si>
  <si>
    <t>mod_rem_camdays_per_loc_1</t>
  </si>
  <si>
    <t>camdays_per_loc_38</t>
  </si>
  <si>
    <t>mod_rem_num_cams_4</t>
  </si>
  <si>
    <t>num_cams_47</t>
  </si>
  <si>
    <t>Dependent on species density</t>
  </si>
  <si>
    <t>mod_rem_num_cams_3</t>
  </si>
  <si>
    <t>num_cams_46</t>
  </si>
  <si>
    <t>Rowcliffe et al., 2008; Wearn &amp; Glover-Kapfer, 2017</t>
  </si>
  <si>
    <t>mod_rem_num_cams_2</t>
  </si>
  <si>
    <t>num_cams_45</t>
  </si>
  <si>
    <t>mod_rem_num_cams_1</t>
  </si>
  <si>
    <t>num_cams_44</t>
  </si>
  <si>
    <t>mod_rem_cam_spacing_6</t>
  </si>
  <si>
    <t>cam_spacing_32</t>
  </si>
  <si>
    <t>mod_rem_cam_spacing_5</t>
  </si>
  <si>
    <t>cam_spacing_31</t>
  </si>
  <si>
    <t>mod_rem_cam_spacing_4</t>
  </si>
  <si>
    <t>cam_spacing_30</t>
  </si>
  <si>
    <t>mod_rem_cam_spacing_3</t>
  </si>
  <si>
    <t>cam_spacing_29</t>
  </si>
  <si>
    <t>mod_rem_cam_spacing_2</t>
  </si>
  <si>
    <t>cam_spacing_28</t>
  </si>
  <si>
    <t>mod_rem_cam_spacing_1</t>
  </si>
  <si>
    <t>cam_spacing_27</t>
  </si>
  <si>
    <t>[*x] Wearn &amp; Glover-Kapfer, 2017</t>
  </si>
  <si>
    <t>sp_occ_restr=="TRUE" | sp_occ_restr=="FALSE"</t>
  </si>
  <si>
    <t>mod_rem_cam_arrange_5</t>
  </si>
  <si>
    <t>cam_arrange_38</t>
  </si>
  <si>
    <t>sp_occ_restr=="FALSE"</t>
  </si>
  <si>
    <t>mod_rem_cam_arrange_4</t>
  </si>
  <si>
    <t>cam_arrange_37</t>
  </si>
  <si>
    <t>[*ix] Wearn &amp; Glover-Kapfer, 2017</t>
  </si>
  <si>
    <t>mod_rem_cam_arrange_3</t>
  </si>
  <si>
    <t>cam_arrange_36</t>
  </si>
  <si>
    <t>mod_rem_cam_arrange_2</t>
  </si>
  <si>
    <t>cam_arrange_35</t>
  </si>
  <si>
    <t>[*viii] Rovero et al., 2013; Rowcliffe et al., 2013; Wearn &amp; Glover-Kapfer, 2017; Loonam et al., 2021</t>
  </si>
  <si>
    <t>[*viii] Random with respect to movement</t>
  </si>
  <si>
    <t>mod_rem_cam_arrange_1</t>
  </si>
  <si>
    <t>cam_arrange_34</t>
  </si>
  <si>
    <t>Burgar et al., 2018; Burgar, personal communication, April 23, 2023</t>
  </si>
  <si>
    <t>SCR/SECR:  Ideally 1-3 months (depending on time required to maximize detections while minimizing the violation of "population closure" assumption)</t>
  </si>
  <si>
    <t>Ideally, 1-3 months (depending on time required to maximize detections while minimizing the violation of "population closure" assumption)</t>
  </si>
  <si>
    <t>SCR/SECR</t>
  </si>
  <si>
    <t>&gt;=1&amp;&lt;=3</t>
  </si>
  <si>
    <t>approach=="mod_2flankspim"</t>
  </si>
  <si>
    <t>mod_2flankspim_survey_duration_4</t>
  </si>
  <si>
    <t>survey_duration_28</t>
  </si>
  <si>
    <t>SCR/SECR:  Ideally &gt; 12 months total (based on minimum for SCR)</t>
  </si>
  <si>
    <t>Ideally &gt; 12 months total (based on minimum for SCR)</t>
  </si>
  <si>
    <t>&gt;12</t>
  </si>
  <si>
    <t>mod_2flankspim_survey_duration_3</t>
  </si>
  <si>
    <t>survey_duration_27</t>
  </si>
  <si>
    <t>SCR/SECR: Minimum 1 month per survey (presuming multiple surveys completed)</t>
  </si>
  <si>
    <t>Minimum 1 month per survey (presuming multiple surveys completed)</t>
  </si>
  <si>
    <t>surv_dur_mth_min&gt;=90</t>
  </si>
  <si>
    <t>mod_2flankspim_survey_duration_2</t>
  </si>
  <si>
    <t>survey_duration_26</t>
  </si>
  <si>
    <t>Augustine et al., 2018; Clarke et al., 2023</t>
  </si>
  <si>
    <t>Similar to SCR or less</t>
  </si>
  <si>
    <t>mod_2flankspim_survey_duration_1</t>
  </si>
  <si>
    <t>survey_duration_25</t>
  </si>
  <si>
    <t>[Krebs et al., 2011; Clarke et al., 2023][Efford, 2004; Noss et al., 2012; Wearn &amp; Glover-Kapfer, 2017]</t>
  </si>
  <si>
    <t>Similar to SCR or less: Enough for 20-50 recaptures total</t>
  </si>
  <si>
    <t>Enough for 20-50 recaptures total</t>
  </si>
  <si>
    <t>user_entry=="analysis" &amp; num_recap&gt;=20 &amp; num_recap&lt;=50</t>
  </si>
  <si>
    <t>mod_2flankspim_cam_days_ttl_1</t>
  </si>
  <si>
    <t>cam_days_ttl_27</t>
  </si>
  <si>
    <t>mod_2flankspim_camdays_per_loc_5</t>
  </si>
  <si>
    <t>camdays_per_loc_37</t>
  </si>
  <si>
    <t>Sun et al., 2014; Augustine et al., 2019; Sun et al., 2022; Clarke et al., 2023</t>
  </si>
  <si>
    <t>SCR/SECR: &gt; 60-120 if capture probability is low</t>
  </si>
  <si>
    <t>&gt; 60-120 if capture probability is low</t>
  </si>
  <si>
    <t>&gt;=60&amp;&lt;=120</t>
  </si>
  <si>
    <t>sp_detprob_cat=="low"</t>
  </si>
  <si>
    <t>mod_2flankspim_camdays_per_loc_4</t>
  </si>
  <si>
    <t>camdays_per_loc_36</t>
  </si>
  <si>
    <t>SCR/SECR: &gt; 60 for reasonable precision for most</t>
  </si>
  <si>
    <t>&gt; 60 for reasonable precision for most</t>
  </si>
  <si>
    <t>most</t>
  </si>
  <si>
    <t>&gt;=60</t>
  </si>
  <si>
    <t>sp_detprob_cat %in% c("med","multiple","unk")</t>
  </si>
  <si>
    <t>mod_2flankspim_camdays_per_loc_3</t>
  </si>
  <si>
    <t>camdays_per_loc_35</t>
  </si>
  <si>
    <t>SCR/SECR: &gt;= 30 for all but the most detectable</t>
  </si>
  <si>
    <t>&gt;= 30 for all but the most detectable</t>
  </si>
  <si>
    <t>sp_detprob_cat!="high"</t>
  </si>
  <si>
    <t>mod_2flankspim_camdays_per_loc_2</t>
  </si>
  <si>
    <t>camdays_per_loc_34</t>
  </si>
  <si>
    <t>mod_2flankspim_camdays_per_loc_1</t>
  </si>
  <si>
    <t>camdays_per_loc_33</t>
  </si>
  <si>
    <t>SCR/SECR: Tobler &amp; Powell, 2013</t>
  </si>
  <si>
    <t>SCR/SECR: 60-100 if detection probability is &lt; 0.1</t>
  </si>
  <si>
    <t>60-100 if detection probability is &lt; 0.1</t>
  </si>
  <si>
    <t>&gt;=60&amp;&lt;=100</t>
  </si>
  <si>
    <t>detprob&lt;0.1</t>
  </si>
  <si>
    <t>mod_2flankspim_num_cams_5</t>
  </si>
  <si>
    <t>num_cams_43</t>
  </si>
  <si>
    <t>SCR/SECR: Wearn &amp; Glover-Kapfer, 2017</t>
  </si>
  <si>
    <t>SCR/SECR: If used suggested 4 camera per home range, 40-120</t>
  </si>
  <si>
    <t>If used suggested 4 camera per home range, 40-120</t>
  </si>
  <si>
    <t>&gt;=40&amp;&lt;=120</t>
  </si>
  <si>
    <t>num_cams&gt;=(sp_hr_size*4)</t>
  </si>
  <si>
    <t>mod_2flankspim_num_cams_4</t>
  </si>
  <si>
    <t>num_cams_42</t>
  </si>
  <si>
    <t>SCR/SECR: &gt; 4 per home range</t>
  </si>
  <si>
    <t>&gt; 4 per home range</t>
  </si>
  <si>
    <t>&gt;=(sp_hr_size*4)</t>
  </si>
  <si>
    <t>mod_2flankspim_num_cams_3</t>
  </si>
  <si>
    <t>num_cams_41</t>
  </si>
  <si>
    <t>SCR/SECR: White et al., 1982; Foster &amp; Harmsen, 2012; Wearn &amp; Glover-Kapfer, 2017</t>
  </si>
  <si>
    <t>SCR/SECR: Minimum 20</t>
  </si>
  <si>
    <t>mod_2flankspim_num_cams_2</t>
  </si>
  <si>
    <t>num_cams_40</t>
  </si>
  <si>
    <t>[vii] Augustine et al., 2018</t>
  </si>
  <si>
    <t>Fewer cameras than SCR (or same but larger sampling area)</t>
  </si>
  <si>
    <t>[vii] Fewer cameras than SCR (or same number of cameras but larger sampling area): Note - larger sampling areas preferred since there will be fewer samples collected on the periphery of the sampled area and thus less uncertainty in identifying individuals (Augustine et al., 2018).</t>
  </si>
  <si>
    <t>mod_2flankspim_num_cams_1</t>
  </si>
  <si>
    <t>num_cams_39</t>
  </si>
  <si>
    <t xml:space="preserve"> Augustine et al., 2018</t>
  </si>
  <si>
    <t>Note: larger sampling areas preferred since there will be fewer samples collected on the periphery of the sampled area and thus less uncertainty in identifying individuals</t>
  </si>
  <si>
    <t>[*ix,] Note: larger sampling areas preferred since there will be fewer samples collected on the periphery of the sampled area and thus less uncertainty in identifying individuals (Augustine et al., 2018)</t>
  </si>
  <si>
    <t>mod_2flankspim_cam_spacing_6</t>
  </si>
  <si>
    <t>cam_spacing_26</t>
  </si>
  <si>
    <t>[*ix,] Augustine et al., 2018</t>
  </si>
  <si>
    <t>Ideally, regular, closely-spaced cameras (relative to home range sizes)</t>
  </si>
  <si>
    <t>Ideally, regular, closely-spaced cameras for 2-flank SPIM: due to the increased likelihood of capturing both sides of the animal (Augustine et al., 2018)</t>
  </si>
  <si>
    <t>mod_2flankspim_cam_spacing_5</t>
  </si>
  <si>
    <t>cam_spacing_25</t>
  </si>
  <si>
    <t>SCR/SECR: Sollmann et al., 2012; Sun et al., 2014; Wearn &amp; Glover-Kapfer, 2017</t>
  </si>
  <si>
    <t>Similar to SCR or less: Maximum of 0.8 times the home range radius</t>
  </si>
  <si>
    <t>Maximum of 0.8 times the home range radius</t>
  </si>
  <si>
    <t>&lt;(sp_hr_size/2)*0.8</t>
  </si>
  <si>
    <t>mod_2flankspim_cam_spacing_4</t>
  </si>
  <si>
    <t>cam_spacing_24</t>
  </si>
  <si>
    <t>Similar to SCR or less: Ideally, 1/3 the home range radius (~4-7 camera per home range)</t>
  </si>
  <si>
    <t>Ideally, 1/3 the home range radius (~4-7 camera per home range)</t>
  </si>
  <si>
    <t>(sp_hr_size/2)*0.333</t>
  </si>
  <si>
    <t>mod_2flankspim_cam_spacing_3</t>
  </si>
  <si>
    <t>cam_spacing_23</t>
  </si>
  <si>
    <t>Similar to SCR or less: Species-dependent (&lt; home range size)</t>
  </si>
  <si>
    <t xml:space="preserve">Species-dependent (&lt; home range diameter) </t>
  </si>
  <si>
    <t>&lt;=sp_hr_size</t>
  </si>
  <si>
    <t>mod_2flankspim_cam_spacing_2</t>
  </si>
  <si>
    <t>cam_spacing_22</t>
  </si>
  <si>
    <t>Rovero et al., 2013; Augustine et al., 2018</t>
  </si>
  <si>
    <t>mod_2flankspim_cam_spacing_1</t>
  </si>
  <si>
    <t>cam_spacing_21</t>
  </si>
  <si>
    <t>[Same as SCR: Augustine et al., 2018; Clarke et al., 2023][SCR/SECR: Clarke et al., 2023]</t>
  </si>
  <si>
    <t>Same as SCR/SECR: Systematic</t>
  </si>
  <si>
    <t>mod_2flankspim_cam_arrange_5</t>
  </si>
  <si>
    <t>cam_arrange_33</t>
  </si>
  <si>
    <t>[Same as SCR: Augustine et al., 2018; Clarke et al., 2023][SCR/SECR: Sun et al., 2014; Wearn &amp; Glover-Kapfer, 2017]</t>
  </si>
  <si>
    <t>Same as SCR/SECR: Clustered</t>
  </si>
  <si>
    <t>Clustered</t>
  </si>
  <si>
    <t>mod_2flankspim_cam_arrange_4</t>
  </si>
  <si>
    <t>cam_arrange_32</t>
  </si>
  <si>
    <t>[Same as SCR: Augustine et al., 2018; Clarke et al., 2023][SCR/SECR: Rovero et al., 2013; Wearn &amp; Glover-Kapfer, 2017]</t>
  </si>
  <si>
    <t>Same as SCR/SECR: Paired</t>
  </si>
  <si>
    <t>Paired</t>
  </si>
  <si>
    <t>mod_2flankspim_cam_arrange_3</t>
  </si>
  <si>
    <t>cam_arrange_31</t>
  </si>
  <si>
    <t>[Same as SCR: Augustine et al., 2018; Clarke et al., 2023]</t>
  </si>
  <si>
    <t>Same as SCR; however, more flexible</t>
  </si>
  <si>
    <t>Same as SCR</t>
  </si>
  <si>
    <t>mod_2flankspim_cam_arrange_2</t>
  </si>
  <si>
    <t>cam_arrange_30</t>
  </si>
  <si>
    <t>mod_2flankspim_cam_arrange_1</t>
  </si>
  <si>
    <t>cam_arrange_29</t>
  </si>
  <si>
    <t>SC: Ideally 1-3 months (depending on time required to maximize detections while minimizing the violation of "population closure" assumption)</t>
  </si>
  <si>
    <t>Similar to SC or less</t>
  </si>
  <si>
    <t>approach=="mod_catspim"</t>
  </si>
  <si>
    <t>mod_catspim_survey_duration_4</t>
  </si>
  <si>
    <t>survey_duration_24</t>
  </si>
  <si>
    <t>SC: Ideally &gt; 12 months total (based on minimum for SCR)</t>
  </si>
  <si>
    <t>mod_catspim_survey_duration_3</t>
  </si>
  <si>
    <t>survey_duration_23</t>
  </si>
  <si>
    <t>SC: Minimum 1 month per survey (presuming multiple surveys completed)</t>
  </si>
  <si>
    <t>mod_catspim_survey_duration_2</t>
  </si>
  <si>
    <t>survey_duration_22</t>
  </si>
  <si>
    <t>Similar to SC or less (such that identity traits [e.g., antlers present/ absent] don’t change</t>
  </si>
  <si>
    <t>mod_catspim_survey_duration_1</t>
  </si>
  <si>
    <t>survey_duration_21</t>
  </si>
  <si>
    <t>[Sun et al., 2014; Augustine et al., 2019; Sun et al., 2022; Clarke et al., 2023][Wearn &amp; Glover-Kapfer, 2017]</t>
  </si>
  <si>
    <t>Similar to SCR or less: &gt; 3,500 if the detection probability is low</t>
  </si>
  <si>
    <t>&gt; 3,500 if the detection probability is low</t>
  </si>
  <si>
    <t>&gt;3,500</t>
  </si>
  <si>
    <t>mod_catspim_cam_days_ttl_4</t>
  </si>
  <si>
    <t>cam_days_ttl_26</t>
  </si>
  <si>
    <t>Similar to SCR or less: &gt;1200 common</t>
  </si>
  <si>
    <t>&gt;1200 common</t>
  </si>
  <si>
    <t>&gt;1200</t>
  </si>
  <si>
    <t>sp_rarity=="common"</t>
  </si>
  <si>
    <t>mod_catspim_cam_days_ttl_3</t>
  </si>
  <si>
    <t>cam_days_ttl_25</t>
  </si>
  <si>
    <t>Similar to SCR or less: &gt; 1,000 for most species</t>
  </si>
  <si>
    <t>&gt; 1,000 for most species</t>
  </si>
  <si>
    <t>&gt;1,000</t>
  </si>
  <si>
    <t>mod_catspim_cam_days_ttl_2</t>
  </si>
  <si>
    <t>cam_days_ttl_24</t>
  </si>
  <si>
    <t>Similar to SCR or less: No recommendation</t>
  </si>
  <si>
    <t>mod_catspim_cam_days_ttl_1</t>
  </si>
  <si>
    <t>cam_days_ttl_23</t>
  </si>
  <si>
    <t>SC: &gt; 60-120 if detection probability is low</t>
  </si>
  <si>
    <t>&gt; 60-120 if detection probability is low</t>
  </si>
  <si>
    <t>sp_detprob_cat=="high"</t>
  </si>
  <si>
    <t>mod_catspim_camdays_per_loc_5</t>
  </si>
  <si>
    <t>camdays_per_loc_31</t>
  </si>
  <si>
    <t>SC: &gt; 60 for reasonable precision for most</t>
  </si>
  <si>
    <t>mod_catspim_camdays_per_loc_4</t>
  </si>
  <si>
    <t>camdays_per_loc_30</t>
  </si>
  <si>
    <t>SC: &gt;= 30 for all but the most detectable</t>
  </si>
  <si>
    <t>mod_catspim_camdays_per_loc_3</t>
  </si>
  <si>
    <t>camdays_per_loc_29</t>
  </si>
  <si>
    <t>Burgar, 2021; Burgar, personal communication, April 23, 2023</t>
  </si>
  <si>
    <t>SC: Minimum 30 (precision is dependent on number of marked individuals in a population)</t>
  </si>
  <si>
    <t>Minimum 30 (precision is dependent on number of marked individuals in a population)</t>
  </si>
  <si>
    <t>num_cams_avail&gt;30</t>
  </si>
  <si>
    <t>mod_catspim_camdays_per_loc_2</t>
  </si>
  <si>
    <t>camdays_per_loc_28</t>
  </si>
  <si>
    <t>mod_catspim_camdays_per_loc_1</t>
  </si>
  <si>
    <t>camdays_per_loc_27</t>
  </si>
  <si>
    <t>Burgar et al., 2018; Sun et al., 2022</t>
  </si>
  <si>
    <t>SC: Ideally 60 (but will depend on detection probability and resight data)</t>
  </si>
  <si>
    <t>Ideally, 60 (but will depend on detection probability and resight data)</t>
  </si>
  <si>
    <t>Similar to SC or fewer</t>
  </si>
  <si>
    <t>mod_catspim_num_cams_3</t>
  </si>
  <si>
    <t>num_cams_38</t>
  </si>
  <si>
    <t>SC: Minimum 30</t>
  </si>
  <si>
    <t>Minimum 30</t>
  </si>
  <si>
    <t>mod_catspim_num_cams_2</t>
  </si>
  <si>
    <t>num_cams_37</t>
  </si>
  <si>
    <t xml:space="preserve">	Similar to SC or with fewer cameras</t>
  </si>
  <si>
    <t>mod_catspim_num_cams_1</t>
  </si>
  <si>
    <t>num_cams_36</t>
  </si>
  <si>
    <t>Royle et al., 2009; Clarke et al., 2023</t>
  </si>
  <si>
    <t>SC: Close enough that individuals will be detected at multiple locations</t>
  </si>
  <si>
    <t>Close enough that individuals will be detected at multiple locations</t>
  </si>
  <si>
    <t>Similar to SC</t>
  </si>
  <si>
    <t>mod_catspim_cam_spacing_1</t>
  </si>
  <si>
    <t>cam_spacing_20</t>
  </si>
  <si>
    <t>[Same as SC: Rovero et al., 2013; Sun et al., 2014; Augustine et al., 2019; Sun et al., 2022][SC: Sun et al., 2014; Clark, 2019; Clarke et al., 2023]</t>
  </si>
  <si>
    <t>Same as SC: Clustered</t>
  </si>
  <si>
    <t>Same as SC</t>
  </si>
  <si>
    <t>mod_catspim_cam_arrange_2</t>
  </si>
  <si>
    <t>cam_arrange_28</t>
  </si>
  <si>
    <t>Same as SC: Systematic random</t>
  </si>
  <si>
    <t>mod_catspim_cam_arrange_1</t>
  </si>
  <si>
    <t>cam_arrange_27</t>
  </si>
  <si>
    <t>Ideally 1-3 months (depending on time required to maximize detections while minimizing the violation of "population closure" assumption)</t>
  </si>
  <si>
    <t>approach=="mod_sc"</t>
  </si>
  <si>
    <t>mod_sc_survey_duration_3</t>
  </si>
  <si>
    <t>survey_duration_20</t>
  </si>
  <si>
    <t>Ideally &gt; 12 months (based on minimum for SCR)</t>
  </si>
  <si>
    <t>mod_sc_survey_duration_2</t>
  </si>
  <si>
    <t>survey_duration_19</t>
  </si>
  <si>
    <t>mod_sc_survey_duration_1</t>
  </si>
  <si>
    <t>survey_duration_18</t>
  </si>
  <si>
    <t>mod_sc_cam_days_ttl_1</t>
  </si>
  <si>
    <t>cam_days_ttl_22</t>
  </si>
  <si>
    <t>mod_sc_camdays_per_loc_5</t>
  </si>
  <si>
    <t>camdays_per_loc_26</t>
  </si>
  <si>
    <t>Tobler &amp; Powell, 2013; Wearn &amp; Glover-Kapfer, 2017</t>
  </si>
  <si>
    <t>mod_sc_camdays_per_loc_4</t>
  </si>
  <si>
    <t>camdays_per_loc_25</t>
  </si>
  <si>
    <t>mod_sc_camdays_per_loc_3</t>
  </si>
  <si>
    <t>camdays_per_loc_24</t>
  </si>
  <si>
    <t>mod_sc_camdays_per_loc_2</t>
  </si>
  <si>
    <t>camdays_per_loc_23</t>
  </si>
  <si>
    <t>mod_sc_camdays_per_loc_1</t>
  </si>
  <si>
    <t>camdays_per_loc_22</t>
  </si>
  <si>
    <t>Ideally 60 (but will depend on detection probability and resight data)</t>
  </si>
  <si>
    <t>mod_sc_num_cams_2</t>
  </si>
  <si>
    <t>num_cams_35</t>
  </si>
  <si>
    <t>mod_sc_num_cams_1</t>
  </si>
  <si>
    <t>num_cams_34</t>
  </si>
  <si>
    <t>mod_sc_cam_spacing_1</t>
  </si>
  <si>
    <t>cam_spacing_18</t>
  </si>
  <si>
    <t>Sun et al., 2014; Clark, 2019; Clarke et al., 2023</t>
  </si>
  <si>
    <t>mod_sc_cam_arrange_2</t>
  </si>
  <si>
    <t>cam_arrange_25</t>
  </si>
  <si>
    <t>mod_sc_cam_arrange_1</t>
  </si>
  <si>
    <t>cam_arrange_24</t>
  </si>
  <si>
    <t>approach=="mod_smr"</t>
  </si>
  <si>
    <t>mod_smr_survey_duration_3</t>
  </si>
  <si>
    <t>survey_duration_17</t>
  </si>
  <si>
    <t>mod_smr_survey_duration_2</t>
  </si>
  <si>
    <t>survey_duration_16</t>
  </si>
  <si>
    <t>mod_smr_survey_duration_1</t>
  </si>
  <si>
    <t>survey_duration_15</t>
  </si>
  <si>
    <t>360</t>
  </si>
  <si>
    <t>At least 360</t>
  </si>
  <si>
    <t>&gt;360</t>
  </si>
  <si>
    <t>mod_smr_cam_days_ttl_1</t>
  </si>
  <si>
    <t>cam_days_ttl_21</t>
  </si>
  <si>
    <t>mod_smr_camdays_per_loc_4</t>
  </si>
  <si>
    <t>camdays_per_loc_21</t>
  </si>
  <si>
    <t>mod_smr_camdays_per_loc_3</t>
  </si>
  <si>
    <t>camdays_per_loc_20</t>
  </si>
  <si>
    <t>mod_smr_camdays_per_loc_2</t>
  </si>
  <si>
    <t>camdays_per_loc_19</t>
  </si>
  <si>
    <t>mod_smr_camdays_per_loc_1</t>
  </si>
  <si>
    <t>camdays_per_loc_18</t>
  </si>
  <si>
    <t>mod_smr_num_cams_2</t>
  </si>
  <si>
    <t>num_cams_33</t>
  </si>
  <si>
    <t>mod_smr_num_cams_1</t>
  </si>
  <si>
    <t>num_cams_32</t>
  </si>
  <si>
    <t>1-3 sigma (related to home range size)</t>
  </si>
  <si>
    <t>mod_smr_cam_spacing_1</t>
  </si>
  <si>
    <t>cam_spacing_17</t>
  </si>
  <si>
    <t>mod_smr_cam_arrange_3</t>
  </si>
  <si>
    <t>cam_arrange_23</t>
  </si>
  <si>
    <t>mod_smr_cam_arrange_2</t>
  </si>
  <si>
    <t>cam_arrange_22</t>
  </si>
  <si>
    <t>Random with respect to activity centres</t>
  </si>
  <si>
    <t>mod_smr_cam_arrange_1</t>
  </si>
  <si>
    <t>cam_arrange_21</t>
  </si>
  <si>
    <t>approach=="mod_scr_secr"</t>
  </si>
  <si>
    <t>mod_scr_secr_survey_duration_3</t>
  </si>
  <si>
    <t>survey_duration_14</t>
  </si>
  <si>
    <t>mod_scr_secr_survey_duration_2</t>
  </si>
  <si>
    <t>survey_duration_13</t>
  </si>
  <si>
    <t>mod_scr_secr_survey_duration_1</t>
  </si>
  <si>
    <t>survey_duration_12</t>
  </si>
  <si>
    <t>mod_scr_secr_cam_days_ttl_4</t>
  </si>
  <si>
    <t>cam_days_ttl_20</t>
  </si>
  <si>
    <t>mod_scr_secr_cam_days_ttl_3</t>
  </si>
  <si>
    <t>cam_days_ttl_19</t>
  </si>
  <si>
    <t>&gt; 1,000 for most</t>
  </si>
  <si>
    <t>mod_scr_secr_cam_days_ttl_2</t>
  </si>
  <si>
    <t>cam_days_ttl_18</t>
  </si>
  <si>
    <t>Efford, 2004; Noss et al., 2012; Wearn &amp; Glover-Kapfer, 2017</t>
  </si>
  <si>
    <t>Enough for 20-50 recaptures</t>
  </si>
  <si>
    <t>mod_scr_secr_cam_days_ttl_1</t>
  </si>
  <si>
    <t>cam_days_ttl_17</t>
  </si>
  <si>
    <t>mod_scr_secr_camdays_per_loc_4</t>
  </si>
  <si>
    <t>camdays_per_loc_17</t>
  </si>
  <si>
    <t>mod_scr_secr_camdays_per_loc_3</t>
  </si>
  <si>
    <t>camdays_per_loc_16</t>
  </si>
  <si>
    <t>mod_scr_secr_camdays_per_loc_2</t>
  </si>
  <si>
    <t>camdays_per_loc_15</t>
  </si>
  <si>
    <t>mod_scr_secr_camdays_per_loc_1</t>
  </si>
  <si>
    <t>camdays_per_loc_14</t>
  </si>
  <si>
    <t>Recommendations: 60-100 if detection probability is &lt; 0.1</t>
  </si>
  <si>
    <t>mod_scr_secr_num_cams_9</t>
  </si>
  <si>
    <t>num_cams_31</t>
  </si>
  <si>
    <t>Recommendations: If used suggested 4 camera per home range, 40-120</t>
  </si>
  <si>
    <t>data_hr=="FALSE" &amp; num_cams&gt;=(sp_hr_size*4)</t>
  </si>
  <si>
    <t>mod_scr_secr_num_cams_8</t>
  </si>
  <si>
    <t>num_cams_30</t>
  </si>
  <si>
    <t>Recommendations: &gt; 4 per home range</t>
  </si>
  <si>
    <t>&gt;=((sp_hr_size*4)*num_individ)</t>
  </si>
  <si>
    <t>mod_scr_secr_num_cams_7</t>
  </si>
  <si>
    <t>num_cams_29</t>
  </si>
  <si>
    <t>White et al., 1982; Foster &amp; Harmsen, 2012; Wearn &amp; Glover-Kapfer, 2017</t>
  </si>
  <si>
    <t>Recommendations: Minimum 20</t>
  </si>
  <si>
    <t>mod_scr_secr_num_cams_6</t>
  </si>
  <si>
    <t>num_cams_28</t>
  </si>
  <si>
    <t>Ideally enough for 20-50 total recaptures</t>
  </si>
  <si>
    <t>Ideally, enough for 20-50 total recaptures</t>
  </si>
  <si>
    <t>mod_scr_secr_num_cams_5</t>
  </si>
  <si>
    <t>num_cams_27</t>
  </si>
  <si>
    <t xml:space="preserve">Ideally enough to capture &gt; 20 individuals (minimum 20 to encompass home ranges) </t>
  </si>
  <si>
    <t xml:space="preserve">Ideally, enough to capture &gt; 20 individuals (minimum 20 to encompass home ranges) </t>
  </si>
  <si>
    <t>user_entry=="analysis" &amp; num_det_individ&gt;=20</t>
  </si>
  <si>
    <t>mod_scr_secr_num_cams_4</t>
  </si>
  <si>
    <t>num_cams_26</t>
  </si>
  <si>
    <t>Karanth et al., 2011; Krebs et al., 2011; Noss et al., 2012; Rovero et al., 2013; Tobler &amp; Powell, 2013; Wearn &amp; Glover-Kapfer, 2017</t>
  </si>
  <si>
    <t>At least enough to expose 10-30 individuals to sampling</t>
  </si>
  <si>
    <t>user_entry=="analysis" &amp; num_det_individ&gt;=10 &amp; num_det_individ&lt;=30</t>
  </si>
  <si>
    <t>mod_scr_secr_num_cams_3</t>
  </si>
  <si>
    <t>num_cams_25</t>
  </si>
  <si>
    <t>[?]</t>
  </si>
  <si>
    <t>data_hr=="TRUE" &amp; num_cams&gt;=(sp_hr_size*4)</t>
  </si>
  <si>
    <t>mod_scr_secr_num_cams_2</t>
  </si>
  <si>
    <t>num_cams_24</t>
  </si>
  <si>
    <t>mod_scr_secr_num_cams_1</t>
  </si>
  <si>
    <t>num_cams_23</t>
  </si>
  <si>
    <t>Sollmann et al., 2012; Sun et al., 2014; Wearn &amp; Glover-Kapfer, 2017</t>
  </si>
  <si>
    <t>mod_scr_secr_cam_spacing_3</t>
  </si>
  <si>
    <t>cam_spacing_16</t>
  </si>
  <si>
    <t>mod_scr_secr_cam_spacing_2</t>
  </si>
  <si>
    <t>cam_spacing_15</t>
  </si>
  <si>
    <t>Species-dependent (&lt; home range size)</t>
  </si>
  <si>
    <t>mod_scr_secr_cam_spacing_1</t>
  </si>
  <si>
    <t>cam_spacing_14</t>
  </si>
  <si>
    <t>mod_scr_secr_cam_arrange_3</t>
  </si>
  <si>
    <t>cam_arrange_20</t>
  </si>
  <si>
    <t>Sun et al., 2014; Wearn &amp; Glover-Kapfer, 2017</t>
  </si>
  <si>
    <t>mod_scr_secr_cam_arrange_2</t>
  </si>
  <si>
    <t>cam_arrange_19</t>
  </si>
  <si>
    <t>Rovero et al., 2013; Wearn &amp; Glover-Kapfer, 2017</t>
  </si>
  <si>
    <t>mod_scr_secr_cam_arrange_1</t>
  </si>
  <si>
    <t>cam_arrange_18</t>
  </si>
  <si>
    <t>Tobler et al., 2008; Sollmann et al., 2012</t>
  </si>
  <si>
    <t>Ideally &lt; 3 months</t>
  </si>
  <si>
    <t>&lt;3</t>
  </si>
  <si>
    <t>approach=="mod_cr_cmr"</t>
  </si>
  <si>
    <t>mod_cr_cmr_survey_duration_4</t>
  </si>
  <si>
    <t>survey_duration_11</t>
  </si>
  <si>
    <t>Species-dependent</t>
  </si>
  <si>
    <t>mod_cr_cmr_survey_duration_3</t>
  </si>
  <si>
    <t>survey_duration_10</t>
  </si>
  <si>
    <t>&gt; 60 recaptures</t>
  </si>
  <si>
    <t>user_entry=="analysis" &amp; num_recap&gt;=60</t>
  </si>
  <si>
    <t>mod_cr_cmr_survey_duration_2</t>
  </si>
  <si>
    <t>survey_duration_9</t>
  </si>
  <si>
    <t>As short as possible</t>
  </si>
  <si>
    <t>mod_cr_cmr_survey_duration_1</t>
  </si>
  <si>
    <t>survey_duration_8</t>
  </si>
  <si>
    <t>mod_cr_cmr_cam_days_ttl_3</t>
  </si>
  <si>
    <t>cam_days_ttl_16</t>
  </si>
  <si>
    <t>mod_cr_cmr_cam_days_ttl_2</t>
  </si>
  <si>
    <t>cam_days_ttl_15</t>
  </si>
  <si>
    <t>mod_cr_cmr_cam_days_ttl_1</t>
  </si>
  <si>
    <t>cam_days_ttl_14</t>
  </si>
  <si>
    <t>mod_cr_cmr_camdays_per_loc_4</t>
  </si>
  <si>
    <t>camdays_per_loc_13</t>
  </si>
  <si>
    <t>60-120</t>
  </si>
  <si>
    <t>mod_cr_cmr_camdays_per_loc_3</t>
  </si>
  <si>
    <t>camdays_per_loc_12</t>
  </si>
  <si>
    <t>mod_cr_cmr_camdays_per_loc_2</t>
  </si>
  <si>
    <t>camdays_per_loc_11</t>
  </si>
  <si>
    <t>30 for all but the most detectable</t>
  </si>
  <si>
    <t>mod_cr_cmr_camdays_per_loc_1</t>
  </si>
  <si>
    <t>camdays_per_loc_10</t>
  </si>
  <si>
    <t>&gt; 2-4 per smallest home range [+At minimum, enough to encompass the home ranges of 5-10 individuals]</t>
  </si>
  <si>
    <t>&gt;=(min(sp_hr_size)*2)&amp;&lt;=(min(sp_hr_size)*4)</t>
  </si>
  <si>
    <t>mod_cr_cmr_num_cams_3</t>
  </si>
  <si>
    <t>num_cams_22</t>
  </si>
  <si>
    <t>Karanth &amp; Nichols, 1998; Rovero et al., 2013</t>
  </si>
  <si>
    <t>&gt;= 2 per smallest home range [+At minimum, enough to encompass the home ranges of 5-10 individuals]</t>
  </si>
  <si>
    <t>&gt;= 2 per smallest home rang</t>
  </si>
  <si>
    <t>&gt;=((min(sp_hr_size)*2)*5)&amp;&lt;=((min(sp_hr_size)*2)*10)</t>
  </si>
  <si>
    <t>mod_cr_cmr_num_cams_2</t>
  </si>
  <si>
    <t>num_cams_21</t>
  </si>
  <si>
    <t xml:space="preserve"> Krebs et al., 2011; Noss et al., 2012; Tobler &amp; Powell, 2013; Wearn &amp; Glover-Kapfer, 2017</t>
  </si>
  <si>
    <t>At minimum, enough to encompass the home ranges of 5-10 individuals</t>
  </si>
  <si>
    <t>mod_cr_cmr_num_cams_1</t>
  </si>
  <si>
    <t>num_cams_20</t>
  </si>
  <si>
    <t>Tobler et al., 2008;  Sollmann et al., 2012; Wearn &amp; Glover-Kapfer, 2017</t>
  </si>
  <si>
    <t>1-4 km is typical</t>
  </si>
  <si>
    <t>&gt;=1&amp;&lt;=4</t>
  </si>
  <si>
    <t>mod_cr_cmr_cam_spacing_3</t>
  </si>
  <si>
    <t>cam_spacing_13</t>
  </si>
  <si>
    <t>[*v] Rovero et al., 2013</t>
  </si>
  <si>
    <t>[v] Species-dependent (home range size) for CR/CMR: There is a trade-off between density and survey extent: 10-30 individuals exposed with a camera location density of at least 2-4 per smallest home range.</t>
  </si>
  <si>
    <t>mod_cr_cmr_cam_spacing_2</t>
  </si>
  <si>
    <t>cam_spacing_12</t>
  </si>
  <si>
    <t>[*iv] Wearn &amp; Glover-Kapfer, 2017</t>
  </si>
  <si>
    <t>Spatially dependent</t>
  </si>
  <si>
    <t>[iv] Spatially dependent for CR: "camera locations should be sufficiently close to one another such that individuals are picked up across more than one location" (Wearn &amp; Glover-Kapfer, 2017).</t>
  </si>
  <si>
    <t>mod_cr_cmr_cam_spacing_1</t>
  </si>
  <si>
    <t>cam_spacing_11</t>
  </si>
  <si>
    <t>mod_cr_cmr_cam_arrange_5</t>
  </si>
  <si>
    <t>cam_arrange_17</t>
  </si>
  <si>
    <t>Targeted for carnivores</t>
  </si>
  <si>
    <t>sp_type=="carnivore"</t>
  </si>
  <si>
    <t>mod_cr_cmr_cam_arrange_4</t>
  </si>
  <si>
    <t>cam_arrange_16</t>
  </si>
  <si>
    <t>[*iii] Tobler et al., 2008; Sollmann et al., 2012; Wearn &amp; Glover-Kapfer, 2017</t>
  </si>
  <si>
    <t>[*iii] Targeted design for CR: This design is commonly used when estimating densities of marked populations (e.g., spatially explicit capture-recapture [SECR; Borchers &amp; Efford, 2008; Efford, 2004; Royle &amp; Young, 2008]) or behaviour studies. However, targeted sampling may impede the ability to draw inferences beyond the survey area (Wearn &amp; Glover-Kapfer, 2017).</t>
  </si>
  <si>
    <t>mod_cr_cmr_cam_arrange_3</t>
  </si>
  <si>
    <t>cam_arrange_15</t>
  </si>
  <si>
    <t>Ideally paired or random</t>
  </si>
  <si>
    <t>Ideally, paired or random</t>
  </si>
  <si>
    <t>mod_cr_cmr_cam_arrange_2</t>
  </si>
  <si>
    <t>cam_arrange_14</t>
  </si>
  <si>
    <t>[*ii] Tobler et al., 2008; Rovero et al., 2013; Wearn &amp; Glover-Kapfer, 2017</t>
  </si>
  <si>
    <t>[*ii] Paired design for CR: higher chance of recognizing all individuals captured in a survey; using two cameras also decreases the chances of missing captures entirely (Tobler et al., 2008).</t>
  </si>
  <si>
    <t>mod_cr_cmr_cam_arrange_1</t>
  </si>
  <si>
    <t>cam_arrange_13</t>
  </si>
  <si>
    <t>approach=="mod_rai"</t>
  </si>
  <si>
    <t>mod_rai_survey_duration_2</t>
  </si>
  <si>
    <t>survey_duration_7</t>
  </si>
  <si>
    <t>mod_rai_survey_duration_1</t>
  </si>
  <si>
    <t>survey_duration_6</t>
  </si>
  <si>
    <t>O'Brien, 2010; Wearn &amp; Glover-Kapfer, 2017</t>
  </si>
  <si>
    <t>20,000 "hyper-rare" (caught 0.1% of the time)</t>
  </si>
  <si>
    <t>sp_rarity=="very-rare"</t>
  </si>
  <si>
    <t>mod_rai_cam_days_ttl_6</t>
  </si>
  <si>
    <t>cam_days_ttl_13</t>
  </si>
  <si>
    <t>Rowcliffe et al., 2008; Rovero &amp; Marshall, 2009; Wearn &amp; Glover-Kapfer, 2017</t>
  </si>
  <si>
    <t>&gt; 250 for common</t>
  </si>
  <si>
    <t>&gt;250</t>
  </si>
  <si>
    <t>mod_rai_cam_days_ttl_5</t>
  </si>
  <si>
    <t>cam_days_ttl_12</t>
  </si>
  <si>
    <t>Usually &gt; 2000 for many carnivores / rare ungulates</t>
  </si>
  <si>
    <t>mod_rai_cam_days_ttl_4</t>
  </si>
  <si>
    <t>cam_days_ttl_11</t>
  </si>
  <si>
    <t>Ideally &gt;20 detections</t>
  </si>
  <si>
    <t>mod_rai_cam_days_ttl_3</t>
  </si>
  <si>
    <t>cam_days_ttl_10</t>
  </si>
  <si>
    <t>Enough to capture &gt; 10 detections</t>
  </si>
  <si>
    <t>mod_rai_cam_days_ttl_2</t>
  </si>
  <si>
    <t>cam_days_ttl_9</t>
  </si>
  <si>
    <t>Ideally &gt; 2000</t>
  </si>
  <si>
    <t>mod_rai_cam_days_ttl_1</t>
  </si>
  <si>
    <t>cam_days_ttl_8</t>
  </si>
  <si>
    <t>As many as possible</t>
  </si>
  <si>
    <t>mod_rai_camdays_per_loc_3</t>
  </si>
  <si>
    <t>camdays_per_loc_9</t>
  </si>
  <si>
    <t>mod_rai_camdays_per_loc_2</t>
  </si>
  <si>
    <t>camdays_per_loc_8</t>
  </si>
  <si>
    <t>mod_rai_camdays_per_loc_1</t>
  </si>
  <si>
    <t>camdays_per_loc_7</t>
  </si>
  <si>
    <t>If stratified, 20-50 per stratum</t>
  </si>
  <si>
    <t>&gt;=(num_covars*20)&amp;&lt;=(num_covars*50)</t>
  </si>
  <si>
    <t>mod_rai_num_cams_4</t>
  </si>
  <si>
    <t>num_cams_19</t>
  </si>
  <si>
    <t>Ideally &gt;= 50</t>
  </si>
  <si>
    <t>&gt;=50</t>
  </si>
  <si>
    <t>mod_rai_num_cams_3</t>
  </si>
  <si>
    <t>num_cams_18</t>
  </si>
  <si>
    <t>mod_rai_num_cams_2</t>
  </si>
  <si>
    <t>num_cams_17</t>
  </si>
  <si>
    <t>mod_rai_num_cams_1</t>
  </si>
  <si>
    <t>num_cams_16</t>
  </si>
  <si>
    <t>Ideally 1-2 km</t>
  </si>
  <si>
    <t>Ideally, 1-2 km</t>
  </si>
  <si>
    <t>mod_rai_cam_spacing_3</t>
  </si>
  <si>
    <t>cam_spacing_10</t>
  </si>
  <si>
    <t>mod_rai_cam_spacing_2</t>
  </si>
  <si>
    <t>cam_spacing_9</t>
  </si>
  <si>
    <t>mod_rai_cam_spacing_1</t>
  </si>
  <si>
    <t>cam_spacing_8</t>
  </si>
  <si>
    <t>mod_rai_cam_arrange_2</t>
  </si>
  <si>
    <t>cam_arrange_12</t>
  </si>
  <si>
    <t>Ideally random</t>
  </si>
  <si>
    <t>mod_rai_cam_arrange_1</t>
  </si>
  <si>
    <t>cam_arrange_11</t>
  </si>
  <si>
    <t>Mackenzie &amp; Royle, 2005; Guillera-Arroita et al., 2010; O'Brien, 2010; Shannon et al., 2014</t>
  </si>
  <si>
    <t>Ideally &lt; 6 months</t>
  </si>
  <si>
    <t>&lt;6</t>
  </si>
  <si>
    <t>approach=="mod_occupancy"</t>
  </si>
  <si>
    <t>mod_occupancy_survey_duration_2</t>
  </si>
  <si>
    <t>survey_duration_5</t>
  </si>
  <si>
    <t>mod_occupancy_survey_duration_1</t>
  </si>
  <si>
    <t>survey_duration_4</t>
  </si>
  <si>
    <t>&gt; 5,000 for rare / hard to detect</t>
  </si>
  <si>
    <t>&gt;5,000</t>
  </si>
  <si>
    <t>sp_detprob_cat=="low" | sp_rarity="rare"</t>
  </si>
  <si>
    <t>mod_occupancy_cam_days_ttl_4</t>
  </si>
  <si>
    <t>cam_days_ttl_7</t>
  </si>
  <si>
    <t>&gt;1000</t>
  </si>
  <si>
    <t>mod_occupancy_cam_days_ttl_3</t>
  </si>
  <si>
    <t>cam_days_ttl_6</t>
  </si>
  <si>
    <t>&gt;1200 for most</t>
  </si>
  <si>
    <t>mod_occupancy_cam_days_ttl_2</t>
  </si>
  <si>
    <t>cam_days_ttl_5</t>
  </si>
  <si>
    <t>mod_occupancy_cam_days_ttl_1</t>
  </si>
  <si>
    <t>cam_days_ttl_4</t>
  </si>
  <si>
    <t>80-100 if detection probability is low</t>
  </si>
  <si>
    <t>&gt;=80&amp;&lt;=100</t>
  </si>
  <si>
    <t>mod_occupancy_camdays_per_loc_2</t>
  </si>
  <si>
    <t>camdays_per_loc_6</t>
  </si>
  <si>
    <t>Mackenzie &amp; Royle, 2005; Guillera-Arroita et al., 2010; Shannon et al., 2014</t>
  </si>
  <si>
    <t>&gt;= 30 for most</t>
  </si>
  <si>
    <t>sp_detprob_cat!="low"</t>
  </si>
  <si>
    <t>mod_occupancy_camdays_per_loc_1</t>
  </si>
  <si>
    <t>camdays_per_loc_5</t>
  </si>
  <si>
    <t>30-60 sites for less common</t>
  </si>
  <si>
    <t>&gt;=30&amp;&lt;=60</t>
  </si>
  <si>
    <t>sp_rarity=="less common"</t>
  </si>
  <si>
    <t>mod_occupancy_num_cams_7</t>
  </si>
  <si>
    <t>num_cams_15</t>
  </si>
  <si>
    <t>&gt; 150 for rare (ψ &lt; 0.25)</t>
  </si>
  <si>
    <t>&gt;150</t>
  </si>
  <si>
    <t>sp_rarity=="rare"</t>
  </si>
  <si>
    <t>mod_occupancy_num_cams_6</t>
  </si>
  <si>
    <t>num_cams_14</t>
  </si>
  <si>
    <t>&lt;= 30 if ψ &gt; 0.8</t>
  </si>
  <si>
    <t>&lt;=30</t>
  </si>
  <si>
    <t>mod_occupancy_num_cams_5</t>
  </si>
  <si>
    <t>num_cams_13</t>
  </si>
  <si>
    <t>&lt;20 for common (ψ &gt; 0.75)</t>
  </si>
  <si>
    <t>&lt;20</t>
  </si>
  <si>
    <t>mod_occupancy_num_cams_4</t>
  </si>
  <si>
    <t>num_cams_12</t>
  </si>
  <si>
    <t>&gt; 60; species-dependent</t>
  </si>
  <si>
    <t>&gt;60</t>
  </si>
  <si>
    <t>mod_occupancy_num_cams_3</t>
  </si>
  <si>
    <t>num_cams_11</t>
  </si>
  <si>
    <t>Ideally &gt;= 100</t>
  </si>
  <si>
    <t>&gt;=100</t>
  </si>
  <si>
    <t>mod_occupancy_num_cams_2</t>
  </si>
  <si>
    <t>num_cams_10</t>
  </si>
  <si>
    <t>Minimum 40</t>
  </si>
  <si>
    <t>num_cams_avail&gt;40)</t>
  </si>
  <si>
    <t>mod_occupancy_num_cams_1</t>
  </si>
  <si>
    <t>num_cams_9</t>
  </si>
  <si>
    <t>Wearn &amp; Glover-Kapfer, 2017; Wearn &amp; Glover-Kapfer, 2017</t>
  </si>
  <si>
    <t>If home range size unknown, &gt; 1 km; &gt;= 1 km is typical</t>
  </si>
  <si>
    <t>mod_occupancy_cam_spacing_2</t>
  </si>
  <si>
    <t>cam_spacing_7</t>
  </si>
  <si>
    <t>If home range size known, ideally, larger than home range diameter</t>
  </si>
  <si>
    <t>mod_occupancy_cam_spacing_1</t>
  </si>
  <si>
    <t>cam_spacing_6</t>
  </si>
  <si>
    <t>mod_occupancy_cam_arrange_4</t>
  </si>
  <si>
    <t>cam_arrange_10</t>
  </si>
  <si>
    <t>O'Connell &amp; Bailey, 2011; Pacifici et al., 2015</t>
  </si>
  <si>
    <t>mod_occupancy_cam_arrange_3</t>
  </si>
  <si>
    <t>cam_arrange_9</t>
  </si>
  <si>
    <t>mod_occupancy_cam_arrange_2</t>
  </si>
  <si>
    <t>cam_arrange_8</t>
  </si>
  <si>
    <t>Mackenzie &amp; Royle, 2005; Guillera-Arroita et al., 2010; O'Brien, 2010; O'Connell &amp; Bailey, 2011; Shannon et al., 2014</t>
  </si>
  <si>
    <t>mod_occupancy_cam_arrange_1</t>
  </si>
  <si>
    <t>cam_arrange_7</t>
  </si>
  <si>
    <t>3-6 months for medium-large mammals</t>
  </si>
  <si>
    <t>ok</t>
  </si>
  <si>
    <t>&gt;=3&amp;&lt;=6</t>
  </si>
  <si>
    <t>sp_size %in% c("med","lg")</t>
  </si>
  <si>
    <t>approach=="mod_divers_rich"</t>
  </si>
  <si>
    <t>mod_divers_rich_survey_duration_2</t>
  </si>
  <si>
    <t>survey_duration_3</t>
  </si>
  <si>
    <t>mod_divers_rich_survey_duration_1</t>
  </si>
  <si>
    <t>survey_duration_2</t>
  </si>
  <si>
    <t>&gt;= 1000</t>
  </si>
  <si>
    <t>&gt;=1000</t>
  </si>
  <si>
    <t>mod_divers_rich_cam_days_ttl_2</t>
  </si>
  <si>
    <t>cam_days_ttl_3</t>
  </si>
  <si>
    <t>Generally, 600-1500</t>
  </si>
  <si>
    <t>&gt;=600&amp;&lt;=1500</t>
  </si>
  <si>
    <t>mod_divers_rich_cam_days_ttl_1</t>
  </si>
  <si>
    <t>cam_days_ttl_2</t>
  </si>
  <si>
    <t>Ahumada et al., 2011; Wearn &amp; Glover-Kapfer, 2017</t>
  </si>
  <si>
    <t>mod_divers_rich_camdays_per_loc_1</t>
  </si>
  <si>
    <t>camdays_per_loc_4</t>
  </si>
  <si>
    <t>25-35, scale-dependent</t>
  </si>
  <si>
    <t>&gt;=25&amp;&lt;=35</t>
  </si>
  <si>
    <t>mod_divers_rich_num_cams_6</t>
  </si>
  <si>
    <t>num_cams_8</t>
  </si>
  <si>
    <t>Li et al., 2012; Ahumada et al., 2011; Wearn et al., 2016</t>
  </si>
  <si>
    <t>20-100 to reach species-accumulation asymptote</t>
  </si>
  <si>
    <t>&gt;=20&amp;&lt;=100</t>
  </si>
  <si>
    <t>sp_asymptote=="TRUE"</t>
  </si>
  <si>
    <t>mod_divers_rich_num_cams_5</t>
  </si>
  <si>
    <t>num_cams_7</t>
  </si>
  <si>
    <t>cam_arrange%in% c("Stratified","Stratified random")</t>
  </si>
  <si>
    <t>mod_divers_rich_num_cams_4</t>
  </si>
  <si>
    <t>num_cams_6</t>
  </si>
  <si>
    <t>mod_divers_rich_num_cams_3</t>
  </si>
  <si>
    <t>num_cams_5</t>
  </si>
  <si>
    <t>Commonly 30</t>
  </si>
  <si>
    <t>mod_divers_rich_num_cams_2</t>
  </si>
  <si>
    <t>num_cams_4</t>
  </si>
  <si>
    <t>mod_divers_rich_num_cams_1</t>
  </si>
  <si>
    <t>num_cams_3</t>
  </si>
  <si>
    <t xml:space="preserve"> Tobler et al., 2008; Kinnaird &amp; O'Brien, 2011; Ahumada et al., 2011; Wearn &amp; Glover-Kapfer, 2017</t>
  </si>
  <si>
    <t>1-2 km is often adequate (provided each camera is treated as an independent sample)</t>
  </si>
  <si>
    <t>[???]</t>
  </si>
  <si>
    <t>mod_divers_rich_cam_spacing_3</t>
  </si>
  <si>
    <t>cam_spacing_5</t>
  </si>
  <si>
    <t>Tobler et al., 2008; Cusack et al., 2015</t>
  </si>
  <si>
    <t>Ideally &gt;= 1 km, but closer may be justified</t>
  </si>
  <si>
    <t>mod_divers_rich_cam_spacing_2</t>
  </si>
  <si>
    <t>cam_spacing_4</t>
  </si>
  <si>
    <t>[*i] Wearn &amp; Glover-Kapfer, 2017</t>
  </si>
  <si>
    <t>[i] Spatially independent for species diversity and richness: locations should be independent, meaning that any two locations do not sample the same community of animals. Note - this may be hard to achieve when considering the movement distances of some species, such as big cats, and in practice, a camera spacing of 1-2 km is often used (e.g., Tobler et al., 2008; Ahumada et al., 2011; Kinnaird &amp; O'Brien, 2012)</t>
  </si>
  <si>
    <t>mod_divers_rich_cam_spacing_1</t>
  </si>
  <si>
    <t>cam_spacing_3</t>
  </si>
  <si>
    <t xml:space="preserve"> O'Brien, 2010; O'Connell &amp; Bailey, 2011</t>
  </si>
  <si>
    <t>mod_divers_rich_cam_arrange_4</t>
  </si>
  <si>
    <t>cam_arrange_6</t>
  </si>
  <si>
    <t>mod_divers_rich_cam_arrange_3</t>
  </si>
  <si>
    <t>cam_arrange_5</t>
  </si>
  <si>
    <t>mod_divers_rich_cam_arrange_2</t>
  </si>
  <si>
    <t>cam_arrange_4</t>
  </si>
  <si>
    <t>mod_divers_rich_cam_arrange_1</t>
  </si>
  <si>
    <t>cam_arrange_3</t>
  </si>
  <si>
    <t>Tobler et al., 2008; Wearn &amp; Glover-Kapfer, 2017</t>
  </si>
  <si>
    <t>approach=="mod_inventory"</t>
  </si>
  <si>
    <t>mod_inventory_survey_duration_1</t>
  </si>
  <si>
    <t>survey_duration_1</t>
  </si>
  <si>
    <t>Tobler et al., 2008;  Wearn et al., 2013; Wearn &amp; Glover-Kapfer, 2017</t>
  </si>
  <si>
    <t>mod_inventory_cam_days_ttl_1</t>
  </si>
  <si>
    <t>cam_days_ttl_1</t>
  </si>
  <si>
    <t>&lt; 30 for highly detectable</t>
  </si>
  <si>
    <t>&lt;30</t>
  </si>
  <si>
    <t>mod_inventory_camdays_per_loc_3</t>
  </si>
  <si>
    <t>camdays_per_loc_3</t>
  </si>
  <si>
    <t>mod_inventory_camdays_per_loc_2</t>
  </si>
  <si>
    <t>camdays_per_loc_2</t>
  </si>
  <si>
    <t>mod_inventory_camdays_per_loc_1</t>
  </si>
  <si>
    <t>camdays_per_loc_1</t>
  </si>
  <si>
    <t>Tobler et al., 2008; Wearn et al., 2013</t>
  </si>
  <si>
    <t>Ideally &gt;= 20</t>
  </si>
  <si>
    <t>&gt;=20</t>
  </si>
  <si>
    <t>mod_inventory_num_cams_2</t>
  </si>
  <si>
    <t>num_cams_2</t>
  </si>
  <si>
    <t>mod_inventory_num_cams_1</t>
  </si>
  <si>
    <t>num_cams_1</t>
  </si>
  <si>
    <t>Rovero et al., 2013; Colyn et al., 2017; Wearn &amp; Glover-Kapfer, 2017</t>
  </si>
  <si>
    <t>mod_inventory_cam_spacing_2</t>
  </si>
  <si>
    <t>cam_spacing_2</t>
  </si>
  <si>
    <t>mod_inventory_cam_spacing_1</t>
  </si>
  <si>
    <t>cam_spacing_1</t>
  </si>
  <si>
    <t>Random if species poorly known</t>
  </si>
  <si>
    <t>sp_info=="poor"</t>
  </si>
  <si>
    <t>mod_inventory_cam_arrange_2</t>
  </si>
  <si>
    <t>cam_arrange_2</t>
  </si>
  <si>
    <t>Tobler et al., 2008; Rovero et al., 2013</t>
  </si>
  <si>
    <t>mod_inventory_cam_arrange_1</t>
  </si>
  <si>
    <t>cam_arrange_1</t>
  </si>
  <si>
    <t>ignore_ref</t>
  </si>
  <si>
    <t>ignore_text</t>
  </si>
  <si>
    <t>ignore_text_demo</t>
  </si>
  <si>
    <t>ignore_check</t>
  </si>
  <si>
    <t>ignore_note_temp</t>
  </si>
  <si>
    <t>ignore_sample_design_cond2[*note]</t>
  </si>
  <si>
    <t>ignore_sample_design_cond_note</t>
  </si>
  <si>
    <t>ignore_scenario</t>
  </si>
  <si>
    <t>ignore_sample_design_rec_numeric</t>
  </si>
  <si>
    <t>display_temp_code_if_answers</t>
  </si>
  <si>
    <t>display_temp_code_if_approach</t>
  </si>
  <si>
    <t>temp_code2</t>
  </si>
  <si>
    <t>temp_code</t>
  </si>
  <si>
    <t>sample_design_type</t>
  </si>
  <si>
    <t>display_order</t>
  </si>
  <si>
    <t>Styring, A. (2020a, May 4). *Field Ecology - Diversity Metrics in R.* [Video]. YouTube. &lt;https://www.youtube.com/watch?v=KBByV3kR3IA&gt;</t>
  </si>
  <si>
    <t>Turlapaty, A. (2014, Jun 15). *Probability of Detection: Eg 01.* [Video]. YouTube. &lt;https://www.youtube.com/watch?v=WBgWOQBlNoI&gt;</t>
  </si>
  <si>
    <t>https://www.youtube.com/embed/WBgWOQBlNoI?si=h16_LVMHmwT0ntPd</t>
  </si>
  <si>
    <t>Turlapaty, 2014</t>
  </si>
  <si>
    <t>turlapaty_2014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</si>
</sst>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3">
    <font>
      <sz val="11"/>
      <color theme="1"/>
      <name val="Aptos Narrow"/>
      <family val="2"/>
      <scheme val="minor"/>
    </font>
    <font>
      <sz val="10"/>
      <color theme="1"/>
      <name val="Arial"/>
      <family val="2"/>
    </font>
    <font>
      <sz val="12"/>
      <color theme="1"/>
      <name val="Arial"/>
      <family val="2"/>
    </font>
    <font>
      <sz val="10"/>
      <color theme="1"/>
      <name val="Times New Roman"/>
      <family val="1"/>
    </font>
    <font>
      <sz val="8"/>
      <name val="Aptos Narrow"/>
      <family val="2"/>
      <scheme val="minor"/>
    </font>
    <font>
      <b/>
      <sz val="11"/>
      <color theme="1"/>
      <name val="Aptos Narrow"/>
      <family val="2"/>
      <scheme val="minor"/>
    </font>
    <font>
      <sz val="11"/>
      <color theme="1"/>
      <name val="Aptos Narrow"/>
      <family val="2"/>
      <scheme val="minor"/>
    </font>
    <font>
      <sz val="11"/>
      <color theme="1"/>
      <name val="Aptos Narrow"/>
      <family val="2"/>
      <scheme val="minor"/>
    </font>
    <font>
      <b/>
      <sz val="11"/>
      <color theme="1"/>
      <name val="Aptos Narrow"/>
      <family val="2"/>
      <scheme val="minor"/>
    </font>
    <font>
      <sz val="12"/>
      <color theme="1"/>
      <name val="Calibri"/>
      <family val="2"/>
    </font>
    <font>
      <sz val="11"/>
      <color rgb="FFFF0000"/>
      <name val="Aptos Narrow"/>
      <family val="2"/>
      <scheme val="minor"/>
    </font>
    <font>
      <sz val="9"/>
      <color theme="1"/>
      <name val="Arial"/>
      <family val="2"/>
    </font>
    <font>
      <sz val="11"/>
      <color theme="1"/>
      <name val="Aptos Narrow"/>
      <scheme val="minor"/>
    </font>
    <font>
      <b/>
      <sz val="11"/>
      <color rgb="FF000000"/>
      <name val="Aptos Narrow"/>
      <scheme val="minor"/>
    </font>
    <font>
      <b/>
      <sz val="11"/>
      <color theme="1"/>
      <name val="Aptos Narrow"/>
      <scheme val="minor"/>
    </font>
    <font>
      <sz val="11"/>
      <color rgb="FF000000"/>
      <name val="Aptos Narrow"/>
      <scheme val="minor"/>
    </font>
    <font>
      <i/>
      <sz val="11"/>
      <color rgb="FF000000"/>
      <name val="Aptos Narrow"/>
      <scheme val="minor"/>
    </font>
    <font>
      <sz val="11"/>
      <name val="Aptos Narrow"/>
      <family val="2"/>
      <scheme val="minor"/>
    </font>
    <font>
      <sz val="11"/>
      <color theme="1"/>
      <name val="Arial"/>
      <family val="2"/>
    </font>
    <font>
      <b/>
      <sz val="12"/>
      <color theme="1"/>
      <name val="Calibri"/>
      <family val="2"/>
    </font>
    <font>
      <sz val="12"/>
      <color theme="1"/>
      <name val="Aptos Narrow"/>
      <family val="2"/>
      <scheme val="minor"/>
    </font>
    <font>
      <sz val="12"/>
      <color rgb="FF000000"/>
      <name val="Calibri"/>
      <family val="2"/>
    </font>
    <font>
      <sz val="12"/>
      <color rgb="FFFF0000"/>
      <name val="Calibri"/>
      <family val="2"/>
    </font>
  </fonts>
  <fills count="15">
    <fill>
      <patternFill patternType="none"/>
    </fill>
    <fill>
      <patternFill patternType="gray125"/>
    </fill>
    <fill>
      <patternFill patternType="solid">
        <fgColor rgb="FFE2EFD9"/>
        <bgColor indexed="64"/>
      </patternFill>
    </fill>
    <fill>
      <patternFill patternType="solid">
        <fgColor rgb="FFFBE4D5"/>
        <bgColor indexed="64"/>
      </patternFill>
    </fill>
    <fill>
      <patternFill patternType="solid">
        <fgColor rgb="FFDBDBDB"/>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7" tint="0.79998168889431442"/>
        <bgColor rgb="FFCCCCCC"/>
      </patternFill>
    </fill>
    <fill>
      <patternFill patternType="solid">
        <fgColor rgb="FFDADADA"/>
        <bgColor rgb="FFDADADA"/>
      </patternFill>
    </fill>
    <fill>
      <patternFill patternType="solid">
        <fgColor rgb="FFFFFF00"/>
        <bgColor rgb="FFFFFF00"/>
      </patternFill>
    </fill>
    <fill>
      <patternFill patternType="solid">
        <fgColor theme="6" tint="0.79998168889431442"/>
        <bgColor indexed="64"/>
      </patternFill>
    </fill>
  </fills>
  <borders count="2">
    <border>
      <left/>
      <right/>
      <top/>
      <bottom/>
      <diagonal/>
    </border>
    <border>
      <left style="thin">
        <color rgb="FFCCCCCC"/>
      </left>
      <right style="thin">
        <color rgb="FFCCCCCC"/>
      </right>
      <top style="thin">
        <color rgb="FFCCCCCC"/>
      </top>
      <bottom style="thin">
        <color rgb="FFCCCCCC"/>
      </bottom>
      <diagonal/>
    </border>
  </borders>
  <cellStyleXfs count="2">
    <xf numFmtId="0" fontId="0" fillId="0" borderId="0"/>
    <xf numFmtId="0" fontId="6" fillId="0" borderId="0"/>
  </cellStyleXfs>
  <cellXfs count="56">
    <xf numFmtId="0" fontId="0" fillId="0" borderId="0" xfId="0"/>
    <xf numFmtId="0" fontId="1" fillId="0" borderId="0" xfId="0" applyFont="1" applyAlignment="1">
      <alignment vertical="center"/>
    </xf>
    <xf numFmtId="0" fontId="2" fillId="0" borderId="0" xfId="0" applyFont="1"/>
    <xf numFmtId="0" fontId="5" fillId="6" borderId="0" xfId="0" applyFont="1" applyFill="1"/>
    <xf numFmtId="0" fontId="0" fillId="0" borderId="0" xfId="0" pivotButton="1"/>
    <xf numFmtId="0" fontId="0" fillId="0" borderId="0" xfId="0" applyAlignment="1">
      <alignment horizontal="left"/>
    </xf>
    <xf numFmtId="0" fontId="5" fillId="0" borderId="0" xfId="0" applyFont="1"/>
    <xf numFmtId="0" fontId="0" fillId="7" borderId="0" xfId="0" applyFill="1"/>
    <xf numFmtId="0" fontId="0" fillId="8" borderId="0" xfId="0" applyFill="1"/>
    <xf numFmtId="0" fontId="7" fillId="9" borderId="0" xfId="0" applyFont="1" applyFill="1" applyAlignment="1">
      <alignment horizontal="left" vertical="top"/>
    </xf>
    <xf numFmtId="0" fontId="8" fillId="5" borderId="0" xfId="0" applyFont="1" applyFill="1"/>
    <xf numFmtId="0" fontId="0" fillId="0" borderId="0" xfId="0" applyAlignment="1">
      <alignment wrapText="1"/>
    </xf>
    <xf numFmtId="164" fontId="0" fillId="0" borderId="0" xfId="0" applyNumberFormat="1"/>
    <xf numFmtId="0" fontId="9" fillId="10" borderId="1" xfId="1" applyFont="1" applyFill="1" applyBorder="1" applyAlignment="1">
      <alignment horizontal="left" vertical="top" wrapText="1"/>
    </xf>
    <xf numFmtId="0" fontId="0" fillId="8" borderId="0" xfId="0" applyFill="1" applyAlignment="1">
      <alignment horizontal="left"/>
    </xf>
    <xf numFmtId="0" fontId="9" fillId="11" borderId="1" xfId="1" applyFont="1" applyFill="1" applyBorder="1" applyAlignment="1">
      <alignment horizontal="left" vertical="top" wrapText="1"/>
    </xf>
    <xf numFmtId="0" fontId="0" fillId="0" borderId="1" xfId="0" applyBorder="1"/>
    <xf numFmtId="0" fontId="10" fillId="0" borderId="0" xfId="0" applyFont="1"/>
    <xf numFmtId="0" fontId="11" fillId="0" borderId="0" xfId="0" applyFont="1"/>
    <xf numFmtId="0" fontId="12" fillId="0" borderId="0" xfId="0" applyFont="1"/>
    <xf numFmtId="0" fontId="13" fillId="4" borderId="0" xfId="0" applyFont="1" applyFill="1" applyAlignment="1">
      <alignment vertical="center"/>
    </xf>
    <xf numFmtId="0" fontId="14" fillId="6" borderId="0" xfId="0" applyFont="1" applyFill="1"/>
    <xf numFmtId="0" fontId="15" fillId="0" borderId="0" xfId="0" applyFont="1" applyAlignment="1">
      <alignment vertical="center"/>
    </xf>
    <xf numFmtId="0" fontId="14" fillId="0" borderId="0" xfId="0" applyFont="1" applyAlignment="1">
      <alignment vertical="center"/>
    </xf>
    <xf numFmtId="0" fontId="12" fillId="0" borderId="0" xfId="0" applyFont="1" applyAlignment="1">
      <alignment vertical="center"/>
    </xf>
    <xf numFmtId="0" fontId="15" fillId="0" borderId="0" xfId="0" applyFont="1" applyAlignment="1">
      <alignment horizontal="center" vertical="center"/>
    </xf>
    <xf numFmtId="0" fontId="15" fillId="2" borderId="0" xfId="0" applyFont="1" applyFill="1" applyAlignment="1">
      <alignment horizontal="center" vertical="center"/>
    </xf>
    <xf numFmtId="0" fontId="13" fillId="0" borderId="0" xfId="0" applyFont="1" applyAlignment="1">
      <alignment vertical="center"/>
    </xf>
    <xf numFmtId="0" fontId="15" fillId="3" borderId="0" xfId="0" applyFont="1" applyFill="1" applyAlignment="1">
      <alignment horizontal="center" vertical="center"/>
    </xf>
    <xf numFmtId="0" fontId="15" fillId="0" borderId="0" xfId="0" quotePrefix="1" applyFont="1" applyAlignment="1">
      <alignment vertical="center"/>
    </xf>
    <xf numFmtId="0" fontId="0" fillId="10" borderId="0" xfId="0" applyFill="1"/>
    <xf numFmtId="0" fontId="9" fillId="11" borderId="0" xfId="1" applyFont="1" applyFill="1" applyAlignment="1">
      <alignment horizontal="left" vertical="top" wrapText="1"/>
    </xf>
    <xf numFmtId="0" fontId="9" fillId="10" borderId="0" xfId="1" applyFont="1" applyFill="1" applyAlignment="1">
      <alignment horizontal="left" vertical="top" wrapText="1"/>
    </xf>
    <xf numFmtId="0" fontId="14" fillId="0" borderId="0" xfId="0" applyFont="1"/>
    <xf numFmtId="0" fontId="5" fillId="5" borderId="0" xfId="0" applyFont="1" applyFill="1"/>
    <xf numFmtId="0" fontId="17" fillId="0" borderId="0" xfId="0" applyFont="1"/>
    <xf numFmtId="0" fontId="18" fillId="0" borderId="0" xfId="0" applyFont="1" applyAlignment="1">
      <alignment vertical="center"/>
    </xf>
    <xf numFmtId="0" fontId="19" fillId="12" borderId="0" xfId="0" applyFont="1" applyFill="1"/>
    <xf numFmtId="0" fontId="9" fillId="0" borderId="0" xfId="0" applyFont="1" applyAlignment="1">
      <alignment horizontal="left" vertical="center"/>
    </xf>
    <xf numFmtId="0" fontId="9" fillId="0" borderId="0" xfId="0" applyFont="1"/>
    <xf numFmtId="0" fontId="9" fillId="0" borderId="0" xfId="0" applyFont="1" applyAlignment="1">
      <alignment horizontal="left"/>
    </xf>
    <xf numFmtId="0" fontId="20" fillId="9" borderId="0" xfId="0" applyFont="1" applyFill="1" applyAlignment="1">
      <alignment horizontal="left" vertical="top"/>
    </xf>
    <xf numFmtId="0" fontId="9" fillId="0" borderId="0" xfId="0" applyFont="1" applyAlignment="1">
      <alignment horizontal="left" vertical="top"/>
    </xf>
    <xf numFmtId="0" fontId="9" fillId="13" borderId="0" xfId="0" applyFont="1" applyFill="1" applyAlignment="1">
      <alignment horizontal="left" vertical="center"/>
    </xf>
    <xf numFmtId="0" fontId="20" fillId="0" borderId="0" xfId="0" applyFont="1" applyAlignment="1">
      <alignment horizontal="left" vertical="top"/>
    </xf>
    <xf numFmtId="0" fontId="9" fillId="8" borderId="0" xfId="0" applyFont="1" applyFill="1" applyAlignment="1">
      <alignment horizontal="left" vertical="center"/>
    </xf>
    <xf numFmtId="0" fontId="9" fillId="8" borderId="0" xfId="0" applyFont="1" applyFill="1"/>
    <xf numFmtId="0" fontId="20" fillId="8" borderId="0" xfId="0" applyFont="1" applyFill="1" applyAlignment="1">
      <alignment horizontal="left" vertical="top"/>
    </xf>
    <xf numFmtId="0" fontId="21" fillId="0" borderId="0" xfId="0" applyFont="1" applyAlignment="1">
      <alignment horizontal="left" vertical="center"/>
    </xf>
    <xf numFmtId="0" fontId="21" fillId="0" borderId="0" xfId="0" applyFont="1"/>
    <xf numFmtId="0" fontId="21" fillId="0" borderId="0" xfId="0" applyFont="1" applyAlignment="1">
      <alignment horizontal="left" vertical="top"/>
    </xf>
    <xf numFmtId="0" fontId="9" fillId="14" borderId="0" xfId="0" applyFont="1" applyFill="1"/>
    <xf numFmtId="0" fontId="22" fillId="13" borderId="0" xfId="0" applyFont="1" applyFill="1" applyAlignment="1">
      <alignment horizontal="left" vertical="center"/>
    </xf>
    <xf numFmtId="0" fontId="22" fillId="0" borderId="0" xfId="0" applyFont="1" applyAlignment="1">
      <alignment horizontal="left" vertical="center"/>
    </xf>
    <xf numFmtId="0" fontId="22" fillId="8" borderId="0" xfId="0" applyFont="1" applyFill="1" applyAlignment="1">
      <alignment horizontal="left" vertical="center"/>
    </xf>
    <xf numFmtId="0" fontId="19" fillId="12" borderId="0" xfId="0" applyFont="1" applyFill="1" applyAlignment="1">
      <alignment horizontal="left"/>
    </xf>
  </cellXfs>
  <cellStyles count="2">
    <cellStyle name="Normal" xfId="0" builtinId="0"/>
    <cellStyle name="Normal 2" xfId="1" xr:uid="{E7F4B3A1-D101-4933-801E-52D84A9801FC}"/>
  </cellStyles>
  <dxfs count="96">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ont>
        <color rgb="FF9C0006"/>
      </font>
      <fill>
        <patternFill>
          <bgColor rgb="FFFFC7CE"/>
        </patternFill>
      </fill>
    </dxf>
    <dxf>
      <fill>
        <patternFill patternType="solid">
          <fgColor rgb="FFD9EAD3"/>
          <bgColor rgb="FFD9EAD3"/>
        </patternFill>
      </fill>
    </dxf>
    <dxf>
      <fill>
        <patternFill patternType="solid">
          <fgColor rgb="FFF3F3F3"/>
          <bgColor rgb="FFF3F3F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bgColor rgb="FFFFC7CE"/>
        </patternFill>
      </fill>
    </dxf>
    <dxf>
      <fill>
        <patternFill patternType="solid">
          <fgColor rgb="FFF2F2F2"/>
          <bgColor rgb="FFF2F2F2"/>
        </patternFill>
      </fill>
    </dxf>
    <dxf>
      <font>
        <color rgb="FF9C0006"/>
      </font>
      <fill>
        <patternFill>
          <bgColor rgb="FFFFC7CE"/>
        </patternFill>
      </fill>
    </dxf>
    <dxf>
      <fill>
        <patternFill patternType="solid">
          <fgColor rgb="FFF2F2F2"/>
          <bgColor rgb="FFF2F2F2"/>
        </patternFill>
      </fill>
    </dxf>
    <dxf>
      <font>
        <color rgb="FF9C0006"/>
      </font>
      <fill>
        <patternFill>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bgColor rgb="FFFFC7CE"/>
        </patternFill>
      </fill>
    </dxf>
    <dxf>
      <fill>
        <patternFill patternType="solid">
          <fgColor rgb="FFF2F2F2"/>
          <bgColor rgb="FFF2F2F2"/>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F2F2F2"/>
          <bgColor rgb="FFF2F2F2"/>
        </patternFill>
      </fill>
    </dxf>
    <dxf>
      <fill>
        <patternFill patternType="solid">
          <bgColor rgb="FFFFFF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6.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5.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ustomXml" Target="../customXml/item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19.955893865743" createdVersion="8" refreshedVersion="8" minRefreshableVersion="3" recordCount="262" xr:uid="{A00AFFB1-6748-4F78-9B1F-BA587D39E6CD}">
  <cacheSource type="worksheet">
    <worksheetSource ref="A1:G263" sheet="pro_con_assump"/>
  </cacheSource>
  <cacheFields count="7">
    <cacheField name="id" numFmtId="0">
      <sharedItems/>
    </cacheField>
    <cacheField name="mod" numFmtId="0">
      <sharedItems count="20">
        <s v="mod_2flankspim"/>
        <s v="mod_behaviour"/>
        <s v="mod_catspim"/>
        <s v="mod_cr_cmr"/>
        <s v="mod_divers_rich_alpha"/>
        <s v="mod_divers_rich_beta"/>
        <s v="mod_divers_rich_gamma"/>
        <s v="mod_ds"/>
        <s v="mod_inventory"/>
        <s v="mod_is"/>
        <s v="mod_occupancy"/>
        <s v="mod_rai_poisson"/>
        <s v="mod_rem"/>
        <s v="mod_rest"/>
        <s v="mod_sc"/>
        <s v="mod_scr_secr"/>
        <s v="mod_smr"/>
        <s v="mod_ste"/>
        <s v="mod_tifc"/>
        <s v="mod_tte"/>
      </sharedItems>
    </cacheField>
    <cacheField name="type" numFmtId="0">
      <sharedItems count="3">
        <s v="assump"/>
        <s v="con"/>
        <s v="pro"/>
      </sharedItems>
    </cacheField>
    <cacheField name="num" numFmtId="0">
      <sharedItems containsSemiMixedTypes="0" containsString="0" containsNumber="1" containsInteger="1" minValue="1" maxValue="17"/>
    </cacheField>
    <cacheField name="same_as" numFmtId="0">
      <sharedItems containsBlank="1"/>
    </cacheField>
    <cacheField name="text" numFmtId="0">
      <sharedItems longText="1"/>
    </cacheField>
    <cacheField name="mod_typ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2">
  <r>
    <s v="mod_2flankspim_assump_01"/>
    <x v="0"/>
    <x v="0"/>
    <n v="1"/>
    <s v="mod_scr_secr"/>
    <s v="Same as SCR ({{ ref_intext_augustine-et-al_2018 }}; {{ ref_intext_clarke-et-al_2023 }})"/>
    <s v="mod_2flankspim_assump"/>
  </r>
  <r>
    <s v="mod_2flankspim_assump_02"/>
    <x v="0"/>
    <x v="0"/>
    <n v="2"/>
    <m/>
    <s v="Capture processes for left-side, right-side and both-side images are independent ({{ ref_intext_augustine-et-al_2018 }}; {{ ref_intext_clarke-et-al_2023 }})"/>
    <s v="mod_2flankspim_assump"/>
  </r>
  <r>
    <s v="mod_2flankspim_con_01"/>
    <x v="0"/>
    <x v="1"/>
    <n v="1"/>
    <m/>
    <s v="Computationally intensive ({{ ref_intext_augustine-et-al_2018 }}; {{ ref_intext_clarke-et-al_2023 }})"/>
    <s v="mod_2flankspim_con"/>
  </r>
  <r>
    <s v="mod_2flankspim_con_02"/>
    <x v="0"/>
    <x v="1"/>
    <n v="2"/>
    <m/>
    <s v="Increased precision is less pronounced in high-density populations ({{ ref_intext_augustine-et-al_2018 }}; {{ ref_intext_clarke-et-al_2023 }})"/>
    <s v="mod_2flankspim_con"/>
  </r>
  <r>
    <s v="mod_2flankspim_pro_01"/>
    <x v="0"/>
    <x v="2"/>
    <n v="1"/>
    <s v="mod_scr_secr"/>
    <s v="Same as SCR ({{ ref_intext_augustine-et-al_2018 }}; {{ ref_intext_clarke-et-al_2023 }})"/>
    <s v="mod_2flankspim_pro"/>
  </r>
  <r>
    <s v="mod_2flankspim_pro_02"/>
    <x v="0"/>
    <x v="2"/>
    <n v="2"/>
    <m/>
    <s v="Improved precision of density estimates relative to SCR ({{ ref_intext_augustine-et-al_2018 }}; {{ ref_intext_davis-et-al_2021 }}; {{ ref_intext_clarke-et-al_2023 }})"/>
    <s v="mod_2flankspim_pro"/>
  </r>
  <r>
    <s v="mod_2flankspim_pro_03"/>
    <x v="0"/>
    <x v="2"/>
    <n v="3"/>
    <m/>
    <s v="Many study designs can be used (paired sample stations, single camera locations, and hybrids of both paired- and single camera locations ({{ ref_intext_augustine-et-al_2018 }}; {{ ref_intext_davis-et-al_2021 }}; {{ ref_intext_clarke-et-al_2023 }})"/>
    <s v="mod_2flankspim_pro"/>
  </r>
  <r>
    <s v="mod_2flankspim_pro_04"/>
    <x v="0"/>
    <x v="2"/>
    <n v="4"/>
    <m/>
    <s v="Can be used with single-camera and hybrid sampling designs, and therefore requires fewer cameras (or sample more area) than SCR ({{ ref_intext_augustine-et-al_2018 }}; {{ ref_intext_clarke-et-al_2023 }})"/>
    <s v="mod_2flankspim_pro"/>
  </r>
  <r>
    <s v="mod_2flankspim_pro_05"/>
    <x v="0"/>
    <x v="2"/>
    <n v="5"/>
    <m/>
    <s v="May be more robust to non-independence than SC ({{ ref_intext_augustine-et-al_2018 }}; {{ ref_intext_clarke-et-al_2023 }})"/>
    <s v="mod_2flankspim_pro"/>
  </r>
  <r>
    <s v="mod_behaviour_assump_01"/>
    <x v="1"/>
    <x v="0"/>
    <n v="1"/>
    <m/>
    <s v="Assumptions vary depending on the behavioural metric ({{ ref_intext_wearn-glover-kapfer_2017 }})"/>
    <s v="mod_behaviour_assump"/>
  </r>
  <r>
    <s v="mod_behaviour_assump_02"/>
    <x v="1"/>
    <x v="0"/>
    <n v="2"/>
    <m/>
    <s v="For studies of activity patterns and temporal interactions of species: activity level is the only factor determining detection rates; animals are active when camera detection rate reaches its maximum in daily cycle ({{ ref_intext_royle-et-al_2014 }}; {{ ref_intext_rovero-zimmermann_2016 }})"/>
    <s v="mod_behaviour_assump"/>
  </r>
  <r>
    <s v="mod_behaviour_con_01"/>
    <x v="1"/>
    <x v="1"/>
    <n v="1"/>
    <m/>
    <s v="Behavioural metrics may not reflect the behavioural state (inferred) ({{ ref_intext_rovero-zimmermann_2016 }})"/>
    <s v="mod_behaviour_con"/>
  </r>
  <r>
    <s v="mod_behaviour_con_02"/>
    <x v="1"/>
    <x v="1"/>
    <n v="2"/>
    <m/>
    <s v="Biases associated with equipment (i.e., presence of the camera itself may change behaviour studied) ({{ ref_intext_rovero-zimmermann_2016 }})"/>
    <s v="mod_behaviour_con"/>
  </r>
  <r>
    <s v="mod_behaviour_con_03"/>
    <x v="1"/>
    <x v="1"/>
    <n v="3"/>
    <m/>
    <s v="Difficult to consider individual variation ({{ ref_intext_rovero-zimmermann_2016 }})"/>
    <s v="mod_behaviour_con"/>
  </r>
  <r>
    <s v="mod_behaviour_pro_01"/>
    <x v="1"/>
    <x v="2"/>
    <n v="1"/>
    <m/>
    <s v="Can detect difficult to observe behaviours (i.e., boldness, or mating) ({{ ref_intext_bridges-noss_2011 }})"/>
    <s v="mod_behaviour_pro"/>
  </r>
  <r>
    <s v="mod_behaviour_pro_02"/>
    <x v="1"/>
    <x v="2"/>
    <n v="2"/>
    <m/>
    <s v="Long-term data on behavioural changes that would be difficult to obtain otherwise (i.e., time-limited human observers, or costly GPS collars) ({{ ref_intext_bridges-noss_2011 }})"/>
    <s v="mod_behaviour_pro"/>
  </r>
  <r>
    <s v="mod_behaviour_pro_03"/>
    <x v="1"/>
    <x v="2"/>
    <n v="3"/>
    <m/>
    <s v="Can monitor behaviour in response to specific locations (i.e., compost sites, which might be more difficult using GPS collars for example) ({{ ref_intext_rovero-zimmermann_2016 }})"/>
    <s v="mod_behaviour_pro"/>
  </r>
  <r>
    <s v="mod_behaviour_pro_04"/>
    <x v="1"/>
    <x v="2"/>
    <n v="4"/>
    <m/>
    <s v="Can evaluate interactions between species ({{ ref_intext_rovero-zimmermann_2016 }})"/>
    <s v="mod_behaviour_pro"/>
  </r>
  <r>
    <s v="mod_catspim_assump_01"/>
    <x v="2"/>
    <x v="0"/>
    <n v="1"/>
    <s v="mod_sc"/>
    <s v="Same as SC ({{ ref_intext_augustine-et-al_2019 }}; {{ ref_intext_sun-et-al_2022 }}; {{ ref_intext_clarke-et-al_2023 }})"/>
    <s v="mod_catspim_assump"/>
  </r>
  <r>
    <s v="mod_catspim_assump_02"/>
    <x v="2"/>
    <x v="0"/>
    <n v="2"/>
    <m/>
    <s v="Camera must be close enough together that animals are detected at multiple cameras ({{ ref_intext_chandler-royle_2013 }}; {{ ref_intext_clarke-et-al_2023 }})"/>
    <s v="mod_catspim_assump"/>
  </r>
  <r>
    <s v="mod_catspim_assump_03"/>
    <x v="2"/>
    <x v="0"/>
    <n v="3"/>
    <m/>
    <s v="Demographic closure (i.e., no births or deaths) ({{ ref_intext_chandler-royle_2013 }}; {{ ref_intext_clarke-et-al_2023 }})"/>
    <s v="mod_catspim_assump"/>
  </r>
  <r>
    <s v="mod_catspim_assump_04"/>
    <x v="2"/>
    <x v="0"/>
    <n v="4"/>
    <m/>
    <s v="Geographic closure (i.e., no immigration or emigration) ({{ ref_intext_chandler-royle_2013 }}; {{ ref_intext_clarke-et-al_2023 }})"/>
    <s v="mod_catspim_assump"/>
  </r>
  <r>
    <s v="mod_catspim_assump_05"/>
    <x v="2"/>
    <x v="0"/>
    <n v="5"/>
    <m/>
    <s v="Detections are independent ({{ ref_intext_chandler-royle_2013 }}; {{ ref_intext_clarke-et-al_2023 }})"/>
    <s v="mod_catspim_assump"/>
  </r>
  <r>
    <s v="mod_catspim_assump_06"/>
    <x v="2"/>
    <x v="0"/>
    <n v="6"/>
    <m/>
    <s v="Activity centres are randomly dispersed ({{ ref_intext_chandler-royle_2013 }}; {{ ref_intext_clarke-et-al_2023 }})"/>
    <s v="mod_catspim_assump"/>
  </r>
  <r>
    <s v="mod_catspim_assump_07"/>
    <x v="2"/>
    <x v="0"/>
    <n v="7"/>
    <m/>
    <s v="Activity centres are stationary ({{ ref_intext_chandler-royle_2013 }}; {{ ref_intext_clarke-et-al_2023 }})"/>
    <s v="mod_catspim_assump"/>
  </r>
  <r>
    <s v="mod_catspim_assump_08"/>
    <x v="2"/>
    <x v="0"/>
    <n v="8"/>
    <m/>
    <s v="Each categorical identifier (e.g., male*/female, collared**/not collared, etc) has fixed number of possibilities ({{ ref_intext_sun-et-al_2022 }})"/>
    <s v="mod_catspim_assump"/>
  </r>
  <r>
    <s v="mod_catspim_assump_09"/>
    <x v="2"/>
    <x v="0"/>
    <n v="9"/>
    <m/>
    <s v="All possible values of categorical identifiers occur in the population with probabilities that can be estimated ({{ ref_intext_augustine-et-al_2019 }}; {{ ref_intext_sun-et-al_2022 }}; {{ ref_intext_clarke-et-al_2023 }})"/>
    <s v="mod_catspim_assump"/>
  </r>
  <r>
    <s v="mod_catspim_assump_10"/>
    <x v="2"/>
    <x v="0"/>
    <n v="10"/>
    <m/>
    <s v="Every individual is assigned 'full categorical identity' (i.e., 'set of traits given all categorical identifiers and possibilities') ({{ ref_intext_augustine-et-al_2019 }}; {{ ref_intext_clarke-et-al_2023 }})"/>
    <s v="mod_catspim_assump"/>
  </r>
  <r>
    <s v="mod_catspim_assump_11"/>
    <x v="2"/>
    <x v="0"/>
    <n v="11"/>
    <m/>
    <s v="Individuals' identifying traits do not change during the survey (e.g., antlers present*/absent) ({{ ref_intext_augustine-et-al_2019 }})"/>
    <s v="mod_catspim_assump"/>
  </r>
  <r>
    <s v="mod_catspim_con_01"/>
    <x v="2"/>
    <x v="1"/>
    <n v="1"/>
    <m/>
    <s v="Sensitive to non-independent movement (e.g., group-travel); can cause over-dispersion and bias estimates ({{ ref_intext_sun-et-al_2022 }}; {{ ref_intext_clarke-et-al_2023 }}); may limit application to solitary species only ({{ ref_intext_sun-et-al_2022 }}; {{ ref_intext_clarke-et-al_2023 }})"/>
    <s v="mod_catspim_con"/>
  </r>
  <r>
    <s v="mod_catspim_con_02"/>
    <x v="2"/>
    <x v="1"/>
    <n v="2"/>
    <m/>
    <s v="May produce be less reliable*/accurate estimates for high-density populations ({{ ref_intext_sun-et-al_2022 }}; {{ ref_intext_clarke-et-al_2023 }})"/>
    <s v="mod_catspim_con"/>
  </r>
  <r>
    <s v="mod_catspim_con_03"/>
    <x v="2"/>
    <x v="1"/>
    <n v="3"/>
    <m/>
    <s v="Too few categorical identifiers*/ possibilities can result in mis-assignments and overestimating density ({{ ref_intext_augustine-et-al_2019 }}; {{ ref_intext_parmenter-et-al_2003 }}; {{ ref_intext_clarke-et-al_2023 }})"/>
    <s v="mod_catspim_con"/>
  </r>
  <r>
    <s v="mod_catspim_pro_01"/>
    <x v="2"/>
    <x v="2"/>
    <n v="1"/>
    <m/>
    <s v="May produce more precise and less biased density estimates than SC with less information ({{ ref_intext_sun-et-al_2022 }}; {{ ref_intext_clarke-et-al_2023 }})"/>
    <s v="mod_catspim_pro"/>
  </r>
  <r>
    <s v="mod_cr_cmr_assump_01"/>
    <x v="3"/>
    <x v="0"/>
    <n v="1"/>
    <m/>
    <s v="Demographic closure (i.e., no births or deaths) ({{ ref_intext_wearn-glover-kapfer_2017 }})"/>
    <s v="mod_cr_cmr_assump"/>
  </r>
  <r>
    <s v="mod_cr_cmr_assump_02"/>
    <x v="3"/>
    <x v="0"/>
    <n v="2"/>
    <m/>
    <s v="Geographic closure (i.e., no immigration or emigration) ({{ ref_intext_wearn-glover-kapfer_2017 }})"/>
    <s v="mod_cr_cmr_assump"/>
  </r>
  <r>
    <s v="mod_cr_cmr_assump_03"/>
    <x v="3"/>
    <x v="0"/>
    <n v="3"/>
    <m/>
    <s v="All individuals have at least some probability of being detected ({{ ref_intext_rovero-et-al_2013 }})"/>
    <s v="mod_cr_cmr_assump"/>
  </r>
  <r>
    <s v="mod_cr_cmr_assump_04"/>
    <x v="3"/>
    <x v="0"/>
    <n v="4"/>
    <m/>
    <s v="Sampled area encompasses the full extent of individuals’ movements ({{ ref_intext_karanth-nichols_1998 }}; {{ ref_intext_rovero-et-al_2013 }})"/>
    <s v="mod_cr_cmr_assump"/>
  </r>
  <r>
    <s v="mod_cr_cmr_assump_05"/>
    <x v="3"/>
    <x v="0"/>
    <n v="5"/>
    <m/>
    <s v="Activity centres are randomly dispersed ({{ ref_intext_clarke-et-al_2023 }})"/>
    <s v="mod_cr_cmr_assump"/>
  </r>
  <r>
    <s v="mod_cr_cmr_assump_06"/>
    <x v="3"/>
    <x v="0"/>
    <n v="6"/>
    <m/>
    <s v="Activity centres are stationary ({{ ref_intext_clarke-et-al_2023 }})"/>
    <s v="mod_cr_cmr_assump"/>
  </r>
  <r>
    <s v="mod_cr_cmr_con_01"/>
    <x v="3"/>
    <x v="1"/>
    <n v="1"/>
    <m/>
    <s v="Requires that individuals are distinguishable ({{ ref_intext_wearn-glover-kapfer_2017 }}). However, CR (Sollmann, 2018; {{ ref_intext_rovero-et-al_2013 }}; {{ ref_intext_karanth-nichols_1998 }}) has also been used to estimate abundance of species that lack natural markers but that have phenotypic and*/or environment-induced characteristics ({{ ref_intext_noss-et-al_2003 }}; {{ ref_intext_kelly-et-al_2008 }}; {{ ref_intext_rovero-et-al_2013 }})"/>
    <s v="mod_cr_cmr_con"/>
  </r>
  <r>
    <s v="mod_cr_cmr_con_02"/>
    <x v="3"/>
    <x v="1"/>
    <n v="2"/>
    <m/>
    <s v="When the sample size is large enough to reliably estimate density with CR, ({{ ref_intext_karanth_1995 }}; {{ ref_intext_karanth-nichols_1998 }}) individuals are unlikely to have a unique marker ({{ ref_intext_noss-et-al_2003 }}; {{ ref_intext_kelly-et-al_2008 }}; {{ ref_intext_rovero-et-al_2013 }})"/>
    <s v="mod_cr_cmr_con"/>
  </r>
  <r>
    <s v="mod_cr_cmr_con_03"/>
    <x v="3"/>
    <x v="1"/>
    <n v="3"/>
    <m/>
    <s v="Dependent on the surveyed area, which is difficult to track and calculate ({{ ref_intext_wearn-glover-kapfer_2017 }})"/>
    <s v="mod_cr_cmr_con"/>
  </r>
  <r>
    <s v="mod_cr_cmr_con_06"/>
    <x v="3"/>
    <x v="1"/>
    <n v="4"/>
    <m/>
    <s v="Requires a minimum number of captures and recaptures ({{ ref_intext_wearn-glover-kapfer_2017 }})"/>
    <s v="mod_cr_cmr_con"/>
  </r>
  <r>
    <s v="mod_cr_cmr_con_07"/>
    <x v="3"/>
    <x v="1"/>
    <n v="5"/>
    <m/>
    <s v="Relatively stringent requirements for study design (e.g., no 'holes' in the trapping grid) ({{ ref_intext_wearn-glover-kapfer_2017 }})"/>
    <s v="mod_cr_cmr_con"/>
  </r>
  <r>
    <s v="mod_cr_cmr_con_08"/>
    <x v="3"/>
    <x v="1"/>
    <n v="6"/>
    <m/>
    <s v="Geographic closure at the plot level, which is often unrealistic ({{ ref_intext_wearn-glover-kapfer_2017 }}) has also been used to estimate abundance of species that lack natural markers but that have phenotypic and*/or environment-induced characteristics ({{ ref_intext_noss-et-al_2003 }}; {{ ref_intext_kelly-et-al_2008 }}; {{ ref_intext_rovero-et-al_2013 }})"/>
    <s v="mod_cr_cmr_con"/>
  </r>
  <r>
    <s v="mod_cr_cmr_con_10"/>
    <x v="3"/>
    <x v="1"/>
    <n v="10"/>
    <m/>
    <s v="Assumes a specific relationship between abundance and detection ({{ ref_intext_wearn-glover-kapfer_2017 }})"/>
    <s v="mod_cr_cmr_con"/>
  </r>
  <r>
    <s v="mod_cr_cmr_con_11"/>
    <x v="3"/>
    <x v="1"/>
    <n v="11"/>
    <m/>
    <s v="Density cannot be explicitly estimated because the true area animals occupy is never measured (only approximated) ({{ ref_intext_chandler-royle_2013 }})"/>
    <s v="mod_cr_cmr_con"/>
  </r>
  <r>
    <s v="mod_cr_cmr_pro_01"/>
    <x v="3"/>
    <x v="2"/>
    <n v="1"/>
    <m/>
    <s v="May be used as a relative abundance index that controls for imperfect detection ({{ ref_intext_wearn-glover-kapfer_2017 }})"/>
    <s v="mod_cr_cmr_pro"/>
  </r>
  <r>
    <s v="mod_cr_cmr_pro_02"/>
    <x v="3"/>
    <x v="2"/>
    <n v="2"/>
    <m/>
    <s v="Easy-to-use software exists to implement (e.g., CAPTURE){{ ref_intext_wearn-glover-kapfer_2017 }})"/>
    <s v="mod_cr_cmr_pro"/>
  </r>
  <r>
    <s v="mod_cr_cmr_pro_03"/>
    <x v="3"/>
    <x v="2"/>
    <n v="3"/>
    <m/>
    <s v="Can use the robust design with 'open' models to obtain recruitment and survival rate estimates ({{ ref_intext_wearn-glover-kapfer_2017 }})"/>
    <s v="mod_cr_cmr_pro"/>
  </r>
  <r>
    <s v="mod_divers_rich_alpha_assump_01"/>
    <x v="4"/>
    <x v="0"/>
    <n v="1"/>
    <m/>
    <s v="[Camera locations](#camera_location) are [randomly placed](#sampledesign_random) ({{ ref_intext_wearn-glover-kapfer_2017 }})"/>
    <s v="mod_divers_rich_alpha_assump"/>
  </r>
  <r>
    <s v="mod_divers_rich_alpha_assump_02"/>
    <x v="4"/>
    <x v="0"/>
    <n v="2"/>
    <m/>
    <s v="[Camera locations](#camera_location) are independent ({{ ref_intext_wearn-glover-kapfer_2017 }})"/>
    <s v="mod_divers_rich_alpha_assump"/>
  </r>
  <r>
    <s v="mod_divers_rich_alpha_assump_03"/>
    <x v="4"/>
    <x v="0"/>
    <n v="3"/>
    <m/>
    <s v="[Detection probability](#detection_probability) of different species remains the same ({{ ref_intext_wearn-glover-kapfer_2017 }}) ('true' species richness estimation involves attempting to correct for '[imperfect detection](#imperfect_detection)' ({{ ref_intext_wearn-glover-kapfer_2017 }}))."/>
    <s v="mod_divers_rich_alpha_assump"/>
  </r>
  <r>
    <s v="mod_divers_rich_alpha_assump_04"/>
    <x v="4"/>
    <x v="0"/>
    <n v="4"/>
    <m/>
    <s v="Sampling effort is comparable between [Camera locations](#camera_location) ({{Royle &amp; Nichols, 2003}})"/>
    <s v="mod_divers_rich_alpha_assump"/>
  </r>
  <r>
    <s v="mod_divers_rich_alpha_con_01"/>
    <x v="4"/>
    <x v="1"/>
    <n v="1"/>
    <m/>
    <s v="Dependent on the scale (as captured in the species-area relationship) ({{ ref_intext_wearn-glover-kapfer_2017 }})"/>
    <s v="mod_divers_rich_alpha_con"/>
  </r>
  <r>
    <s v="mod_divers_rich_alpha_con_02"/>
    <x v="4"/>
    <x v="1"/>
    <n v="2"/>
    <m/>
    <s v="All species have equal weight in calculations, and community evenness is disregarded ({{ ref_intext_wearn-glover-kapfer_2017 }})"/>
    <s v="mod_divers_rich_alpha_con"/>
  </r>
  <r>
    <s v="mod_divers_rich_alpha_con_03"/>
    <x v="4"/>
    <x v="1"/>
    <n v="3"/>
    <m/>
    <s v="Insensitive to changes in abundance, community structure and community composition ({{ ref_intext_wearn-glover-kapfer_2017 }})"/>
    <s v="mod_divers_rich_alpha_con"/>
  </r>
  <r>
    <s v="mod_divers_rich_alpha_pro_01"/>
    <x v="4"/>
    <x v="2"/>
    <n v="1"/>
    <m/>
    <s v="Fundamental to ecological theory and often a key metric used in management ({{ ref_intext_wearn-glover-kapfer_2017 }})"/>
    <s v="mod_divers_rich_alpha_pro"/>
  </r>
  <r>
    <s v="mod_divers_rich_alpha_pro_02"/>
    <x v="4"/>
    <x v="2"/>
    <n v="2"/>
    <m/>
    <s v="Simple to analyze, interpret and communicate ({{ ref_intext_wearn-glover-kapfer_2017 }})"/>
    <s v="mod_divers_rich_alpha_pro"/>
  </r>
  <r>
    <s v="mod_divers_rich_alpha_pro_03"/>
    <x v="4"/>
    <x v="2"/>
    <n v="3"/>
    <m/>
    <s v="Models exist to estimate asymptotic species richness, including unseen species (simple versions of these models - 'EstimateS' and the 'vegan' R-packages) ({{ ref_intext_wearn-glover-kapfer_2017 }})"/>
    <s v="mod_divers_rich_alpha_pro"/>
  </r>
  <r>
    <s v="mod_divers_rich_beta_assump_01"/>
    <x v="5"/>
    <x v="0"/>
    <n v="1"/>
    <m/>
    <s v="[Camera locations](#camera_location) are [randomly placed](#sampledesign_random) ({{ ref_intext_wearn-glover-kapfer_2017 }})"/>
    <s v="mod_divers_rich_beta_assump"/>
  </r>
  <r>
    <s v="mod_divers_rich_beta_assump_02"/>
    <x v="5"/>
    <x v="0"/>
    <n v="2"/>
    <m/>
    <s v="Randomness and independence ({{ ref_intext_wearn-glover-kapfer_2017 }})"/>
    <s v="mod_divers_rich_beta_assump"/>
  </r>
  <r>
    <s v="mod_divers_rich_beta_assump_03"/>
    <x v="5"/>
    <x v="0"/>
    <n v="3"/>
    <m/>
    <s v="Samples are assumed to have been taken at random from the broader population of sites ({{ ref_intext_wearn-glover-kapfer_2017 }})"/>
    <s v="mod_divers_rich_beta_assump"/>
  </r>
  <r>
    <s v="mod_divers_rich_beta_con_01"/>
    <x v="5"/>
    <x v="1"/>
    <n v="1"/>
    <m/>
    <s v="No single best measure for all purposes ({{ ref_intext_wearn-glover-kapfer_2017 }})"/>
    <s v="mod_divers_rich_beta_con"/>
  </r>
  <r>
    <s v="mod_divers_rich_beta_con_02"/>
    <x v="5"/>
    <x v="1"/>
    <n v="2"/>
    <m/>
    <s v="Interpretation*/communication not always straightforward ({{ ref_intext_wearn-glover-kapfer_2017 }})"/>
    <s v="mod_divers_rich_beta_con"/>
  </r>
  <r>
    <s v="mod_divers_rich_beta_con_03"/>
    <x v="5"/>
    <x v="1"/>
    <n v="3"/>
    <m/>
    <s v="Scale-dependent (i.e., influenced by the size of the communities that are being included) ({{ ref_intext_wearn-glover-kapfer_2017 }})"/>
    <s v="mod_divers_rich_beta_con"/>
  </r>
  <r>
    <s v="mod_divers_rich_beta_pro_01"/>
    <x v="5"/>
    <x v="2"/>
    <n v="1"/>
    <m/>
    <s v="Can be used to track changes in community composition ({{ ref_intext_wearn-glover-kapfer_2017 }})"/>
    <s v="mod_divers_rich_beta_pro"/>
  </r>
  <r>
    <s v="mod_divers_rich_beta_pro_02"/>
    <x v="5"/>
    <x v="2"/>
    <n v="2"/>
    <m/>
    <s v="Plays a critical role in effective conservation prioritization (e.g., designing reserve networks) ({{ ref_intext_wearn-glover-kapfer_2017 }})"/>
    <s v="mod_divers_rich_beta_pro"/>
  </r>
  <r>
    <s v="mod_divers_rich_beta_pro_03"/>
    <x v="5"/>
    <x v="2"/>
    <n v="3"/>
    <m/>
    <s v="Important for detecting changes in the fundamental processes ({{ ref_intext_wearn-glover-kapfer_2017 }})"/>
    <s v="mod_divers_rich_beta_pro"/>
  </r>
  <r>
    <s v="mod_divers_rich_gamma_assump_01"/>
    <x v="6"/>
    <x v="0"/>
    <n v="1"/>
    <m/>
    <s v="[Camera locations](#camera_location) are [randomly placed](#sampledesign_random) ({{ ref_intext_wearn-glover-kapfer_2017 }})"/>
    <s v="mod_divers_rich_gamma_assump"/>
  </r>
  <r>
    <s v="mod_divers_rich_gamma_assump_02"/>
    <x v="6"/>
    <x v="0"/>
    <n v="2"/>
    <m/>
    <s v="[Camera locations](#camera_location) are independent ({{ ref_intext_wearn-glover-kapfer_2017 }})"/>
    <s v="mod_divers_rich_gamma_assump"/>
  </r>
  <r>
    <s v="mod_divers_rich_gamma_assump_03"/>
    <x v="6"/>
    <x v="0"/>
    <n v="3"/>
    <m/>
    <s v="[Detection probability](#detection_probability) of different species remains the same ({{ ref_intext_wearn-glover-kapfer_2017 }})"/>
    <s v="mod_divers_rich_gamma_assump"/>
  </r>
  <r>
    <s v="mod_divers_rich_gamma_con_01"/>
    <x v="6"/>
    <x v="1"/>
    <n v="1"/>
    <m/>
    <s v="Many indices exist, and it can be difficult to choose the most appropriate ({{ ref_intext_wearn-glover-kapfer_2017 }})"/>
    <s v="mod_divers_rich_gamma_con"/>
  </r>
  <r>
    <s v="mod_divers_rich_gamma_con_02"/>
    <x v="6"/>
    <x v="1"/>
    <n v="2"/>
    <m/>
    <s v="Comparing measures across space, time and studies can be very difficult ({{ ref_intext_wearn-glover-kapfer_2017 }})"/>
    <s v="mod_divers_rich_gamma_con"/>
  </r>
  <r>
    <s v="mod_divers_rich_gamma_con_03"/>
    <x v="6"/>
    <x v="1"/>
    <n v="3"/>
    <m/>
    <s v="Insensitive to changes in community composition ({{ ref_intext_wearn-glover-kapfer_2017 }}) (however, this may be conditional on study design)"/>
    <s v="mod_divers_rich_gamma_con"/>
  </r>
  <r>
    <s v="mod_divers_rich_gamma_pro_01"/>
    <x v="6"/>
    <x v="2"/>
    <n v="1"/>
    <m/>
    <s v="Captures evenness and richness (although some indices only reflect evenness) ({{ ref_intext_wearn-glover-kapfer_2017 }})"/>
    <s v="mod_divers_rich_gamma_pro"/>
  </r>
  <r>
    <s v="mod_divers_rich_gamma_pro_02"/>
    <x v="6"/>
    <x v="2"/>
    <n v="2"/>
    <m/>
    <s v="Most indices are easy to calculate and widely implemented in software packages (e.g., 'EstimateS' and 'vegan' in R) ({{ ref_intext_wearn-glover-kapfer_2017 }})"/>
    <s v="mod_divers_rich_gamma_pro"/>
  </r>
  <r>
    <s v="mod_ds_assump_01"/>
    <x v="7"/>
    <x v="0"/>
    <n v="1"/>
    <m/>
    <s v="Random or systematic random placements (consistent with the assumption that points are placed independently of animal locations) ({{ ref_intext_howe-et-al_2017 }})"/>
    <s v="mod_ds_assump"/>
  </r>
  <r>
    <s v="mod_ds_assump_02"/>
    <x v="7"/>
    <x v="0"/>
    <n v="2"/>
    <m/>
    <s v="Camera locations are randomly placed relative to animal movement ({{ ref_intext_palencia-et-al_2021 }})"/>
    <s v="mod_ds_assump"/>
  </r>
  <r>
    <s v="mod_ds_assump_03"/>
    <x v="7"/>
    <x v="0"/>
    <n v="3"/>
    <m/>
    <s v="Detection is perfect (detection probability '*p*' =  1) at focal area */ distance 0 ({{ ref_intext_palencia-et-al_2021 }})"/>
    <s v="mod_ds_assump"/>
  </r>
  <r>
    <s v="mod_ds_assump_04"/>
    <x v="7"/>
    <x v="0"/>
    <n v="4"/>
    <m/>
    <s v="Demographic closure (i.e., no births or deaths) and geographic closure (i.e., no immigration or emigration) (animal density is constant during the survey) ({{ ref_intext_palencia-et-al_2021 }})"/>
    <s v="mod_ds_assump"/>
  </r>
  <r>
    <s v="mod_ds_assump_05"/>
    <x v="7"/>
    <x v="0"/>
    <n v="5"/>
    <m/>
    <s v="Animal movement and behaviour are unaffected by the cameras ({{ ref_intext_palencia-et-al_2021 }})"/>
    <s v="mod_ds_assump"/>
  </r>
  <r>
    <s v="mod_ds_assump_06"/>
    <x v="7"/>
    <x v="0"/>
    <n v="6"/>
    <m/>
    <s v="Animals are detected at initial locations (e.g., they do not change course in response to the camera prior to detection) ({{ ref_intext_palencia-et-al_2021 }})"/>
    <s v="mod_ds_assump"/>
  </r>
  <r>
    <s v="mod_ds_assump_07"/>
    <x v="7"/>
    <x v="0"/>
    <n v="7"/>
    <m/>
    <s v="Distances are measured exactly (however if the data from different distances will be grouped ('binned') for analysis later, an accuracy of +*/- 1m may suffice) ({{ ref_intext_palencia-et-al_2021 }})"/>
    <s v="mod_ds_assump"/>
  </r>
  <r>
    <s v="mod_ds_assump_08"/>
    <x v="7"/>
    <x v="0"/>
    <n v="8"/>
    <m/>
    <s v="Detections are independent ({{ ref_intext_palencia-et-al_2021 }})"/>
    <s v="mod_ds_assump"/>
  </r>
  <r>
    <s v="mod_ds_assump_09"/>
    <x v="7"/>
    <x v="0"/>
    <n v="9"/>
    <m/>
    <s v="Snapshot moments selected independently of animal locations ({{ ref_intext_palencia-et-al_2021 }})"/>
    <s v="mod_ds_assump"/>
  </r>
  <r>
    <s v="mod_ds_con_01"/>
    <x v="7"/>
    <x v="1"/>
    <n v="1"/>
    <m/>
    <s v="May require discarding a portion of the dataset (when the best fitting model truncates the dataset) ({{ ref_intext_wearn-glover-kapfer_2017 }})"/>
    <s v="mod_ds_con"/>
  </r>
  <r>
    <s v="mod_ds_con_02"/>
    <x v="7"/>
    <x v="1"/>
    <n v="2"/>
    <m/>
    <s v="Biased by movement speed ({{ ref_intext_palencia-et-al_2021 }})"/>
    <s v="mod_ds_con"/>
  </r>
  <r>
    <s v="mod_ds_con_03"/>
    <x v="7"/>
    <x v="1"/>
    <n v="3"/>
    <m/>
    <s v="Best suited to larger animals; the smaller the focal species, the lower remote cameras must be set, which reduces the depth of the viewshed, and thus sampling size and the flexibility of the model' ({{ ref_intext_howe-et-al_2017 }}; {{ ref_intext_clarke-et-al_2023 }})."/>
    <s v="mod_ds_con"/>
  </r>
  <r>
    <s v="mod_ds_con_04"/>
    <x v="7"/>
    <x v="1"/>
    <n v="4"/>
    <m/>
    <s v="Does not permit inference about spatial variation in abundance (unless using hierarchical distance which can model spatial variation as a function of covariates) ({{ ref_intext_gilbert-et-al_2021 }}; {{ ref_intext_clarke-et-al_2023 }})"/>
    <s v="mod_ds_con"/>
  </r>
  <r>
    <s v="mod_ds_con_05"/>
    <x v="7"/>
    <x v="1"/>
    <n v="5"/>
    <m/>
    <s v="Calculating camera-animal distances can be labour-intensive and time-consuming (However, recently developed techniques (e.g., Johanns et al., 2022) show promise for simplifying and automating the process) ({{ ref_intext_clarke-et-al_2023 }})"/>
    <s v="mod_ds_con"/>
  </r>
  <r>
    <s v="mod_ds_con_06"/>
    <x v="7"/>
    <x v="1"/>
    <n v="6"/>
    <m/>
    <s v="Requires a good understanding of the focal populations’ activity patterns; density estimates can be biased (e.g., under-estimated) when regular periods of inactivity are not accounted for (using detection times to infer periods of activity may help overcome this limitation)' ({{ ref_intext_howe-et-al_2017 }}; {{ ref_intext_palencia-et-al_2021 }}; {{ ref_intext_clarke-et-al_2023 }})"/>
    <s v="mod_ds_con"/>
  </r>
  <r>
    <s v="mod_ds_con_07"/>
    <x v="7"/>
    <x v="1"/>
    <n v="7"/>
    <m/>
    <s v="Tends to underestimate density ({{ ref_intext_howe-et-al_2017 }}; {{ ref_intext_twining-et-al_2022 }}; {{ ref_intext_clarke-et-al_2023 }})"/>
    <s v="mod_ds_con"/>
  </r>
  <r>
    <s v="mod_ds_con_08"/>
    <x v="7"/>
    <x v="1"/>
    <n v="8"/>
    <m/>
    <s v="Low population density and reactivity to cameras may be major sources of bias' ({{ ref_intext_bessone-et-al_2020 }}; {{ ref_intext_clarke-et-al_2023 }})"/>
    <s v="mod_ds_con"/>
  </r>
  <r>
    <s v="mod_ds_pro_01"/>
    <x v="7"/>
    <x v="2"/>
    <n v="1"/>
    <m/>
    <s v="A shortcut to controlling for variation in detection distances by only counting individuals within a short distance with an unobstructed view, and well sampled across cameras and species ({{ ref_intext_wearn-glover-kapfer_2017 }})"/>
    <s v="mod_ds_pro"/>
  </r>
  <r>
    <s v="mod_ds_pro_02"/>
    <x v="7"/>
    <x v="2"/>
    <n v="2"/>
    <m/>
    <s v="Density estimates are unbiased by animal movement 'since camera-animal distance is measured at a certain instant in time (intervals of duration *t* apart)' ({{ ref_intext_howe-et-al_2017 }}; {{ ref_intext_clarke-et-al_2023 }})"/>
    <s v="mod_ds_pro"/>
  </r>
  <r>
    <s v="mod_ds_pro_03"/>
    <x v="7"/>
    <x v="2"/>
    <n v="3"/>
    <m/>
    <s v="Can be applied to low-density populations ({{ ref_intext_howe-et-al_2017 }}; {{ ref_intext_clarke-et-al_2023 }})"/>
    <s v="mod_ds_pro"/>
  </r>
  <r>
    <s v="mod_ds_pro_04"/>
    <x v="7"/>
    <x v="2"/>
    <n v="4"/>
    <m/>
    <s v="Does not require individual identification ({{ ref_intext_howe-et-al_2017 }})"/>
    <s v="mod_ds_pro"/>
  </r>
  <r>
    <s v="mod_inventory_assump_01"/>
    <x v="8"/>
    <x v="0"/>
    <n v="1"/>
    <m/>
    <s v="No formal [assumption](#mods_modelling_assumption)s ({{ ref_intext_wearn-glover-kapfer_2017 }})"/>
    <s v="mod_inventory_assump"/>
  </r>
  <r>
    <s v="mod_inventory_con_01"/>
    <x v="8"/>
    <x v="1"/>
    <n v="1"/>
    <m/>
    <s v="Not reliable estimates for inference ('considered as unfinished, working drafts') ({{ ref_intext_wearn-glover-kapfer_2017 }})"/>
    <s v="mod_inventory_con"/>
  </r>
  <r>
    <s v="mod_inventory_pro_01"/>
    <x v="8"/>
    <x v="2"/>
    <n v="1"/>
    <m/>
    <s v="Maximum flexibility for [study](#survey) design (e.g., [camera days per camera location](#camera_days_per_camera_location) or use of [lure](#baitlure_lure) ({{ ref_intext_rovero-et-al_2013 }})) ({{ ref_intext_wearn-glover-kapfer_2017 }})"/>
    <s v="mod_inventory_pro"/>
  </r>
  <r>
    <s v="mod_is_assump_01"/>
    <x v="9"/>
    <x v="0"/>
    <n v="1"/>
    <m/>
    <s v="Demographic closure (i.e., no births or deaths) ({{ ref_intext_moeller-et-al_2018 }})"/>
    <s v="mod_is_assump"/>
  </r>
  <r>
    <s v="mod_is_assump_02"/>
    <x v="9"/>
    <x v="0"/>
    <n v="2"/>
    <m/>
    <s v="Geographic closure (i.e., no immigration or emigration) ({{ ref_intext_moeller-et-al_2018 }})"/>
    <s v="mod_is_assump"/>
  </r>
  <r>
    <s v="mod_is_assump_03"/>
    <x v="9"/>
    <x v="0"/>
    <n v="3"/>
    <m/>
    <s v="Camera locations are randomly placed ({{ ref_intext_moeller-et-al_2018 }})"/>
    <s v="mod_is_assump"/>
  </r>
  <r>
    <s v="mod_is_assump_04"/>
    <x v="9"/>
    <x v="0"/>
    <n v="4"/>
    <m/>
    <s v="Detections are independent ({{ ref_intext_moeller-et-al_2018 }})"/>
    <s v="mod_is_assump"/>
  </r>
  <r>
    <s v="mod_is_assump_05"/>
    <x v="9"/>
    <x v="0"/>
    <n v="5"/>
    <m/>
    <s v="Detection is perfect (detection probability '*p*' = 1) ({{ ref_intext_moeller-et-al_2018 }})"/>
    <s v="mod_is_assump"/>
  </r>
  <r>
    <s v="mod_is_con_01"/>
    <x v="9"/>
    <x v="1"/>
    <n v="1"/>
    <m/>
    <s v="Requires accurate counts of animals ({{ ref_intext_moeller-et-al_2018 }})"/>
    <s v="mod_is_con"/>
  </r>
  <r>
    <s v="mod_is_con_02"/>
    <x v="9"/>
    <x v="1"/>
    <n v="2"/>
    <m/>
    <s v="Assumes that perfect (detection probability '*p*' = 1) ({{ ref_intext_moeller-et-al_2018 }})"/>
    <s v="mod_is_con"/>
  </r>
  <r>
    <s v="mod_is_con_03"/>
    <x v="9"/>
    <x v="1"/>
    <n v="3"/>
    <m/>
    <s v="Reduced precision ({{ ref_intext_moeller-et-al_2018 }})"/>
    <s v="mod_is_con"/>
  </r>
  <r>
    <s v="mod_is_pro_01"/>
    <x v="9"/>
    <x v="2"/>
    <n v="1"/>
    <m/>
    <s v="Can be efficient for estimating abundance of common species (with a lot of images) ({{ ref_intext_moeller-et-al_2018 }})"/>
    <s v="mod_is_pro"/>
  </r>
  <r>
    <s v="mod_is_pro_02"/>
    <x v="9"/>
    <x v="2"/>
    <n v="2"/>
    <m/>
    <s v="Flexible assumption of animals’ distribution ({{ ref_intext_moeller-et-al_2018 }})"/>
    <s v="mod_is_pro"/>
  </r>
  <r>
    <s v="mod_occupancy_assump_01"/>
    <x v="10"/>
    <x v="0"/>
    <n v="1"/>
    <m/>
    <s v="[Occupancy](#occupancy) is constant ({{ ref_intext_mackenzie-et-al_2002 }}) (abundance is constant) ({{ ref_intext_mackenzie-et-al_2006 }})"/>
    <s v="mod_occupancy_assump"/>
  </r>
  <r>
    <s v="mod_occupancy_assump_02"/>
    <x v="10"/>
    <x v="0"/>
    <n v="2"/>
    <m/>
    <s v="[Camera locations](#camera_location) are independent ({{ ref_intext_mackenzie-et-al_2006 }})"/>
    <s v="mod_occupancy_assump"/>
  </r>
  <r>
    <s v="mod_occupancy_assump_03"/>
    <x v="10"/>
    <x v="0"/>
    <n v="3"/>
    <m/>
    <s v="Detections are [independent](#independent_detections) ({{ ref_intext_mackenzie-et-al_2006 }})"/>
    <s v="mod_occupancy_assump"/>
  </r>
  <r>
    <s v="mod_occupancy_assump_04"/>
    <x v="10"/>
    <x v="0"/>
    <n v="4"/>
    <m/>
    <s v="The probability of [occupancy](#occupancy) and detection are constant across all [Camera locations](#camera_location) within a stratum or can be modelled using covariates ({{ ref_intext_mackenzie-et-al_2006 }})"/>
    <s v="mod_occupancy_assump"/>
  </r>
  <r>
    <s v="mod_occupancy_assump_05"/>
    <x v="10"/>
    <x v="0"/>
    <n v="5"/>
    <m/>
    <s v="Species are not misidentified ({{ ref_intext_mackenzie-et-al_2006 }})"/>
    <s v="mod_occupancy_assump"/>
  </r>
  <r>
    <s v="mod_occupancy_con_01"/>
    <x v="10"/>
    <x v="1"/>
    <n v="1"/>
    <m/>
    <s v="[Occupancy](#occupancy) ({{ ref_intext_mackenzie-et-al_2002 }}) only measures distribution; it may be a misleading indicator of changes in abundance ({{ ref_intext_wearn-glover-kapfer_2017 }})"/>
    <s v="mod_occupancy_con"/>
  </r>
  <r>
    <s v="mod_occupancy_con_02"/>
    <x v="10"/>
    <x v="1"/>
    <n v="2"/>
    <m/>
    <s v="Interpretation*/communication of results may not be straightforward (if the scale of movement is much larger than the [camera spacing](#camera_spacing) the results should be interpreted as 'probability of use' rather than [occupancy](#occupancy)) ({{ ref_intext_wearn-glover-kapfer_2017 }})"/>
    <s v="mod_occupancy_con"/>
  </r>
  <r>
    <s v="mod_occupancy_pro_01"/>
    <x v="10"/>
    <x v="2"/>
    <n v="1"/>
    <m/>
    <s v="Does not require individual identification ({{ ref_intext_mackenzie-et-al_2006 }})"/>
    <s v="mod_occupancy_pro"/>
  </r>
  <r>
    <s v="mod_occupancy_pro_02"/>
    <x v="10"/>
    <x v="2"/>
    <n v="2"/>
    <m/>
    <s v="Only requires detection*/non-detection data for each site ({{ ref_intext_wearn-glover-kapfer_2017 }})"/>
    <s v="mod_occupancy_pro"/>
  </r>
  <r>
    <s v="mod_occupancy_pro_03"/>
    <x v="10"/>
    <x v="2"/>
    <n v="3"/>
    <m/>
    <s v="Relatively easy-to-use software exists for fitting models (PRESENCE, MARK, and the 'unmarked' R package) ({{ ref_intext_wearn-glover-kapfer_2017 }})"/>
    <s v="mod_occupancy_pro"/>
  </r>
  <r>
    <s v="mod_occupancy_pro_04"/>
    <x v="10"/>
    <x v="2"/>
    <n v="4"/>
    <m/>
    <s v="Open models exist that allow for the estimation of site colonization and extinction rates ({{ ref_intext_mackenzie-et-al_2006 }}; {{ ref_intext_wearn-glover-kapfer_2017 }})"/>
    <s v="mod_occupancy_pro"/>
  </r>
  <r>
    <s v="mod_occupancy_pro_05"/>
    <x v="10"/>
    <x v="2"/>
    <n v="5"/>
    <m/>
    <s v="Multi-species [occupancy models](#mods_occupancy) ({{ ref_intext_mackenzie-et-al_2002 }}) allow the inclusion of interactions among species while controlling for [imperfect detection](#imperfect_detection) ({{ ref_intext_wearn-glover-kapfer_2017 }})"/>
    <s v="mod_occupancy_pro"/>
  </r>
  <r>
    <s v="mod_rai_poisson_assump_01"/>
    <x v="11"/>
    <x v="0"/>
    <n v="1"/>
    <m/>
    <s v="Many [assumption](#mods_modelling_assumption)s exist (since used for many approaches) ({{ ref_intext_wearn-glover-kapfer_2017 }})"/>
    <s v="mod_rai_poisson_assump"/>
  </r>
  <r>
    <s v="mod_rai_poisson_con_01"/>
    <x v="11"/>
    <x v="1"/>
    <n v="1"/>
    <m/>
    <s v="Difficult to draw inferences (a large number of [assumptions](#mods_modelling_assumption)); comparisons across space, time, species, and studies are difficult ({{ ref_intext_wearn-glover-kapfer_2017 }})"/>
    <s v="mod_rai_poisson_con"/>
  </r>
  <r>
    <s v="mod_rai_poisson_con_02"/>
    <x v="11"/>
    <x v="1"/>
    <n v="2"/>
    <m/>
    <s v="Requires stringent [study design](#survey) (e.g., random sampling, standardized methods) ({{ ref_intext_wearn-glover-kapfer_2017 }})"/>
    <s v="mod_rai_poisson_con"/>
  </r>
  <r>
    <s v="mod_rai_poisson_con_03"/>
    <x v="11"/>
    <x v="1"/>
    <n v="3"/>
    <m/>
    <s v="Detection rates from remote cameras cannot be used as an index to compare relative abundance across species ({{ ref_intext_rowcliffe-carbone_2008 }})"/>
    <s v="mod_rai_poisson_con"/>
  </r>
  <r>
    <s v="mod_rai_poisson_pro_01"/>
    <x v="11"/>
    <x v="2"/>
    <n v="1"/>
    <m/>
    <s v="Simple to calculate and technically possible (even with small sample sizes when robust methods might fail) ({{ ref_intext_wearn-glover-kapfer_2017 }})"/>
    <s v="mod_rai_poisson_pro"/>
  </r>
  <r>
    <s v="mod_rai_poisson_pro_02"/>
    <x v="11"/>
    <x v="2"/>
    <n v="2"/>
    <m/>
    <s v="[Relative abundance indices](#mods_relative_abundance) often do correlate with abundance ({{ ref_intext_wearn-glover-kapfer_2017 }})"/>
    <s v="mod_rai_poisson_pro"/>
  </r>
  <r>
    <s v="mod_rai_poisson_pro_03"/>
    <x v="11"/>
    <x v="2"/>
    <n v="3"/>
    <m/>
    <s v="Calibration with independent [density](#density) estimates is possible ({{ ref_intext_wearn-glover-kapfer_2017 }})"/>
    <s v="mod_rai_poisson_pro"/>
  </r>
  <r>
    <s v="mod_rem_assump_01"/>
    <x v="12"/>
    <x v="0"/>
    <n v="1"/>
    <m/>
    <s v="Demographic closure ({{ ref_intext_rowcliffe-et-al_2008 }}; {{ ref_intext_doran-myers_2018 }}) (i.e., no births or deaths)"/>
    <s v="mod_rem_assump"/>
  </r>
  <r>
    <s v="mod_rem_assump_02"/>
    <x v="12"/>
    <x v="0"/>
    <n v="2"/>
    <m/>
    <s v="Geographic closure ({{ ref_intext_rowcliffe-et-al_2008 }}; {{ ref_intext_doran-myers_2018 }}) (i.e., no immigration or emigration) ({{ ref_intext_wearn-glover-kapfer_2017 }})"/>
    <s v="mod_rem_assump"/>
  </r>
  <r>
    <s v="mod_rem_assump_03"/>
    <x v="12"/>
    <x v="0"/>
    <n v="3"/>
    <m/>
    <s v="Camera locations are randomly placed relative to animal movement ({{ ref_intext_wearn-glover-kapfer_2017 }}; {{ ref_intext_rowcliffe-et-al_2008 }})"/>
    <s v="mod_rem_assump"/>
  </r>
  <r>
    <s v="mod_rem_assump_04"/>
    <x v="12"/>
    <x v="0"/>
    <n v="4"/>
    <m/>
    <s v="Animal movement is unaffected by the cameras ({{ ref_intext_wearn-glover-kapfer_2017 }}; {{ ref_intext_rowcliffe-et-al_2008 }})"/>
    <s v="mod_rem_assump"/>
  </r>
  <r>
    <s v="mod_rem_assump_05"/>
    <x v="12"/>
    <x v="0"/>
    <n v="5"/>
    <m/>
    <s v="Accurate counts of independent 'contacts' camera locations ({{ ref_intext_wearn-glover-kapfer_2017 }}; {{ ref_intext_rowcliffe-et-al_2008 }})"/>
    <s v="mod_rem_assump"/>
  </r>
  <r>
    <s v="mod_rem_assump_06"/>
    <x v="12"/>
    <x v="0"/>
    <n v="6"/>
    <m/>
    <s v="Unbiased estimates of animal activity levels and speed ({{ ref_intext_rowcliffe-et-al_2014 }}; {{ ref_intext_rowcliffe-et-al_2016 }}; {{ ref_intext_wearn-glover-kapfer_2017 }})"/>
    <s v="mod_rem_assump"/>
  </r>
  <r>
    <s v="mod_rem_assump_07"/>
    <x v="12"/>
    <x v="0"/>
    <n v="7"/>
    <m/>
    <s v="Camera’s detection zone can be approximated well using a 2D cone shape, defined by the radius and angle parameters ({{ ref_intext_rowcliffe-et-al_2011 }})"/>
    <s v="mod_rem_assump"/>
  </r>
  <r>
    <s v="mod_rem_assump_08"/>
    <x v="12"/>
    <x v="0"/>
    <n v="8"/>
    <m/>
    <s v="If activity and speed are to be estimated from camera data, two additional assumptions: All animals are active during the peak daily activity ({{ ref_intext_rowcliffe-et-al_2014 }})"/>
    <s v="mod_rem_assump"/>
  </r>
  <r>
    <s v="mod_rem_assump_09"/>
    <x v="12"/>
    <x v="0"/>
    <n v="9"/>
    <m/>
    <s v="Animals moving quickly past a camera are not missed ({{ ref_intext_rowcliffe-et-al_2016 }})"/>
    <s v="mod_rem_assump"/>
  </r>
  <r>
    <s v="mod_rem_con_01"/>
    <x v="12"/>
    <x v="1"/>
    <n v="1"/>
    <m/>
    <s v="Requires relatively stringent study design, particularly (e.g., random sampling and use of bait or lure) ({{ ref_intext_wearn-glover-kapfer_2017 }})"/>
    <s v="mod_rem_con"/>
  </r>
  <r>
    <s v="mod_rem_con_02"/>
    <x v="12"/>
    <x v="1"/>
    <n v="2"/>
    <m/>
    <s v="Requires independent estimates of animal speed or measurement of animal speed within videos ({{ ref_intext_wearn-glover-kapfer_2017 }})"/>
    <s v="mod_rem_con"/>
  </r>
  <r>
    <s v="mod_rem_con_03"/>
    <x v="12"/>
    <x v="1"/>
    <n v="3"/>
    <m/>
    <s v="No dedicated, simple software ({{ ref_intext_wearn-glover-kapfer_2017 }})"/>
    <s v="mod_rem_con"/>
  </r>
  <r>
    <s v="mod_rem_con_04"/>
    <x v="12"/>
    <x v="1"/>
    <n v="4"/>
    <m/>
    <s v="Random relative to animal movement, grid preferred, avoid multiple captures of same individual, area coverage important for abundance estimation ({{ ref_intext_rovero-et-al_2013 }})"/>
    <s v="mod_rem_con"/>
  </r>
  <r>
    <s v="mod_rem_con_05"/>
    <x v="12"/>
    <x v="1"/>
    <n v="5"/>
    <m/>
    <s v="Possible sources of error include inaccurate measurement of detection zone and movement rate ({{ ref_intext_rowcliffe-et-al_2013 }}; {{ ref_intext_cusack-et-al_2015 }})"/>
    <s v="mod_rem_con"/>
  </r>
  <r>
    <s v="mod_rem_pro_01"/>
    <x v="12"/>
    <x v="2"/>
    <n v="1"/>
    <m/>
    <s v="Flexible study design (e.g., 'holes' in grids allowed, camera spacing less important) ({{ ref_intext_wearn-glover-kapfer_2017 }})"/>
    <s v="mod_rem_pro"/>
  </r>
  <r>
    <s v="mod_rem_pro_02"/>
    <x v="12"/>
    <x v="2"/>
    <n v="2"/>
    <m/>
    <s v="Can be applied to unmarked species ({{ ref_intext_wearn-glover-kapfer_2017 }})"/>
    <s v="mod_rem_pro"/>
  </r>
  <r>
    <s v="mod_rem_pro_03"/>
    <x v="12"/>
    <x v="2"/>
    <n v="3"/>
    <m/>
    <s v="Allows community-wide density estimation ({{ ref_intext_wearn-glover-kapfer_2017 }})"/>
    <s v="mod_rem_pro"/>
  </r>
  <r>
    <s v="mod_rem_pro_04"/>
    <x v="12"/>
    <x v="2"/>
    <n v="4"/>
    <m/>
    <s v="Outputs also include informative parameter estimates (i.e., animal speed and activity levels, and detection zone parameters) ({{ ref_intext_wearn-glover-kapfer_2017 }})"/>
    <s v="mod_rem_pro"/>
  </r>
  <r>
    <s v="mod_rem_pro_05"/>
    <x v="12"/>
    <x v="2"/>
    <n v="5"/>
    <m/>
    <s v="Comparable estimates to SECR [({{ ref_intext_efford_2004 }}; {{ ref_intext_borchers-efford_2008 }}; {{ ref_intext_royle-young_2008 }}; {{ ref_intext_royle-et-al_2009 }}) ({{ ref_intext_wearn-glover-kapfer_2017 }})"/>
    <s v="mod_rem_pro"/>
  </r>
  <r>
    <s v="mod_rem_pro_07"/>
    <x v="12"/>
    <x v="2"/>
    <n v="7"/>
    <m/>
    <s v="Does not require marked animals or identification of individuals ({{ ref_intext_rowcliffe-et-al_2008 }}; {{ ref_intext_doran-myers_2018 }})"/>
    <s v="mod_rem_pro"/>
  </r>
  <r>
    <s v="mod_rem_pro_08"/>
    <x v="12"/>
    <x v="2"/>
    <n v="8"/>
    <m/>
    <s v="Can use camera spacing without regard to population home range size ({{ ref_intext_rowcliffe-et-al_2008 }}; {{ ref_intext_doran-myers_2018 }})"/>
    <s v="mod_rem_pro"/>
  </r>
  <r>
    <s v="mod_rem_pro_09"/>
    <x v="12"/>
    <x v="2"/>
    <n v="9"/>
    <m/>
    <s v="Direct estimation of [density](#density); avoids ad-hoc definitions of study area ({{ ref_intext_rowcliffe-et-al_2008 }})"/>
    <s v="mod_rem_pro"/>
  </r>
  <r>
    <s v="mod_rest_assump_01"/>
    <x v="13"/>
    <x v="0"/>
    <n v="1"/>
    <m/>
    <s v="Demographic closure (i.e., no births or deaths) and geographic closure (i.e., no immigration or emigration) (animal density is constant during the survey) ({{ ref_intext_rowcliffe-et-al_2008 }})"/>
    <s v="mod_rest_assump"/>
  </r>
  <r>
    <s v="mod_rest_assump_02"/>
    <x v="13"/>
    <x v="0"/>
    <n v="2"/>
    <m/>
    <s v="Detection is perfect ({{ ref_intext_wearn-glover-kapfer_2017 }}) (detection probability '*p*' = 1) unless otherwise modelled ({{ ref_intext_nakashima-et-al_2018 }})"/>
    <s v="mod_rest_assump"/>
  </r>
  <r>
    <s v="mod_rest_assump_03"/>
    <x v="13"/>
    <x v="0"/>
    <n v="3"/>
    <m/>
    <s v="Camera locations are representative of the available habitat ({{ ref_intext_nakashima-et-al_2018 }})"/>
    <s v="mod_rest_assump"/>
  </r>
  <r>
    <s v="mod_rest_assump_04"/>
    <x v="13"/>
    <x v="0"/>
    <n v="4"/>
    <m/>
    <s v="Camera locations are randomly placed relative to the spatial distribution of animals ({{ ref_intext_nakashima-et-al_2018 }})"/>
    <s v="mod_rest_assump"/>
  </r>
  <r>
    <s v="mod_rest_assump_05"/>
    <x v="13"/>
    <x v="0"/>
    <n v="5"/>
    <m/>
    <s v="Animal movement and behaviour are not affected by cameras ({{ ref_intext_nakashima-et-al_2018 }})"/>
    <s v="mod_rest_assump"/>
  </r>
  <r>
    <s v="mod_rest_assump_06"/>
    <x v="13"/>
    <x v="0"/>
    <n v="6"/>
    <m/>
    <s v="Detections are independent ({{ ref_intext_nakashima-et-al_2018 }})"/>
    <s v="mod_rest_assump"/>
  </r>
  <r>
    <s v="mod_rest_assump_07"/>
    <x v="13"/>
    <x v="0"/>
    <n v="7"/>
    <m/>
    <s v="The observed distribution of staying time in the focal area fits the distribution of movement ({{ ref_intext_nakashima-et-al_2018 }})"/>
    <s v="mod_rest_assump"/>
  </r>
  <r>
    <s v="mod_rest_assump_08"/>
    <x v="13"/>
    <x v="0"/>
    <n v="8"/>
    <m/>
    <s v="The observed staying time must follow a given parametric distribution ({{ ref_intext_nakashima-et-al_2018 }})"/>
    <s v="mod_rest_assump"/>
  </r>
  <r>
    <s v="mod_rest_con_01"/>
    <x v="13"/>
    <x v="1"/>
    <n v="1"/>
    <m/>
    <s v="Attraction or aversion to cameras is exhibited in some species ({{ ref_intext_meek-et-al_2016 }})"/>
    <s v="mod_rest_con"/>
  </r>
  <r>
    <s v="mod_rest_con_02"/>
    <x v="13"/>
    <x v="1"/>
    <n v="2"/>
    <m/>
    <s v="and could affect the time within the detection zone and subsequently affect estimates of density ({{ ref_intext_doran-myers_2018 }})"/>
    <s v="mod_rest_con"/>
  </r>
  <r>
    <s v="mod_rest_con_03"/>
    <x v="13"/>
    <x v="1"/>
    <n v="3"/>
    <m/>
    <s v="Requires accurate measurements of the area of the camera detection zone, which has been a challenge in previous studies ({{ ref_intext_rowcliffe-et-al_2011 }}; {{ ref_intext_cusack-et-al_2015 }}; {{ ref_intext_anile-devillard_2016 }}; {{ ref_intext_doran-myers_2018 }}; {{ ref_intext_nakashima-et-al_2018 }})"/>
    <s v="mod_rest_con"/>
  </r>
  <r>
    <s v="mod_rest_con_04"/>
    <x v="13"/>
    <x v="1"/>
    <n v="4"/>
    <m/>
    <s v="Mathematically challenging ({{ ref_intext_cusack-et-al_2015 }})"/>
    <s v="mod_rest_con"/>
  </r>
  <r>
    <s v="mod_rest_pro_01"/>
    <x v="13"/>
    <x v="2"/>
    <n v="1"/>
    <m/>
    <s v="Provides unbiased estimates of animal density, even when animal movement speed varies, and animals travel in pairs ({{ ref_intext_nakashima-et-al_2018 }})"/>
    <s v="mod_rest_pro"/>
  </r>
  <r>
    <s v="mod_sc_assump_01"/>
    <x v="14"/>
    <x v="0"/>
    <n v="1"/>
    <m/>
    <s v="Camera locations are close enough together that animals are detected at multiple cameras ({{ ref_intext_chandler-royle_2013 }}; {{ ref_intext_clarke-et-al_2023 }})"/>
    <s v="mod_sc_assump"/>
  </r>
  <r>
    <s v="mod_sc_assump_02"/>
    <x v="14"/>
    <x v="0"/>
    <n v="2"/>
    <m/>
    <s v="Demographic closure (i.e., no births or deaths) ({{ ref_intext_chandler-royle_2013 }}; {{ ref_intext_clarke-et-al_2023 }})"/>
    <s v="mod_sc_assump"/>
  </r>
  <r>
    <s v="mod_sc_assump_03"/>
    <x v="14"/>
    <x v="0"/>
    <n v="3"/>
    <m/>
    <s v="Geographic closure (i.e., no immigration or emigration) ({{ ref_intext_chandler-royle_2013 }}; {{ ref_intext_clarke-et-al_2023 }})"/>
    <s v="mod_sc_assump"/>
  </r>
  <r>
    <s v="mod_sc_assump_04"/>
    <x v="14"/>
    <x v="0"/>
    <n v="4"/>
    <m/>
    <s v="Detections are independent ({{ ref_intext_chandler-royle_2013 }}; {{ ref_intext_clarke-et-al_2023 }})"/>
    <s v="mod_sc_assump"/>
  </r>
  <r>
    <s v="mod_sc_assump_05"/>
    <x v="14"/>
    <x v="0"/>
    <n v="5"/>
    <m/>
    <s v="Animals’ activity centres are randomly dispersed ({{ ref_intext_chandler-royle_2013 }}; {{ ref_intext_clarke-et-al_2023 }})"/>
    <s v="mod_sc_assump"/>
  </r>
  <r>
    <s v="mod_sc_assump_06"/>
    <x v="14"/>
    <x v="0"/>
    <n v="6"/>
    <m/>
    <s v="Animals’ activity centres are stationary ({{ ref_intext_chandler-royle_2013 }}; {{ ref_intext_clarke-et-al_2023 }})"/>
    <s v="mod_sc_assump"/>
  </r>
  <r>
    <s v="mod_sc_con_01"/>
    <x v="14"/>
    <x v="1"/>
    <n v="1"/>
    <m/>
    <s v="Produces imprecise estimates even under ideal circumstances unless supplemented with auxiliary data (e.g., telemetry) ({{ ref_intext_doran-myers_2018 }}; {{ ref_intext_chandler-royle_2013 }}; {{ ref_intext_sollmann-et-al_2013a }}; {{ ref_intext_sollmann-et-al_2013b }})"/>
    <s v="mod_sc_con"/>
  </r>
  <r>
    <s v="mod_sc_con_02"/>
    <x v="14"/>
    <x v="1"/>
    <n v="2"/>
    <m/>
    <s v="Precision decreases with an increasing number of individuals detected at a camera' ({{ ref_intext_morin-et-al_2022 }}) (as overlap of individuals’ home ranges increases) ({{ ref_intext_augustine-et-al_2019 }}; {{ ref_intext_clarke-et-al_2023 }})"/>
    <s v="mod_sc_con"/>
  </r>
  <r>
    <s v="mod_sc_con_03"/>
    <x v="14"/>
    <x v="1"/>
    <n v="3"/>
    <m/>
    <s v="Not appropriate for low density or elusive species when recaptures too few to confidently infer the number and location of activity centres' ({{ ref_intext_clarke-et-al_2023 }}; {{ ref_intext_burgar-et-al_2018 }})"/>
    <s v="mod_sc_con"/>
  </r>
  <r>
    <s v="mod_sc_con_04"/>
    <x v="14"/>
    <x v="1"/>
    <n v="4"/>
    <m/>
    <s v="Not appropriate for high-density populations with evenly spaced activity centres (camera[-specific] counts will be too similar and impair activity centre inference)' ({{ ref_intext_clarke-et-al_2023 }})"/>
    <s v="mod_sc_con"/>
  </r>
  <r>
    <s v="mod_sc_con_05"/>
    <x v="14"/>
    <x v="1"/>
    <n v="5"/>
    <m/>
    <s v="Ill-suited to populations that exhibit group-travelling behaviour' ({{ ref_intext_sun-et-al_2022 }}; {{ ref_intext_clarke-et-al_2023 }})"/>
    <s v="mod_sc_con"/>
  </r>
  <r>
    <s v="mod_sc_con_06"/>
    <x v="14"/>
    <x v="1"/>
    <n v="6"/>
    <m/>
    <s v="Study design (camera arrangement) can dramatically affect the accuracy and precision of density estimates' ({{ ref_intext_clarke-et-al_2023 }}; {{Sollmann, 2018}})"/>
    <s v="mod_sc_con"/>
  </r>
  <r>
    <s v="mod_sc_con_07"/>
    <x v="14"/>
    <x v="1"/>
    <n v="7"/>
    <m/>
    <s v="Cameras must be close enough that animals are detected at multiple camera locations (may be challenging at large scales as many cameras are needed)' ({{ ref_intext_chandler-royle_2013 }}; {{ ref_intext_clarke-et-al_2023 }})"/>
    <s v="mod_sc_con"/>
  </r>
  <r>
    <s v="mod_sc_pro_01"/>
    <x v="14"/>
    <x v="2"/>
    <n v="1"/>
    <m/>
    <s v="Does not require individual identification ({{ ref_intext_clarke-et-al_2023 }})"/>
    <s v="mod_sc_pro"/>
  </r>
  <r>
    <s v="mod_scr_secr_assump_01"/>
    <x v="15"/>
    <x v="0"/>
    <n v="1"/>
    <m/>
    <s v="Demographic closure (i.e., no births or deaths) ({{ ref_intext_wearn-glover-kapfer_2017 }})"/>
    <s v="mod_scr_secr_assump"/>
  </r>
  <r>
    <s v="mod_scr_secr_assump_02"/>
    <x v="15"/>
    <x v="0"/>
    <n v="2"/>
    <m/>
    <s v="Detection probability of different individuals is equal ({{ ref_intext_wearn-glover-kapfer_2017 }})"/>
    <s v="mod_scr_secr_assump"/>
  </r>
  <r>
    <s v="mod_scr_secr_assump_03"/>
    <x v="15"/>
    <x v="0"/>
    <n v="3"/>
    <m/>
    <s v="or, for SECR, individuals have equal detection probability at a given distance from the centre of their home range ({{ ref_intext_wearn-glover-kapfer_2017 }})"/>
    <s v="mod_scr_secr_assump"/>
  </r>
  <r>
    <s v="mod_scr_secr_assump_04"/>
    <x v="15"/>
    <x v="0"/>
    <n v="4"/>
    <m/>
    <s v="Detections of different individuals are independent ({{ ref_intext_wearn-glover-kapfer_2017 }})"/>
    <s v="mod_scr_secr_assump"/>
  </r>
  <r>
    <s v="mod_scr_secr_assump_05"/>
    <x v="15"/>
    <x v="0"/>
    <n v="5"/>
    <m/>
    <s v="Behaviour is unaffected by cameras and marking ({{ ref_intext_wearn-glover-kapfer_2017 }})"/>
    <s v="mod_scr_secr_assump"/>
  </r>
  <r>
    <s v="mod_scr_secr_assump_06"/>
    <x v="15"/>
    <x v="0"/>
    <n v="6"/>
    <m/>
    <s v="Individuals do not lose marks ({{ ref_intext_wearn-glover-kapfer_2017 }})"/>
    <s v="mod_scr_secr_assump"/>
  </r>
  <r>
    <s v="mod_scr_secr_assump_07"/>
    <x v="15"/>
    <x v="0"/>
    <n v="7"/>
    <m/>
    <s v="Individuals are not misidentified ({{ ref_intext_wearn-glover-kapfer_2017 }})"/>
    <s v="mod_scr_secr_assump"/>
  </r>
  <r>
    <s v="mod_scr_secr_assump_08"/>
    <x v="15"/>
    <x v="0"/>
    <n v="8"/>
    <m/>
    <s v="Surveys are independent ({{ ref_intext_wearn-glover-kapfer_2017 }})"/>
    <s v="mod_scr_secr_assump"/>
  </r>
  <r>
    <s v="mod_scr_secr_assump_09"/>
    <x v="15"/>
    <x v="0"/>
    <n v="9"/>
    <m/>
    <s v="For conventional models, geographic closure (i.e., no immigration or emigration) ({{ ref_intext_wearn-glover-kapfer_2017 }})"/>
    <s v="mod_scr_secr_assump"/>
  </r>
  <r>
    <s v="mod_scr_secr_assump_10"/>
    <x v="15"/>
    <x v="0"/>
    <n v="10"/>
    <m/>
    <s v="Spatially explicit models have further assumptions about animal movement ({{ ref_intext_wearn-glover-kapfer_2017 }}; {{ ref_intext_rowcliffe-et-al_2008 }}; {{ ref_intext_royle-et-al_2009 }}; {{ ref_intext_obrien-et-al_2011 }}); these include:"/>
    <s v="mod_scr_secr_assump"/>
  </r>
  <r>
    <s v="mod_scr_secr_assump_11"/>
    <x v="15"/>
    <x v="0"/>
    <n v="11"/>
    <m/>
    <s v="Home ranges are stable ({{ ref_intext_wearn-glover-kapfer_2017 }})"/>
    <s v="mod_scr_secr_assump"/>
  </r>
  <r>
    <s v="mod_scr_secr_assump_12"/>
    <x v="15"/>
    <x v="0"/>
    <n v="12"/>
    <m/>
    <s v="Movement is unaffected by cameras ({{ ref_intext_wearn-glover-kapfer_2017 }})"/>
    <s v="mod_scr_secr_assump"/>
  </r>
  <r>
    <s v="mod_scr_secr_assump_13"/>
    <x v="15"/>
    <x v="0"/>
    <n v="13"/>
    <m/>
    <s v="[Camera locations](#camera_location) are randomly placed with respect to the distribution and orientation of home ranges ({{ ref_intext_wearn-glover-kapfer_2017 }})"/>
    <s v="mod_scr_secr_assump"/>
  </r>
  <r>
    <s v="mod_scr_secr_assump_14"/>
    <x v="15"/>
    <x v="0"/>
    <n v="14"/>
    <m/>
    <s v="Distribution of home range centres follows a defined distribution (Poisson, or other, e.g., negative binomial) ({{ ref_intext_wearn-glover-kapfer_2017 }})"/>
    <s v="mod_scr_secr_assump"/>
  </r>
  <r>
    <s v="mod_scr_secr_con_01"/>
    <x v="15"/>
    <x v="1"/>
    <n v="1"/>
    <m/>
    <s v="Requires that individuals are identifiable ({{ ref_intext_wearn-glover-kapfer_2017 }})"/>
    <s v="mod_scr_secr_con"/>
  </r>
  <r>
    <s v="mod_scr_secr_con_02"/>
    <x v="15"/>
    <x v="1"/>
    <n v="2"/>
    <m/>
    <s v="Requires that a minimum number of individuals are trapped (each recaptured multiple times ideally) ({{ ref_intext_wearn-glover-kapfer_2017 }})"/>
    <s v="mod_scr_secr_con"/>
  </r>
  <r>
    <s v="mod_scr_secr_con_03"/>
    <x v="15"/>
    <x v="1"/>
    <n v="3"/>
    <m/>
    <s v="Requires that each individual is captured at a number of camera locations ({{ ref_intext_wearn-glover-kapfer_2017 }})"/>
    <s v="mod_scr_secr_con"/>
  </r>
  <r>
    <s v="mod_scr_secr_con_04"/>
    <x v="15"/>
    <x v="1"/>
    <n v="4"/>
    <m/>
    <s v="Multiple cameras per station may be required to identify individuals; difficult to implement at large spatial scales as it requires a high density of cameras ({{ ref_intext_morin-et-al_2022 }})"/>
    <s v="mod_scr_secr_con"/>
  </r>
  <r>
    <s v="mod_scr_secr_con_05"/>
    <x v="15"/>
    <x v="1"/>
    <n v="5"/>
    <m/>
    <s v="May not be precise enough for long-term monitoring ({{ ref_intext_green-et-al_2020 }})"/>
    <s v="mod_scr_secr_con"/>
  </r>
  <r>
    <s v="mod_scr_secr_con_06"/>
    <x v="15"/>
    <x v="1"/>
    <n v="6"/>
    <m/>
    <s v="Cameras must be close enough that animals are detected at multiple camera locations ({{ ref_intext_wearn-glover-kapfer_2017 }}) (may be challenging to implement at large scales as many cameras are needed)' ({{ ref_intext_chandler-royle_2013 }})"/>
    <s v="mod_scr_secr_con"/>
  </r>
  <r>
    <s v="mod_scr_secr_con_07"/>
    <x v="15"/>
    <x v="1"/>
    <n v="7"/>
    <m/>
    <s v="½ MMDM (Mean Maximum Distance Moved) will usually lead to an underestimation of home range size and thus overestimation of density ({{ ref_intext_parmenter-et-al_2003 }}; {{ ref_intext_noss-et-al_2012 }}; {{ ref_intext_wearn-glover-kapfer_2017 }})"/>
    <s v="mod_scr_secr_con"/>
  </r>
  <r>
    <s v="mod_scr_secr_pro_01"/>
    <x v="15"/>
    <x v="2"/>
    <n v="1"/>
    <m/>
    <s v="Produces direct estimates of density or population size for explicit spatial regions ({{ ref_intext_chandler-royle_2013 }})"/>
    <s v="mod_scr_secr_pro"/>
  </r>
  <r>
    <s v="mod_scr_secr_pro_02"/>
    <x v="15"/>
    <x v="2"/>
    <n v="2"/>
    <m/>
    <s v="Allows researchers to mark a subset of the population / to take advantage of natural markings ({{ ref_intext_wearn-glover-kapfer_2017 }})"/>
    <s v="mod_scr_secr_pro"/>
  </r>
  <r>
    <s v="mod_scr_secr_pro_03"/>
    <x v="15"/>
    <x v="2"/>
    <n v="3"/>
    <m/>
    <s v="Estimates are fully comparable across space, time, species and studies ({{ ref_intext_wearn-glover-kapfer_2017 }})"/>
    <s v="mod_scr_secr_pro"/>
  </r>
  <r>
    <s v="mod_scr_secr_pro_04"/>
    <x v="15"/>
    <x v="2"/>
    <n v="4"/>
    <m/>
    <s v="Density estimates obtained in a single model, fully incorporate spatial information of locations and individuals ({{ ref_intext_wearn-glover-kapfer_2017 }})"/>
    <s v="mod_scr_secr_pro"/>
  </r>
  <r>
    <s v="mod_scr_secr_pro_05"/>
    <x v="15"/>
    <x v="2"/>
    <n v="5"/>
    <m/>
    <s v="Both likelihood-based and Bayesian versions of the model have been implemented in relatively easy-to-use software (DENSITY and SPACECAP, respectively, as well as associated R packages) ({{ ref_intext_wearn-glover-kapfer_2017 }})"/>
    <s v="mod_scr_secr_pro"/>
  </r>
  <r>
    <s v="mod_scr_secr_pro_06"/>
    <x v="15"/>
    <x v="2"/>
    <n v="6"/>
    <m/>
    <s v="Flexibility in study design (e.g., 'holes' in the trapping grid) ({{ ref_intext_wearn-glover-kapfer_2017 }})"/>
    <s v="mod_scr_secr_pro"/>
  </r>
  <r>
    <s v="mod_scr_secr_pro_07"/>
    <x v="15"/>
    <x v="2"/>
    <n v="7"/>
    <m/>
    <s v="Open SECR ({{ ref_intext_efford_2004 }}; {{ ref_intext_borchers-efford_2008 }}; {{ ref_intext_royle-young_2008 }}; {{ ref_intext_royle-et-al_2009 }}) models exist that allow for estimation of recruitment and survival rates ({{ ref_intext_wearn-glover-kapfer_2017 }})"/>
    <s v="mod_scr_secr_pro"/>
  </r>
  <r>
    <s v="mod_scr_secr_pro_08"/>
    <x v="15"/>
    <x v="2"/>
    <n v="8"/>
    <m/>
    <s v="Avoid ad-hoc definitions of study area and edge effects ({{ ref_intext_doran-myers_2018 }})"/>
    <s v="mod_scr_secr_pro"/>
  </r>
  <r>
    <s v="mod_scr_secr_pro_09"/>
    <x v="15"/>
    <x v="2"/>
    <n v="9"/>
    <m/>
    <s v="SECR ({{ ref_intext_efford_2004 }}; {{ ref_intext_borchers-efford_2008 }}; {{ ref_intext_royle-young_2008 }}; {{ ref_intext_royle-et-al_2009 }}) accounts for variation in individual [detection probability](/9_glossary#detection_probability); can produce spatial variation in density; SECR ({{ ref_intext_efford_2004 }}; {{ ref_intext_borchers-efford_2008 }}; {{ ref_intext_royle-young_2008 }}; {{ ref_intext_royle-et-al_2009 }}) more sensitive to detect moderate-to-major populations changes (+/-20-80%) ({{ ref_intext_royle-young_2008 }}; {{ ref_intext_royle-et-al_2009 }})"/>
    <s v="mod_scr_secr_pro"/>
  </r>
  <r>
    <s v="mod_smr_assump_01"/>
    <x v="16"/>
    <x v="0"/>
    <n v="1"/>
    <m/>
    <s v="Demographic closure (i.e., no births or deaths) ({{ ref_intext_chandler-royle_2013 }}; {{ ref_intext_clarke-et-al_2023 }})"/>
    <s v="mod_smr_assump"/>
  </r>
  <r>
    <s v="mod_smr_assump_02"/>
    <x v="16"/>
    <x v="0"/>
    <n v="2"/>
    <m/>
    <s v="Geographic closure (i.e., no immigration or emigration) ({{ ref_intext_chandler-royle_2013 }}; {{ ref_intext_clarke-et-al_2023 }})"/>
    <s v="mod_smr_assump"/>
  </r>
  <r>
    <s v="mod_smr_assump_03"/>
    <x v="16"/>
    <x v="0"/>
    <n v="3"/>
    <m/>
    <s v="Individuals do not lose marks ({{ ref_intext_wearn-glover-kapfer_2017 }}) (for maximum precision), but SMR ({{ ref_intext_chandler-royle_2013 }}; {{ ref_intext_sollmann-et-al_2013a }}; {{ ref_intext_sollmann-et-al_2013b }})) does allow for inclusion of marked but unidentified resighting detections ({{ ref_intext_sollmann-et-al_2013b }}; {{ ref_intext_rich-et-al_2014 }})"/>
    <s v="mod_smr_assump"/>
  </r>
  <r>
    <s v="mod_smr_assump_04"/>
    <x v="16"/>
    <x v="0"/>
    <n v="4"/>
    <m/>
    <s v="Individuals are not misidentified ({{ ref_intext_wearn-glover-kapfer_2017 }})"/>
    <s v="mod_smr_assump"/>
  </r>
  <r>
    <s v="mod_smr_assump_05"/>
    <x v="16"/>
    <x v="0"/>
    <n v="5"/>
    <m/>
    <s v="Failure to identify marked individuals is random ({{ ref_intext_whittington-et-al_2018 }}; {{ ref_intext_clarke-et-al_2023 }})"/>
    <s v="mod_smr_assump"/>
  </r>
  <r>
    <s v="mod_smr_assump_06"/>
    <x v="16"/>
    <x v="0"/>
    <n v="6"/>
    <m/>
    <s v="Marked animals are a random sample of the population with home ranges located inside the state space ({{ ref_intext_sollmann-et-al_2013a }}; {{ ref_intext_rich-et-al_2014 }})"/>
    <s v="mod_smr_assump"/>
  </r>
  <r>
    <s v="mod_smr_assump_07"/>
    <x v="16"/>
    <x v="0"/>
    <n v="7"/>
    <m/>
    <s v="Detections are independent ({{ ref_intext_chandler-royle_2013 }}; {{ ref_intext_clarke-et-al_2023 }})"/>
    <s v="mod_smr_assump"/>
  </r>
  <r>
    <s v="mod_smr_assump_08"/>
    <x v="16"/>
    <x v="0"/>
    <n v="8"/>
    <m/>
    <s v="Individuals have equal detection probability at a given distance from the centre of their home range ({{ ref_intext_wearn-glover-kapfer_2017 }})"/>
    <s v="mod_smr_assump"/>
  </r>
  <r>
    <s v="mod_smr_assump_09"/>
    <x v="16"/>
    <x v="0"/>
    <n v="9"/>
    <m/>
    <s v="Detections of different individuals are independent ({{ ref_intext_wearn-glover-kapfer_2017 }})"/>
    <s v="mod_smr_assump"/>
  </r>
  <r>
    <s v="mod_smr_assump_10"/>
    <x v="16"/>
    <x v="0"/>
    <n v="10"/>
    <m/>
    <s v="Movement is unaffected by cameras ({{ ref_intext_wearn-glover-kapfer_2017 }})"/>
    <s v="mod_smr_assump"/>
  </r>
  <r>
    <s v="mod_smr_assump_11"/>
    <x v="16"/>
    <x v="0"/>
    <n v="11"/>
    <m/>
    <s v="Behaviour is unaffected by cameras and marking ({{ ref_intext_wearn-glover-kapfer_2017 }})"/>
    <s v="mod_smr_assump"/>
  </r>
  <r>
    <s v="mod_smr_assump_12"/>
    <x v="16"/>
    <x v="0"/>
    <n v="12"/>
    <m/>
    <s v="Camera locations are randomly placed relative to the distribution and orientation of home ranges ({{ ref_intext_wearn-glover-kapfer_2017 }})"/>
    <s v="mod_smr_assump"/>
  </r>
  <r>
    <s v="mod_smr_assump_13"/>
    <x v="16"/>
    <x v="0"/>
    <n v="13"/>
    <m/>
    <s v="Camera locations are close enough together that animals are detected at multiple cameras ({{ ref_intext_chandler-royle_2013 }}; {{ ref_intext_clarke-et-al_2023 }})"/>
    <s v="mod_smr_assump"/>
  </r>
  <r>
    <s v="mod_smr_assump_14"/>
    <x v="16"/>
    <x v="0"/>
    <n v="14"/>
    <m/>
    <s v="Surveys are independent ({{ ref_intext_wearn-glover-kapfer_2017 }})"/>
    <s v="mod_smr_assump"/>
  </r>
  <r>
    <s v="mod_smr_assump_15"/>
    <x v="16"/>
    <x v="0"/>
    <n v="15"/>
    <m/>
    <s v="Home ranges are stable ({{ ref_intext_wearn-glover-kapfer_2017 }})"/>
    <s v="mod_smr_assump"/>
  </r>
  <r>
    <s v="mod_smr_assump_16"/>
    <x v="16"/>
    <x v="0"/>
    <n v="16"/>
    <m/>
    <s v="Distribution of home range centres follows a defined distribution (Poisson, or other, e.g., negative binomial) ({{ ref_intext_wearn-glover-kapfer_2017 }})"/>
    <s v="mod_smr_assump"/>
  </r>
  <r>
    <s v="mod_smr_assump_17"/>
    <x v="16"/>
    <x v="0"/>
    <n v="17"/>
    <m/>
    <s v="Animals’ activity centres are randomly dispersed ({{ ref_intext_chandler-royle_2013 }}; {{ ref_intext_clarke-et-al_2023 }})"/>
    <s v="mod_smr_assump"/>
  </r>
  <r>
    <s v="mod_smr_con_01"/>
    <x v="16"/>
    <x v="1"/>
    <n v="1"/>
    <m/>
    <s v="Animals may have to be physically captured and marked if natural marks do not exist on enough individuals ({{ ref_intext_wearn-glover-kapfer_2017 }})"/>
    <s v="mod_smr_con"/>
  </r>
  <r>
    <s v="mod_smr_con_02"/>
    <x v="16"/>
    <x v="1"/>
    <n v="2"/>
    <m/>
    <s v="All individuals must be identifiable ({{ ref_intext_wearn-glover-kapfer_2017 }})"/>
    <s v="mod_smr_con"/>
  </r>
  <r>
    <s v="mod_smr_con_03"/>
    <x v="16"/>
    <x v="1"/>
    <n v="3"/>
    <m/>
    <s v="Allows for density estimation for a unmarked population, but the precision of the density estimates are likely to be very low value ({{ ref_intext_wearn-glover-kapfer_2017 }})"/>
    <s v="mod_smr_con"/>
  </r>
  <r>
    <s v="mod_smr_con_04"/>
    <x v="16"/>
    <x v="1"/>
    <n v="4"/>
    <m/>
    <s v="Remains poorly tested with camera data, although it offers promise ({{ ref_intext_wearn-glover-kapfer_2017 }})"/>
    <s v="mod_smr_con"/>
  </r>
  <r>
    <s v="mod_smr_con_05"/>
    <x v="16"/>
    <x v="1"/>
    <n v="5"/>
    <m/>
    <s v="Density estimates are likely less precise than with SECR ({{ ref_intext_efford_2004 }}; {{ ref_intext_borchers-efford_2008 }}; {{ ref_intext_royle-young_2008 }}; {{ ref_intext_royle-et-al_2009 }}) or REM, unless a large proportion of the population have marks  ({{ ref_intext_wearn-glover-kapfer_2017 }})"/>
    <s v="mod_smr_con"/>
  </r>
  <r>
    <s v="mod_smr_con_06"/>
    <x v="16"/>
    <x v="1"/>
    <n v="6"/>
    <m/>
    <s v="Requires sampling points to be close enough that individuals encounter multiple cameras ({{ ref_intext_wearn-glover-kapfer_2017 }})"/>
    <s v="mod_smr_con"/>
  </r>
  <r>
    <s v="mod_smr_pro_01"/>
    <x v="16"/>
    <x v="2"/>
    <n v="1"/>
    <m/>
    <s v="Estimates are fully comparable to SECR ({{ ref_intext_efford_2004 }}; {{ ref_intext_borchers-efford_2008 }}; {{ ref_intext_royle-young_2008 }}; {{ ref_intext_royle-et-al_2009 }}) of marked species ({{ ref_intext_wearn-glover-kapfer_2017 }})"/>
    <s v="mod_smr_pro"/>
  </r>
  <r>
    <s v="mod_smr_pro_02"/>
    <x v="16"/>
    <x v="2"/>
    <n v="2"/>
    <m/>
    <s v="Can be applied to a broader range of species than SECR [({{ ref_intext_efford_2004 }}; {{ ref_intext_borchers-efford_2008 }}; {{ ref_intext_royle-young_2008 }}; {{ ref_intext_royle-et-al_2009 }}) ({{ ref_intext_wearn-glover-kapfer_2017 }})"/>
    <s v="mod_smr_pro"/>
  </r>
  <r>
    <s v="mod_smr_pro_03"/>
    <x v="16"/>
    <x v="2"/>
    <n v="3"/>
    <m/>
    <s v="Allows researcher to take advantage of natural markings ({{ ref_intext_wearn-glover-kapfer_2017 }})"/>
    <s v="mod_smr_pro"/>
  </r>
  <r>
    <s v="mod_smr_pro_04"/>
    <x v="16"/>
    <x v="2"/>
    <n v="4"/>
    <m/>
    <s v="Allows researcher to mark a subset of the population (note - precision is dependent on number of marked individuals in a population) ({{ ref_intext_wearn-glover-kapfer_2017 }})"/>
    <s v="mod_smr_pro"/>
  </r>
  <r>
    <s v="mod_ste_assump_01"/>
    <x v="17"/>
    <x v="0"/>
    <n v="1"/>
    <m/>
    <s v="Demographic closure (i.e., no births or deaths) ({{ ref_intext_moeller-et-al_2018 }})"/>
    <s v="mod_ste_assump"/>
  </r>
  <r>
    <s v="mod_ste_assump_02"/>
    <x v="17"/>
    <x v="0"/>
    <n v="2"/>
    <m/>
    <s v="Geographic closure (i.e., no immigration or emigration) ({{ ref_intext_moeller-et-al_2018 }})"/>
    <s v="mod_ste_assump"/>
  </r>
  <r>
    <s v="mod_ste_assump_03"/>
    <x v="17"/>
    <x v="0"/>
    <n v="3"/>
    <m/>
    <s v="Camera locations are randomly placed ({{ ref_intext_moeller-et-al_2018 }})"/>
    <s v="mod_ste_assump"/>
  </r>
  <r>
    <s v="mod_ste_assump_04"/>
    <x v="17"/>
    <x v="0"/>
    <n v="4"/>
    <m/>
    <s v="Detections are independent ({{ ref_intext_moeller-et-al_2018 }})"/>
    <s v="mod_ste_assump"/>
  </r>
  <r>
    <s v="mod_ste_assump_05"/>
    <x v="17"/>
    <x v="0"/>
    <n v="5"/>
    <m/>
    <s v="Spatial counts of animals in a small area (or counts in equal subsets of the landscape) are Poisson-distributed ({{ ref_intext_loonam-et-al_2021 }})"/>
    <s v="mod_ste_assump"/>
  </r>
  <r>
    <s v="mod_ste_assump_06"/>
    <x v="17"/>
    <x v="0"/>
    <n v="6"/>
    <m/>
    <s v="Detection is perfect (detection probability '*p*' = 1) ({{ ref_intext_moeller-et-al_2018 }})"/>
    <s v="mod_ste_assump"/>
  </r>
  <r>
    <s v="mod_ste_con_01"/>
    <x v="17"/>
    <x v="1"/>
    <n v="1"/>
    <m/>
    <s v="Assumes that detection probability is 1 ({{ ref_intext_moeller-et-al_2018 }})"/>
    <s v="mod_ste_con"/>
  </r>
  <r>
    <s v="mod_ste_pro_01"/>
    <x v="17"/>
    <x v="2"/>
    <n v="1"/>
    <m/>
    <s v="Can be efficient for estimating abundance of common species (with a lot of images) ({{ ref_intext_moeller-et-al_2018 }})"/>
    <s v="mod_ste_pro"/>
  </r>
  <r>
    <s v="mod_ste_pro_02"/>
    <x v="17"/>
    <x v="2"/>
    <n v="2"/>
    <m/>
    <s v="Does not require estimate of movement rate ({{ ref_intext_moeller-et-al_2018 }})"/>
    <s v="mod_ste_pro"/>
  </r>
  <r>
    <s v="mod_tifc_assump_01"/>
    <x v="18"/>
    <x v="0"/>
    <n v="1"/>
    <m/>
    <s v="Camera locations are randomly placed or representative relative to animal movement ({{ ref_intext_becker-et-al_2022 }})"/>
    <s v="mod_tifc_assump"/>
  </r>
  <r>
    <s v="mod_tifc_assump_02"/>
    <x v="18"/>
    <x v="0"/>
    <n v="2"/>
    <m/>
    <s v="Movement is unaffected by the cameras ({{ ref_intext_becker-et-al_2022 }})"/>
    <s v="mod_tifc_assump"/>
  </r>
  <r>
    <s v="mod_tifc_assump_03"/>
    <x v="18"/>
    <x v="0"/>
    <n v="3"/>
    <m/>
    <s v="Reliable detection of animals in part of the camera’s FOV (at least) ({{ ref_intext_becker-et-al_2022 }})"/>
    <s v="mod_tifc_assump"/>
  </r>
  <r>
    <s v="mod_tifc_con_01"/>
    <x v="18"/>
    <x v="1"/>
    <n v="1"/>
    <m/>
    <s v="Requires careful calculation of the effective area of detection ({{ ref_intext_warbington-boyce_2020 }})"/>
    <s v="mod_tifc_con"/>
  </r>
  <r>
    <s v="mod_tifc_con_02"/>
    <x v="18"/>
    <x v="1"/>
    <n v="2"/>
    <m/>
    <s v="A high level of measurement error ({{ ref_intext_becker-et-al_2022 }})"/>
    <s v="mod_tifc_con"/>
  </r>
  <r>
    <s v="mod_tifc_pro_01"/>
    <x v="18"/>
    <x v="2"/>
    <n v="1"/>
    <m/>
    <s v="Does not require individual identification ({{ ref_intext_warbington-boyce_2020 }})"/>
    <s v="mod_tifc_pro"/>
  </r>
  <r>
    <s v="mod_tifc_pro_02"/>
    <x v="18"/>
    <x v="2"/>
    <n v="2"/>
    <m/>
    <s v="Makes no assumption about home range ({{ ref_intext_warbington-boyce_2020 }})"/>
    <s v="mod_tifc_pro"/>
  </r>
  <r>
    <s v="mod_tifc_pro_03"/>
    <x v="18"/>
    <x v="2"/>
    <n v="3"/>
    <m/>
    <s v="Comparable to estimates from SECR ({{ ref_intext_efford_2004 }}; {{ ref_intext_borchers-efford_2008 }}; {{ ref_intext_royle-young_2008 }}; {{ ref_intext_royle-et-al_2009 }}) ({{ warbington-boyce_2020 }})"/>
    <s v="mod_tifc_pro"/>
  </r>
  <r>
    <s v="mod_tte_assump_01"/>
    <x v="19"/>
    <x v="0"/>
    <n v="1"/>
    <m/>
    <s v="Demographic closure (i.e., no births or deaths) ({{ ref_intext_moeller-et-al_2018 }}; {{ ref_intext_loonam-et-al_2021 }})"/>
    <s v="mod_tte_assump"/>
  </r>
  <r>
    <s v="mod_tte_assump_02"/>
    <x v="19"/>
    <x v="0"/>
    <n v="2"/>
    <m/>
    <s v="Geographic closure (i.e., no immigration or emigration) at the level of the sampling frame (area of interest); this assumption does not apply at the plot-level (area sampled by the camera) ({{ ref_intext_moeller-et-al_2018 }}; {{ ref_intext_loonam-et-al_2021 }})"/>
    <s v="mod_tte_assump"/>
  </r>
  <r>
    <s v="mod_tte_assump_03"/>
    <x v="19"/>
    <x v="0"/>
    <n v="3"/>
    <m/>
    <s v="Animal movement and behaviour are unaffected by the cameras ({{ ref_intext_palencia-et-al_2021 }})"/>
    <s v="mod_tte_assump"/>
  </r>
  <r>
    <s v="mod_tte_assump_04"/>
    <x v="19"/>
    <x v="0"/>
    <n v="4"/>
    <m/>
    <s v="Camera locations placement is random, systematic, or systematic random ({{ ref_intext_moeller-et-al_2018 }})"/>
    <s v="mod_tte_assump"/>
  </r>
  <r>
    <s v="mod_tte_assump_05"/>
    <x v="19"/>
    <x v="0"/>
    <n v="5"/>
    <m/>
    <s v="Detections are independent ({{ ref_intext_moeller-et-al_2018 }})"/>
    <s v="mod_tte_assump"/>
  </r>
  <r>
    <s v="mod_tte_assump_06"/>
    <x v="19"/>
    <x v="0"/>
    <n v="6"/>
    <m/>
    <s v="Spatial counts of animals (or counts in equal subsets of the landscape) are Poisson-distributed ({{ ref_intext_loonam-et-al_2021 }})"/>
    <s v="mod_tte_assump"/>
  </r>
  <r>
    <s v="mod_tte_assump_07"/>
    <x v="19"/>
    <x v="0"/>
    <n v="7"/>
    <m/>
    <s v="Accurate estimate of movement speed ({{ ref_intext_loonam-et-al_2021 }})"/>
    <s v="mod_tte_assump"/>
  </r>
  <r>
    <s v="mod_tte_assump_08"/>
    <x v="19"/>
    <x v="0"/>
    <n v="8"/>
    <m/>
    <s v="Detection is perfect (detection probability '*p*' =  1) ({{ ref_intext_moeller-et-al_2018 }})"/>
    <s v="mod_tte_assump"/>
  </r>
  <r>
    <s v="mod_tte_con_01"/>
    <x v="19"/>
    <x v="1"/>
    <n v="1"/>
    <m/>
    <s v="Requires independent estimates of movement rate (difficult to obtain without telemetry data) ({{ ref_intext_moeller-et-al_2018 }})"/>
    <s v="mod_tte_c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4AC283-D712-4913-AB35-CD12EC47D48E}"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A8:D29" firstHeaderRow="1" firstDataRow="2" firstDataCol="1"/>
  <pivotFields count="7">
    <pivotField showAll="0"/>
    <pivotField axis="axisRow" showAll="0">
      <items count="21">
        <item x="0"/>
        <item x="1"/>
        <item x="2"/>
        <item x="3"/>
        <item x="4"/>
        <item x="5"/>
        <item x="6"/>
        <item x="7"/>
        <item x="8"/>
        <item x="9"/>
        <item x="10"/>
        <item x="11"/>
        <item x="12"/>
        <item x="13"/>
        <item x="14"/>
        <item x="15"/>
        <item x="16"/>
        <item x="17"/>
        <item x="18"/>
        <item x="19"/>
        <item t="default"/>
      </items>
    </pivotField>
    <pivotField axis="axisCol" showAll="0">
      <items count="4">
        <item x="0"/>
        <item x="1"/>
        <item x="2"/>
        <item t="default"/>
      </items>
    </pivotField>
    <pivotField showAll="0"/>
    <pivotField showAll="0"/>
    <pivotField showAll="0"/>
    <pivotField dataField="1" showAll="0"/>
  </pivotFields>
  <rowFields count="1">
    <field x="1"/>
  </rowFields>
  <rowItems count="20">
    <i>
      <x/>
    </i>
    <i>
      <x v="1"/>
    </i>
    <i>
      <x v="2"/>
    </i>
    <i>
      <x v="3"/>
    </i>
    <i>
      <x v="4"/>
    </i>
    <i>
      <x v="5"/>
    </i>
    <i>
      <x v="6"/>
    </i>
    <i>
      <x v="7"/>
    </i>
    <i>
      <x v="8"/>
    </i>
    <i>
      <x v="9"/>
    </i>
    <i>
      <x v="10"/>
    </i>
    <i>
      <x v="11"/>
    </i>
    <i>
      <x v="12"/>
    </i>
    <i>
      <x v="13"/>
    </i>
    <i>
      <x v="14"/>
    </i>
    <i>
      <x v="15"/>
    </i>
    <i>
      <x v="16"/>
    </i>
    <i>
      <x v="17"/>
    </i>
    <i>
      <x v="18"/>
    </i>
    <i>
      <x v="19"/>
    </i>
  </rowItems>
  <colFields count="1">
    <field x="2"/>
  </colFields>
  <colItems count="3">
    <i>
      <x/>
    </i>
    <i>
      <x v="1"/>
    </i>
    <i>
      <x v="2"/>
    </i>
  </colItems>
  <dataFields count="1">
    <dataField name="Count of mod_type" fld="6" subtotal="count" baseField="0" baseItem="0"/>
  </dataFields>
  <formats count="2">
    <format dxfId="95">
      <pivotArea collapsedLevelsAreSubtotals="1" fieldPosition="0">
        <references count="1">
          <reference field="1" count="1">
            <x v="3"/>
          </reference>
        </references>
      </pivotArea>
    </format>
    <format dxfId="94">
      <pivotArea dataOnly="0" labelOnly="1" fieldPosition="0">
        <references count="1">
          <reference field="1"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1.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hyperlink" Target="https://www.youtube.com/embed/WBgWOQBlNoI?si=h16_LVMHmwT0ntPd"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8DA43-6C8F-4247-A1C7-EE996CC72209}">
  <sheetPr>
    <tabColor rgb="FFA8D08D"/>
  </sheetPr>
  <dimension ref="A1:R997"/>
  <sheetViews>
    <sheetView topLeftCell="E1" zoomScale="96" zoomScaleNormal="96" workbookViewId="0">
      <pane ySplit="1" topLeftCell="A2" activePane="bottomLeft" state="frozen"/>
      <selection pane="bottomLeft" activeCell="F20" sqref="F20"/>
    </sheetView>
  </sheetViews>
  <sheetFormatPr defaultColWidth="14.375" defaultRowHeight="15" customHeight="1"/>
  <cols>
    <col min="1" max="1" width="10.75" bestFit="1" customWidth="1"/>
    <col min="2" max="2" width="16.875" bestFit="1" customWidth="1"/>
    <col min="3" max="3" width="16.625" bestFit="1" customWidth="1"/>
    <col min="4" max="4" width="23.375" bestFit="1" customWidth="1"/>
    <col min="5" max="6" width="35.875" customWidth="1"/>
    <col min="7" max="7" width="25.625" customWidth="1"/>
    <col min="8" max="9" width="34.875" customWidth="1"/>
    <col min="10" max="11" width="10.75" customWidth="1"/>
    <col min="12" max="12" width="37" customWidth="1"/>
    <col min="13" max="13" width="28.375" customWidth="1"/>
    <col min="14" max="14" width="29" customWidth="1"/>
    <col min="15" max="15" width="17.375" customWidth="1"/>
    <col min="16" max="16" width="18" customWidth="1"/>
    <col min="17" max="17" width="40.375" customWidth="1"/>
    <col min="18" max="18" width="3.125" bestFit="1" customWidth="1"/>
  </cols>
  <sheetData>
    <row r="1" spans="1:18" ht="15.75">
      <c r="A1" s="55" t="s">
        <v>1349</v>
      </c>
      <c r="B1" s="55" t="s">
        <v>4829</v>
      </c>
      <c r="C1" s="37" t="s">
        <v>336</v>
      </c>
      <c r="D1" s="37" t="s">
        <v>4828</v>
      </c>
      <c r="E1" s="37" t="s">
        <v>4827</v>
      </c>
      <c r="F1" s="37" t="s">
        <v>4826</v>
      </c>
      <c r="G1" s="37" t="s">
        <v>4825</v>
      </c>
      <c r="H1" s="37" t="s">
        <v>4824</v>
      </c>
      <c r="I1" s="37" t="s">
        <v>4823</v>
      </c>
      <c r="J1" s="37" t="s">
        <v>4822</v>
      </c>
      <c r="K1" s="37" t="s">
        <v>4821</v>
      </c>
      <c r="L1" s="37" t="s">
        <v>4820</v>
      </c>
      <c r="M1" s="37" t="s">
        <v>4819</v>
      </c>
      <c r="N1" s="37" t="s">
        <v>4818</v>
      </c>
      <c r="O1" s="37" t="s">
        <v>4817</v>
      </c>
      <c r="P1" s="37" t="s">
        <v>4816</v>
      </c>
      <c r="Q1" s="37" t="s">
        <v>4815</v>
      </c>
      <c r="R1" s="37" t="s">
        <v>1258</v>
      </c>
    </row>
    <row r="2" spans="1:18" ht="15.75">
      <c r="A2" s="41" t="s">
        <v>1338</v>
      </c>
      <c r="B2" s="40">
        <v>1</v>
      </c>
      <c r="C2" s="39" t="s">
        <v>372</v>
      </c>
      <c r="D2" s="39" t="s">
        <v>3814</v>
      </c>
      <c r="E2" s="39" t="s">
        <v>4814</v>
      </c>
      <c r="F2" s="39" t="s">
        <v>4813</v>
      </c>
      <c r="G2" s="39" t="s">
        <v>4782</v>
      </c>
      <c r="H2" s="38" t="s">
        <v>390</v>
      </c>
      <c r="I2" s="39" t="s">
        <v>3811</v>
      </c>
      <c r="J2" s="38" t="s">
        <v>390</v>
      </c>
      <c r="K2" s="38"/>
      <c r="L2" s="38" t="s">
        <v>390</v>
      </c>
      <c r="M2" s="39"/>
      <c r="N2" s="39" t="s">
        <v>4720</v>
      </c>
      <c r="O2" s="39" t="s">
        <v>3811</v>
      </c>
      <c r="P2" s="39" t="s">
        <v>3811</v>
      </c>
      <c r="Q2" s="39" t="s">
        <v>4812</v>
      </c>
      <c r="R2" s="37" t="s">
        <v>1258</v>
      </c>
    </row>
    <row r="3" spans="1:18" ht="15.75">
      <c r="A3" s="41" t="s">
        <v>1338</v>
      </c>
      <c r="B3" s="40">
        <v>2</v>
      </c>
      <c r="C3" s="39" t="s">
        <v>372</v>
      </c>
      <c r="D3" s="39" t="s">
        <v>3814</v>
      </c>
      <c r="E3" s="39" t="s">
        <v>4811</v>
      </c>
      <c r="F3" s="39" t="s">
        <v>4810</v>
      </c>
      <c r="G3" s="39" t="s">
        <v>4782</v>
      </c>
      <c r="H3" s="39" t="s">
        <v>4809</v>
      </c>
      <c r="I3" s="39" t="s">
        <v>3819</v>
      </c>
      <c r="J3" s="38" t="s">
        <v>390</v>
      </c>
      <c r="K3" s="38"/>
      <c r="L3" s="38" t="s">
        <v>390</v>
      </c>
      <c r="M3" s="39"/>
      <c r="N3" s="39" t="s">
        <v>4720</v>
      </c>
      <c r="O3" s="39" t="s">
        <v>4808</v>
      </c>
      <c r="P3" s="39" t="s">
        <v>4808</v>
      </c>
      <c r="Q3" s="39" t="s">
        <v>57</v>
      </c>
      <c r="R3" s="37" t="s">
        <v>1258</v>
      </c>
    </row>
    <row r="4" spans="1:18" ht="15.75">
      <c r="A4" s="41" t="s">
        <v>1338</v>
      </c>
      <c r="B4" s="40">
        <v>3</v>
      </c>
      <c r="C4" s="39" t="s">
        <v>372</v>
      </c>
      <c r="D4" s="39" t="s">
        <v>3802</v>
      </c>
      <c r="E4" s="39" t="s">
        <v>4807</v>
      </c>
      <c r="F4" s="39" t="s">
        <v>4806</v>
      </c>
      <c r="G4" s="39" t="s">
        <v>4782</v>
      </c>
      <c r="H4" s="38" t="s">
        <v>390</v>
      </c>
      <c r="I4" s="39" t="s">
        <v>3831</v>
      </c>
      <c r="J4" s="39" t="s">
        <v>3830</v>
      </c>
      <c r="K4" s="39"/>
      <c r="L4" s="38" t="s">
        <v>390</v>
      </c>
      <c r="M4" s="39"/>
      <c r="N4" s="39" t="s">
        <v>4720</v>
      </c>
      <c r="O4" s="39" t="s">
        <v>3829</v>
      </c>
      <c r="P4" s="39" t="s">
        <v>3829</v>
      </c>
      <c r="Q4" s="39" t="s">
        <v>4502</v>
      </c>
      <c r="R4" s="37" t="s">
        <v>1258</v>
      </c>
    </row>
    <row r="5" spans="1:18" ht="15.75">
      <c r="A5" s="41" t="s">
        <v>1338</v>
      </c>
      <c r="B5" s="40">
        <v>4</v>
      </c>
      <c r="C5" s="39" t="s">
        <v>372</v>
      </c>
      <c r="D5" s="39" t="s">
        <v>3802</v>
      </c>
      <c r="E5" s="39" t="s">
        <v>4805</v>
      </c>
      <c r="F5" s="39" t="s">
        <v>4804</v>
      </c>
      <c r="G5" s="39" t="s">
        <v>4782</v>
      </c>
      <c r="H5" s="39" t="s">
        <v>390</v>
      </c>
      <c r="I5" s="39" t="s">
        <v>3997</v>
      </c>
      <c r="J5" s="39" t="s">
        <v>3797</v>
      </c>
      <c r="K5" s="39"/>
      <c r="L5" s="38" t="s">
        <v>390</v>
      </c>
      <c r="M5" s="39"/>
      <c r="N5" s="39" t="s">
        <v>4720</v>
      </c>
      <c r="O5" s="39" t="s">
        <v>4630</v>
      </c>
      <c r="P5" s="39" t="s">
        <v>4629</v>
      </c>
      <c r="Q5" s="39" t="s">
        <v>4803</v>
      </c>
      <c r="R5" s="37" t="s">
        <v>1258</v>
      </c>
    </row>
    <row r="6" spans="1:18" ht="15.75">
      <c r="A6" s="41" t="s">
        <v>1338</v>
      </c>
      <c r="B6" s="40">
        <v>5</v>
      </c>
      <c r="C6" s="38" t="s">
        <v>372</v>
      </c>
      <c r="D6" s="39" t="s">
        <v>1413</v>
      </c>
      <c r="E6" s="39" t="s">
        <v>4802</v>
      </c>
      <c r="F6" s="39" t="s">
        <v>4801</v>
      </c>
      <c r="G6" s="39" t="s">
        <v>4782</v>
      </c>
      <c r="H6" s="38" t="s">
        <v>390</v>
      </c>
      <c r="I6" s="38" t="s">
        <v>3831</v>
      </c>
      <c r="J6" s="38" t="s">
        <v>3830</v>
      </c>
      <c r="K6" s="38"/>
      <c r="L6" s="38" t="s">
        <v>390</v>
      </c>
      <c r="M6" s="38"/>
      <c r="N6" s="39" t="s">
        <v>4720</v>
      </c>
      <c r="O6" s="38" t="s">
        <v>3829</v>
      </c>
      <c r="P6" s="38" t="s">
        <v>3829</v>
      </c>
      <c r="Q6" s="38" t="s">
        <v>60</v>
      </c>
      <c r="R6" s="37" t="s">
        <v>1258</v>
      </c>
    </row>
    <row r="7" spans="1:18" ht="15.75">
      <c r="A7" s="41" t="s">
        <v>1338</v>
      </c>
      <c r="B7" s="40">
        <v>6</v>
      </c>
      <c r="C7" s="38" t="s">
        <v>372</v>
      </c>
      <c r="D7" s="39" t="s">
        <v>1413</v>
      </c>
      <c r="E7" s="39" t="s">
        <v>4800</v>
      </c>
      <c r="F7" s="39" t="s">
        <v>4799</v>
      </c>
      <c r="G7" s="39" t="s">
        <v>4782</v>
      </c>
      <c r="H7" s="39" t="s">
        <v>390</v>
      </c>
      <c r="I7" s="38" t="s">
        <v>4798</v>
      </c>
      <c r="J7" s="38" t="s">
        <v>3797</v>
      </c>
      <c r="K7" s="38"/>
      <c r="L7" s="38" t="s">
        <v>390</v>
      </c>
      <c r="M7" s="38"/>
      <c r="N7" s="39" t="s">
        <v>4720</v>
      </c>
      <c r="O7" s="38" t="s">
        <v>4797</v>
      </c>
      <c r="P7" s="38" t="s">
        <v>4797</v>
      </c>
      <c r="Q7" s="38" t="s">
        <v>4796</v>
      </c>
      <c r="R7" s="37" t="s">
        <v>1258</v>
      </c>
    </row>
    <row r="8" spans="1:18" ht="15.75">
      <c r="A8" s="41" t="s">
        <v>1338</v>
      </c>
      <c r="B8" s="40">
        <v>7</v>
      </c>
      <c r="C8" s="39" t="s">
        <v>372</v>
      </c>
      <c r="D8" s="39" t="s">
        <v>3786</v>
      </c>
      <c r="E8" s="39" t="s">
        <v>4795</v>
      </c>
      <c r="F8" s="39" t="s">
        <v>4794</v>
      </c>
      <c r="G8" s="39" t="s">
        <v>4782</v>
      </c>
      <c r="H8" s="38" t="s">
        <v>390</v>
      </c>
      <c r="I8" s="39" t="s">
        <v>3831</v>
      </c>
      <c r="J8" s="38" t="s">
        <v>390</v>
      </c>
      <c r="K8" s="38"/>
      <c r="L8" s="38" t="s">
        <v>390</v>
      </c>
      <c r="M8" s="39"/>
      <c r="N8" s="39" t="s">
        <v>4720</v>
      </c>
      <c r="O8" s="39" t="s">
        <v>3829</v>
      </c>
      <c r="P8" s="39" t="s">
        <v>3829</v>
      </c>
      <c r="Q8" s="39" t="s">
        <v>60</v>
      </c>
      <c r="R8" s="37" t="s">
        <v>1258</v>
      </c>
    </row>
    <row r="9" spans="1:18" ht="15.75">
      <c r="A9" s="41" t="s">
        <v>1338</v>
      </c>
      <c r="B9" s="40">
        <v>8</v>
      </c>
      <c r="C9" s="39" t="s">
        <v>372</v>
      </c>
      <c r="D9" s="39" t="s">
        <v>3786</v>
      </c>
      <c r="E9" s="39" t="s">
        <v>4793</v>
      </c>
      <c r="F9" s="39" t="s">
        <v>4792</v>
      </c>
      <c r="G9" s="39" t="s">
        <v>4782</v>
      </c>
      <c r="H9" s="39" t="s">
        <v>4197</v>
      </c>
      <c r="I9" s="39" t="s">
        <v>3973</v>
      </c>
      <c r="J9" s="39" t="s">
        <v>3797</v>
      </c>
      <c r="K9" s="39"/>
      <c r="L9" s="38" t="s">
        <v>390</v>
      </c>
      <c r="M9" s="39"/>
      <c r="N9" s="39" t="s">
        <v>4720</v>
      </c>
      <c r="O9" s="39" t="s">
        <v>3972</v>
      </c>
      <c r="P9" s="39" t="s">
        <v>3972</v>
      </c>
      <c r="Q9" s="39" t="s">
        <v>60</v>
      </c>
      <c r="R9" s="37" t="s">
        <v>1258</v>
      </c>
    </row>
    <row r="10" spans="1:18" ht="15.75">
      <c r="A10" s="41" t="s">
        <v>1338</v>
      </c>
      <c r="B10" s="40">
        <v>9</v>
      </c>
      <c r="C10" s="39" t="s">
        <v>372</v>
      </c>
      <c r="D10" s="39" t="s">
        <v>3786</v>
      </c>
      <c r="E10" s="39" t="s">
        <v>4791</v>
      </c>
      <c r="F10" s="39" t="s">
        <v>4790</v>
      </c>
      <c r="G10" s="39" t="s">
        <v>4782</v>
      </c>
      <c r="H10" s="39" t="s">
        <v>4316</v>
      </c>
      <c r="I10" s="39" t="s">
        <v>4789</v>
      </c>
      <c r="J10" s="38" t="s">
        <v>390</v>
      </c>
      <c r="K10" s="38"/>
      <c r="L10" s="38" t="s">
        <v>390</v>
      </c>
      <c r="M10" s="39"/>
      <c r="N10" s="39" t="s">
        <v>4720</v>
      </c>
      <c r="O10" s="39" t="s">
        <v>4788</v>
      </c>
      <c r="P10" s="39" t="s">
        <v>4788</v>
      </c>
      <c r="Q10" s="39" t="s">
        <v>60</v>
      </c>
      <c r="R10" s="37" t="s">
        <v>1258</v>
      </c>
    </row>
    <row r="11" spans="1:18" ht="15.75">
      <c r="A11" s="41" t="s">
        <v>1338</v>
      </c>
      <c r="B11" s="40">
        <v>10</v>
      </c>
      <c r="C11" s="42" t="s">
        <v>372</v>
      </c>
      <c r="D11" s="42" t="s">
        <v>3783</v>
      </c>
      <c r="E11" s="39" t="s">
        <v>4787</v>
      </c>
      <c r="F11" s="39" t="s">
        <v>4786</v>
      </c>
      <c r="G11" s="39" t="s">
        <v>4782</v>
      </c>
      <c r="H11" s="38" t="s">
        <v>390</v>
      </c>
      <c r="I11" s="42" t="s">
        <v>3831</v>
      </c>
      <c r="J11" s="42" t="s">
        <v>3830</v>
      </c>
      <c r="K11" s="42"/>
      <c r="L11" s="38" t="s">
        <v>390</v>
      </c>
      <c r="M11" s="42"/>
      <c r="N11" s="39" t="s">
        <v>4720</v>
      </c>
      <c r="O11" s="42" t="s">
        <v>3829</v>
      </c>
      <c r="P11" s="42" t="s">
        <v>3829</v>
      </c>
      <c r="Q11" s="42" t="s">
        <v>4785</v>
      </c>
      <c r="R11" s="37" t="s">
        <v>1258</v>
      </c>
    </row>
    <row r="12" spans="1:18" ht="15.75">
      <c r="A12" s="41" t="s">
        <v>1338</v>
      </c>
      <c r="B12" s="40">
        <v>11</v>
      </c>
      <c r="C12" s="38" t="s">
        <v>372</v>
      </c>
      <c r="D12" s="39" t="s">
        <v>3779</v>
      </c>
      <c r="E12" s="39" t="s">
        <v>4784</v>
      </c>
      <c r="F12" s="39" t="s">
        <v>4783</v>
      </c>
      <c r="G12" s="39" t="s">
        <v>4782</v>
      </c>
      <c r="H12" s="38" t="s">
        <v>390</v>
      </c>
      <c r="I12" s="38" t="s">
        <v>3932</v>
      </c>
      <c r="J12" s="38" t="s">
        <v>3931</v>
      </c>
      <c r="K12" s="38"/>
      <c r="L12" s="38" t="s">
        <v>390</v>
      </c>
      <c r="M12" s="38"/>
      <c r="N12" s="39" t="s">
        <v>4720</v>
      </c>
      <c r="O12" s="38" t="s">
        <v>3929</v>
      </c>
      <c r="P12" s="38" t="s">
        <v>3929</v>
      </c>
      <c r="Q12" s="38" t="s">
        <v>4781</v>
      </c>
      <c r="R12" s="37" t="s">
        <v>1258</v>
      </c>
    </row>
    <row r="13" spans="1:18" ht="15.75">
      <c r="A13" s="41" t="s">
        <v>1338</v>
      </c>
      <c r="B13" s="40">
        <v>12</v>
      </c>
      <c r="C13" s="39" t="s">
        <v>370</v>
      </c>
      <c r="D13" s="39" t="s">
        <v>3814</v>
      </c>
      <c r="E13" s="39" t="s">
        <v>4780</v>
      </c>
      <c r="F13" s="39" t="s">
        <v>4779</v>
      </c>
      <c r="G13" s="39" t="s">
        <v>4723</v>
      </c>
      <c r="H13" s="39" t="s">
        <v>390</v>
      </c>
      <c r="I13" s="39" t="s">
        <v>3819</v>
      </c>
      <c r="J13" s="39" t="s">
        <v>3797</v>
      </c>
      <c r="K13" s="39"/>
      <c r="L13" s="38" t="s">
        <v>390</v>
      </c>
      <c r="M13" s="39"/>
      <c r="N13" s="39" t="s">
        <v>4720</v>
      </c>
      <c r="O13" s="39" t="s">
        <v>3818</v>
      </c>
      <c r="P13" s="39" t="s">
        <v>3818</v>
      </c>
      <c r="Q13" s="39" t="s">
        <v>4502</v>
      </c>
      <c r="R13" s="37" t="s">
        <v>1258</v>
      </c>
    </row>
    <row r="14" spans="1:18" ht="15.75">
      <c r="A14" s="41" t="s">
        <v>1338</v>
      </c>
      <c r="B14" s="40">
        <v>13</v>
      </c>
      <c r="C14" s="39" t="s">
        <v>370</v>
      </c>
      <c r="D14" s="39" t="s">
        <v>3814</v>
      </c>
      <c r="E14" s="39" t="s">
        <v>4778</v>
      </c>
      <c r="F14" s="39" t="s">
        <v>4777</v>
      </c>
      <c r="G14" s="39" t="s">
        <v>4723</v>
      </c>
      <c r="H14" s="38" t="s">
        <v>390</v>
      </c>
      <c r="I14" s="39" t="s">
        <v>3815</v>
      </c>
      <c r="J14" s="38" t="s">
        <v>390</v>
      </c>
      <c r="K14" s="38"/>
      <c r="L14" s="38" t="s">
        <v>390</v>
      </c>
      <c r="M14" s="39"/>
      <c r="N14" s="39" t="s">
        <v>4720</v>
      </c>
      <c r="O14" s="39" t="s">
        <v>3815</v>
      </c>
      <c r="P14" s="39" t="s">
        <v>3815</v>
      </c>
      <c r="Q14" s="39" t="s">
        <v>60</v>
      </c>
      <c r="R14" s="37" t="s">
        <v>1258</v>
      </c>
    </row>
    <row r="15" spans="1:18" ht="15.75">
      <c r="A15" s="41" t="s">
        <v>1338</v>
      </c>
      <c r="B15" s="40">
        <v>14</v>
      </c>
      <c r="C15" s="39" t="s">
        <v>370</v>
      </c>
      <c r="D15" s="39" t="s">
        <v>3814</v>
      </c>
      <c r="E15" s="39" t="s">
        <v>4776</v>
      </c>
      <c r="F15" s="39" t="s">
        <v>4775</v>
      </c>
      <c r="G15" s="39" t="s">
        <v>4723</v>
      </c>
      <c r="H15" s="38" t="s">
        <v>390</v>
      </c>
      <c r="I15" s="39" t="s">
        <v>4019</v>
      </c>
      <c r="J15" s="38" t="s">
        <v>390</v>
      </c>
      <c r="K15" s="38"/>
      <c r="L15" s="38" t="s">
        <v>390</v>
      </c>
      <c r="M15" s="39"/>
      <c r="N15" s="39" t="s">
        <v>4720</v>
      </c>
      <c r="O15" s="39" t="s">
        <v>4019</v>
      </c>
      <c r="P15" s="39" t="s">
        <v>4019</v>
      </c>
      <c r="Q15" s="39" t="s">
        <v>60</v>
      </c>
      <c r="R15" s="37" t="s">
        <v>1258</v>
      </c>
    </row>
    <row r="16" spans="1:18" ht="15.75">
      <c r="A16" s="41" t="s">
        <v>1338</v>
      </c>
      <c r="B16" s="40">
        <v>15</v>
      </c>
      <c r="C16" s="39" t="s">
        <v>370</v>
      </c>
      <c r="D16" s="39" t="s">
        <v>3814</v>
      </c>
      <c r="E16" s="39" t="s">
        <v>4774</v>
      </c>
      <c r="F16" s="39" t="s">
        <v>4773</v>
      </c>
      <c r="G16" s="39" t="s">
        <v>4723</v>
      </c>
      <c r="H16" s="38" t="s">
        <v>390</v>
      </c>
      <c r="I16" s="39" t="s">
        <v>4265</v>
      </c>
      <c r="J16" s="38" t="s">
        <v>390</v>
      </c>
      <c r="K16" s="38"/>
      <c r="L16" s="38" t="s">
        <v>390</v>
      </c>
      <c r="M16" s="39"/>
      <c r="N16" s="39" t="s">
        <v>4720</v>
      </c>
      <c r="O16" s="39" t="s">
        <v>4265</v>
      </c>
      <c r="P16" s="39" t="s">
        <v>4265</v>
      </c>
      <c r="Q16" s="39" t="s">
        <v>4772</v>
      </c>
      <c r="R16" s="37" t="s">
        <v>1258</v>
      </c>
    </row>
    <row r="17" spans="1:18" ht="15.75">
      <c r="A17" s="41" t="s">
        <v>1338</v>
      </c>
      <c r="B17" s="40">
        <v>16</v>
      </c>
      <c r="C17" s="39" t="s">
        <v>370</v>
      </c>
      <c r="D17" s="39" t="s">
        <v>3802</v>
      </c>
      <c r="E17" s="39" t="s">
        <v>4771</v>
      </c>
      <c r="F17" s="39" t="s">
        <v>4770</v>
      </c>
      <c r="G17" s="39" t="s">
        <v>4723</v>
      </c>
      <c r="H17" s="38" t="s">
        <v>390</v>
      </c>
      <c r="I17" s="39" t="s">
        <v>3775</v>
      </c>
      <c r="J17" s="38" t="s">
        <v>390</v>
      </c>
      <c r="K17" s="39" t="s">
        <v>3775</v>
      </c>
      <c r="L17" s="39" t="s">
        <v>4769</v>
      </c>
      <c r="M17" s="39"/>
      <c r="N17" s="39" t="s">
        <v>4720</v>
      </c>
      <c r="O17" s="39" t="s">
        <v>4006</v>
      </c>
      <c r="P17" s="39" t="s">
        <v>4006</v>
      </c>
      <c r="Q17" s="39" t="s">
        <v>4768</v>
      </c>
      <c r="R17" s="37" t="s">
        <v>1258</v>
      </c>
    </row>
    <row r="18" spans="1:18" ht="15.75">
      <c r="A18" s="41" t="s">
        <v>1338</v>
      </c>
      <c r="B18" s="40">
        <v>17</v>
      </c>
      <c r="C18" s="39" t="s">
        <v>370</v>
      </c>
      <c r="D18" s="39" t="s">
        <v>3802</v>
      </c>
      <c r="E18" s="39" t="s">
        <v>4767</v>
      </c>
      <c r="F18" s="39" t="s">
        <v>4766</v>
      </c>
      <c r="G18" s="39" t="s">
        <v>4723</v>
      </c>
      <c r="H18" s="39" t="s">
        <v>390</v>
      </c>
      <c r="I18" s="39" t="s">
        <v>3798</v>
      </c>
      <c r="J18" s="39" t="s">
        <v>3797</v>
      </c>
      <c r="K18" s="39" t="s">
        <v>3775</v>
      </c>
      <c r="L18" s="39" t="s">
        <v>4765</v>
      </c>
      <c r="M18" s="39"/>
      <c r="N18" s="39" t="s">
        <v>4720</v>
      </c>
      <c r="O18" s="39" t="s">
        <v>4765</v>
      </c>
      <c r="P18" s="39" t="s">
        <v>4765</v>
      </c>
      <c r="Q18" s="39" t="s">
        <v>4764</v>
      </c>
      <c r="R18" s="37" t="s">
        <v>1258</v>
      </c>
    </row>
    <row r="19" spans="1:18" ht="15.75" customHeight="1">
      <c r="A19" s="41" t="s">
        <v>1338</v>
      </c>
      <c r="B19" s="40">
        <v>18</v>
      </c>
      <c r="C19" s="39" t="s">
        <v>370</v>
      </c>
      <c r="D19" s="39" t="s">
        <v>3802</v>
      </c>
      <c r="E19" s="39" t="s">
        <v>4763</v>
      </c>
      <c r="F19" s="39" t="s">
        <v>4762</v>
      </c>
      <c r="G19" s="39" t="s">
        <v>4723</v>
      </c>
      <c r="H19" s="38" t="s">
        <v>390</v>
      </c>
      <c r="I19" s="39" t="s">
        <v>3997</v>
      </c>
      <c r="J19" s="38" t="s">
        <v>390</v>
      </c>
      <c r="K19" s="46" t="s">
        <v>4761</v>
      </c>
      <c r="L19" s="39" t="s">
        <v>4760</v>
      </c>
      <c r="M19" s="39"/>
      <c r="N19" s="39" t="s">
        <v>4720</v>
      </c>
      <c r="O19" s="39" t="s">
        <v>4760</v>
      </c>
      <c r="P19" s="39" t="s">
        <v>4760</v>
      </c>
      <c r="Q19" s="39" t="s">
        <v>4759</v>
      </c>
      <c r="R19" s="37" t="s">
        <v>1258</v>
      </c>
    </row>
    <row r="20" spans="1:18" ht="15.75" customHeight="1">
      <c r="A20" s="41" t="s">
        <v>1338</v>
      </c>
      <c r="B20" s="40">
        <v>19</v>
      </c>
      <c r="C20" s="38" t="s">
        <v>370</v>
      </c>
      <c r="D20" s="39" t="s">
        <v>1413</v>
      </c>
      <c r="E20" s="39" t="s">
        <v>4758</v>
      </c>
      <c r="F20" s="39" t="s">
        <v>4757</v>
      </c>
      <c r="G20" s="39" t="s">
        <v>4723</v>
      </c>
      <c r="H20" s="39" t="s">
        <v>3840</v>
      </c>
      <c r="I20" s="38">
        <v>20</v>
      </c>
      <c r="J20" s="39" t="s">
        <v>3839</v>
      </c>
      <c r="K20" s="39"/>
      <c r="L20" s="38" t="s">
        <v>390</v>
      </c>
      <c r="M20" s="38"/>
      <c r="N20" s="39" t="s">
        <v>4720</v>
      </c>
      <c r="O20" s="38" t="s">
        <v>3838</v>
      </c>
      <c r="P20" s="38" t="s">
        <v>3838</v>
      </c>
      <c r="Q20" s="38" t="s">
        <v>60</v>
      </c>
      <c r="R20" s="37" t="s">
        <v>1258</v>
      </c>
    </row>
    <row r="21" spans="1:18" ht="15.75" customHeight="1">
      <c r="A21" s="41" t="s">
        <v>1338</v>
      </c>
      <c r="B21" s="40">
        <v>20</v>
      </c>
      <c r="C21" s="38" t="s">
        <v>370</v>
      </c>
      <c r="D21" s="39" t="s">
        <v>1413</v>
      </c>
      <c r="E21" s="39" t="s">
        <v>4756</v>
      </c>
      <c r="F21" s="39" t="s">
        <v>4755</v>
      </c>
      <c r="G21" s="39" t="s">
        <v>4723</v>
      </c>
      <c r="H21" s="38" t="s">
        <v>390</v>
      </c>
      <c r="I21" s="38">
        <v>30</v>
      </c>
      <c r="J21" s="38" t="s">
        <v>390</v>
      </c>
      <c r="K21" s="38"/>
      <c r="L21" s="38" t="s">
        <v>390</v>
      </c>
      <c r="M21" s="38"/>
      <c r="N21" s="39" t="s">
        <v>4720</v>
      </c>
      <c r="O21" s="38" t="s">
        <v>4754</v>
      </c>
      <c r="P21" s="38" t="s">
        <v>4754</v>
      </c>
      <c r="Q21" s="38" t="s">
        <v>330</v>
      </c>
      <c r="R21" s="37" t="s">
        <v>1258</v>
      </c>
    </row>
    <row r="22" spans="1:18" ht="15.75" customHeight="1">
      <c r="A22" s="41" t="s">
        <v>1338</v>
      </c>
      <c r="B22" s="40">
        <v>21</v>
      </c>
      <c r="C22" s="38" t="s">
        <v>370</v>
      </c>
      <c r="D22" s="39" t="s">
        <v>1413</v>
      </c>
      <c r="E22" s="39" t="s">
        <v>4753</v>
      </c>
      <c r="F22" s="39" t="s">
        <v>4752</v>
      </c>
      <c r="G22" s="39" t="s">
        <v>4723</v>
      </c>
      <c r="H22" s="39" t="s">
        <v>390</v>
      </c>
      <c r="I22" s="38" t="s">
        <v>4622</v>
      </c>
      <c r="J22" s="38" t="s">
        <v>3797</v>
      </c>
      <c r="K22" s="38"/>
      <c r="L22" s="38" t="s">
        <v>390</v>
      </c>
      <c r="M22" s="38"/>
      <c r="N22" s="39" t="s">
        <v>4720</v>
      </c>
      <c r="O22" s="38" t="s">
        <v>4621</v>
      </c>
      <c r="P22" s="38" t="s">
        <v>4621</v>
      </c>
      <c r="Q22" s="38" t="s">
        <v>60</v>
      </c>
      <c r="R22" s="37" t="s">
        <v>1258</v>
      </c>
    </row>
    <row r="23" spans="1:18" ht="15.75" customHeight="1">
      <c r="A23" s="41" t="s">
        <v>1338</v>
      </c>
      <c r="B23" s="40">
        <v>22</v>
      </c>
      <c r="C23" s="38" t="s">
        <v>370</v>
      </c>
      <c r="D23" s="39" t="s">
        <v>1413</v>
      </c>
      <c r="E23" s="39" t="s">
        <v>4751</v>
      </c>
      <c r="F23" s="39" t="s">
        <v>4750</v>
      </c>
      <c r="G23" s="39" t="s">
        <v>4723</v>
      </c>
      <c r="H23" s="38" t="s">
        <v>4749</v>
      </c>
      <c r="I23" s="38" t="s">
        <v>4618</v>
      </c>
      <c r="J23" s="38" t="s">
        <v>390</v>
      </c>
      <c r="K23" s="38"/>
      <c r="L23" s="38" t="s">
        <v>390</v>
      </c>
      <c r="M23" s="38"/>
      <c r="N23" s="39" t="s">
        <v>4720</v>
      </c>
      <c r="O23" s="38" t="s">
        <v>4617</v>
      </c>
      <c r="P23" s="38" t="s">
        <v>4617</v>
      </c>
      <c r="Q23" s="38" t="s">
        <v>60</v>
      </c>
      <c r="R23" s="37" t="s">
        <v>1258</v>
      </c>
    </row>
    <row r="24" spans="1:18" ht="15.75" customHeight="1">
      <c r="A24" s="41" t="s">
        <v>1338</v>
      </c>
      <c r="B24" s="40">
        <v>23</v>
      </c>
      <c r="C24" s="38" t="s">
        <v>370</v>
      </c>
      <c r="D24" s="39" t="s">
        <v>1413</v>
      </c>
      <c r="E24" s="39" t="s">
        <v>4748</v>
      </c>
      <c r="F24" s="39" t="s">
        <v>4747</v>
      </c>
      <c r="G24" s="39" t="s">
        <v>4723</v>
      </c>
      <c r="H24" s="38" t="s">
        <v>4746</v>
      </c>
      <c r="I24" s="38" t="s">
        <v>4745</v>
      </c>
      <c r="J24" s="38" t="s">
        <v>390</v>
      </c>
      <c r="K24" s="38"/>
      <c r="L24" s="38" t="s">
        <v>390</v>
      </c>
      <c r="M24" s="38"/>
      <c r="N24" s="39" t="s">
        <v>4720</v>
      </c>
      <c r="O24" s="38" t="s">
        <v>4744</v>
      </c>
      <c r="P24" s="38" t="s">
        <v>4744</v>
      </c>
      <c r="Q24" s="38" t="s">
        <v>4743</v>
      </c>
      <c r="R24" s="37" t="s">
        <v>1258</v>
      </c>
    </row>
    <row r="25" spans="1:18" ht="15.75" customHeight="1">
      <c r="A25" s="41" t="s">
        <v>1338</v>
      </c>
      <c r="B25" s="40">
        <v>24</v>
      </c>
      <c r="C25" s="38" t="s">
        <v>370</v>
      </c>
      <c r="D25" s="39" t="s">
        <v>1413</v>
      </c>
      <c r="E25" s="39" t="s">
        <v>4742</v>
      </c>
      <c r="F25" s="39" t="s">
        <v>4741</v>
      </c>
      <c r="G25" s="39" t="s">
        <v>4723</v>
      </c>
      <c r="H25" s="38" t="s">
        <v>390</v>
      </c>
      <c r="I25" s="38" t="s">
        <v>4740</v>
      </c>
      <c r="J25" s="38" t="s">
        <v>390</v>
      </c>
      <c r="K25" s="39" t="s">
        <v>3775</v>
      </c>
      <c r="L25" s="38" t="s">
        <v>390</v>
      </c>
      <c r="M25" s="38"/>
      <c r="N25" s="39" t="s">
        <v>4720</v>
      </c>
      <c r="O25" s="38" t="s">
        <v>4739</v>
      </c>
      <c r="P25" s="38" t="s">
        <v>4739</v>
      </c>
      <c r="Q25" s="38" t="s">
        <v>215</v>
      </c>
      <c r="R25" s="37" t="s">
        <v>1258</v>
      </c>
    </row>
    <row r="26" spans="1:18" ht="15.75" customHeight="1">
      <c r="A26" s="41" t="s">
        <v>1338</v>
      </c>
      <c r="B26" s="40">
        <v>25</v>
      </c>
      <c r="C26" s="39" t="s">
        <v>370</v>
      </c>
      <c r="D26" s="39" t="s">
        <v>3786</v>
      </c>
      <c r="E26" s="39" t="s">
        <v>4738</v>
      </c>
      <c r="F26" s="39" t="s">
        <v>4737</v>
      </c>
      <c r="G26" s="39" t="s">
        <v>4723</v>
      </c>
      <c r="H26" s="39" t="s">
        <v>390</v>
      </c>
      <c r="I26" s="39" t="s">
        <v>3973</v>
      </c>
      <c r="J26" s="39" t="s">
        <v>3797</v>
      </c>
      <c r="K26" s="39"/>
      <c r="L26" s="38" t="s">
        <v>390</v>
      </c>
      <c r="M26" s="39"/>
      <c r="N26" s="39" t="s">
        <v>4720</v>
      </c>
      <c r="O26" s="39" t="s">
        <v>3972</v>
      </c>
      <c r="P26" s="39" t="s">
        <v>3972</v>
      </c>
      <c r="Q26" s="39" t="s">
        <v>4736</v>
      </c>
      <c r="R26" s="37" t="s">
        <v>1258</v>
      </c>
    </row>
    <row r="27" spans="1:18" ht="15.75" customHeight="1">
      <c r="A27" s="41" t="s">
        <v>1338</v>
      </c>
      <c r="B27" s="40">
        <v>26</v>
      </c>
      <c r="C27" s="42" t="s">
        <v>370</v>
      </c>
      <c r="D27" s="42" t="s">
        <v>3783</v>
      </c>
      <c r="E27" s="39" t="s">
        <v>4735</v>
      </c>
      <c r="F27" s="39" t="s">
        <v>4734</v>
      </c>
      <c r="G27" s="39" t="s">
        <v>4723</v>
      </c>
      <c r="H27" s="38" t="s">
        <v>390</v>
      </c>
      <c r="I27" s="42" t="s">
        <v>4733</v>
      </c>
      <c r="J27" s="38" t="s">
        <v>390</v>
      </c>
      <c r="K27" s="38"/>
      <c r="L27" s="38" t="s">
        <v>390</v>
      </c>
      <c r="M27" s="42"/>
      <c r="N27" s="39" t="s">
        <v>4720</v>
      </c>
      <c r="O27" s="42" t="s">
        <v>4732</v>
      </c>
      <c r="P27" s="42" t="s">
        <v>4732</v>
      </c>
      <c r="Q27" s="42" t="s">
        <v>60</v>
      </c>
      <c r="R27" s="37" t="s">
        <v>1258</v>
      </c>
    </row>
    <row r="28" spans="1:18" ht="15.75" customHeight="1">
      <c r="A28" s="41" t="s">
        <v>1338</v>
      </c>
      <c r="B28" s="40">
        <v>27</v>
      </c>
      <c r="C28" s="42" t="s">
        <v>370</v>
      </c>
      <c r="D28" s="42" t="s">
        <v>3783</v>
      </c>
      <c r="E28" s="39" t="s">
        <v>4731</v>
      </c>
      <c r="F28" s="39" t="s">
        <v>4730</v>
      </c>
      <c r="G28" s="39" t="s">
        <v>4723</v>
      </c>
      <c r="H28" s="38" t="s">
        <v>390</v>
      </c>
      <c r="I28" s="42" t="s">
        <v>4729</v>
      </c>
      <c r="J28" s="38" t="s">
        <v>390</v>
      </c>
      <c r="K28" s="38"/>
      <c r="L28" s="38" t="s">
        <v>390</v>
      </c>
      <c r="M28" s="42"/>
      <c r="N28" s="39" t="s">
        <v>4720</v>
      </c>
      <c r="O28" s="42" t="s">
        <v>4728</v>
      </c>
      <c r="P28" s="42" t="s">
        <v>4728</v>
      </c>
      <c r="Q28" s="42" t="s">
        <v>60</v>
      </c>
      <c r="R28" s="37" t="s">
        <v>1258</v>
      </c>
    </row>
    <row r="29" spans="1:18" ht="15.75" customHeight="1">
      <c r="A29" s="41" t="s">
        <v>1338</v>
      </c>
      <c r="B29" s="40">
        <v>28</v>
      </c>
      <c r="C29" s="38" t="s">
        <v>370</v>
      </c>
      <c r="D29" s="39" t="s">
        <v>3779</v>
      </c>
      <c r="E29" s="39" t="s">
        <v>4727</v>
      </c>
      <c r="F29" s="39" t="s">
        <v>4726</v>
      </c>
      <c r="G29" s="39" t="s">
        <v>4723</v>
      </c>
      <c r="H29" s="39" t="s">
        <v>390</v>
      </c>
      <c r="I29" s="38" t="s">
        <v>4644</v>
      </c>
      <c r="J29" s="38" t="s">
        <v>3797</v>
      </c>
      <c r="K29" s="38"/>
      <c r="L29" s="38" t="s">
        <v>390</v>
      </c>
      <c r="M29" s="38"/>
      <c r="N29" s="39" t="s">
        <v>4720</v>
      </c>
      <c r="O29" s="38" t="s">
        <v>4643</v>
      </c>
      <c r="P29" s="38" t="s">
        <v>4643</v>
      </c>
      <c r="Q29" s="38" t="s">
        <v>60</v>
      </c>
      <c r="R29" s="37" t="s">
        <v>1258</v>
      </c>
    </row>
    <row r="30" spans="1:18" ht="15.75" customHeight="1">
      <c r="A30" s="41" t="s">
        <v>1338</v>
      </c>
      <c r="B30" s="40">
        <v>29</v>
      </c>
      <c r="C30" s="38" t="s">
        <v>370</v>
      </c>
      <c r="D30" s="39" t="s">
        <v>3779</v>
      </c>
      <c r="E30" s="39" t="s">
        <v>4725</v>
      </c>
      <c r="F30" s="39" t="s">
        <v>4724</v>
      </c>
      <c r="G30" s="39" t="s">
        <v>4723</v>
      </c>
      <c r="H30" s="38" t="s">
        <v>4722</v>
      </c>
      <c r="I30" s="38" t="s">
        <v>4721</v>
      </c>
      <c r="J30" s="38" t="s">
        <v>390</v>
      </c>
      <c r="K30" s="38"/>
      <c r="L30" s="38" t="s">
        <v>390</v>
      </c>
      <c r="M30" s="38"/>
      <c r="N30" s="39" t="s">
        <v>4720</v>
      </c>
      <c r="O30" s="38" t="s">
        <v>4719</v>
      </c>
      <c r="P30" s="38" t="s">
        <v>4719</v>
      </c>
      <c r="Q30" s="38" t="s">
        <v>60</v>
      </c>
      <c r="R30" s="37" t="s">
        <v>1258</v>
      </c>
    </row>
    <row r="31" spans="1:18" ht="15.75" customHeight="1">
      <c r="A31" s="41" t="s">
        <v>1338</v>
      </c>
      <c r="B31" s="40">
        <v>30</v>
      </c>
      <c r="C31" s="39" t="s">
        <v>368</v>
      </c>
      <c r="D31" s="39" t="s">
        <v>3814</v>
      </c>
      <c r="E31" s="39" t="s">
        <v>4718</v>
      </c>
      <c r="F31" s="39" t="s">
        <v>4717</v>
      </c>
      <c r="G31" s="39" t="s">
        <v>4645</v>
      </c>
      <c r="H31" s="39" t="s">
        <v>390</v>
      </c>
      <c r="I31" s="39" t="s">
        <v>3819</v>
      </c>
      <c r="J31" s="39" t="s">
        <v>3797</v>
      </c>
      <c r="K31" s="39"/>
      <c r="L31" s="38" t="s">
        <v>390</v>
      </c>
      <c r="M31" s="39"/>
      <c r="N31" s="39"/>
      <c r="O31" s="39" t="s">
        <v>3818</v>
      </c>
      <c r="P31" s="39" t="s">
        <v>4639</v>
      </c>
      <c r="Q31" s="39" t="s">
        <v>4716</v>
      </c>
      <c r="R31" s="37" t="s">
        <v>1258</v>
      </c>
    </row>
    <row r="32" spans="1:18" ht="15.75" customHeight="1">
      <c r="A32" s="41" t="s">
        <v>1338</v>
      </c>
      <c r="B32" s="40">
        <v>31</v>
      </c>
      <c r="C32" s="39" t="s">
        <v>368</v>
      </c>
      <c r="D32" s="39" t="s">
        <v>3814</v>
      </c>
      <c r="E32" s="39" t="s">
        <v>4715</v>
      </c>
      <c r="F32" s="39" t="s">
        <v>4714</v>
      </c>
      <c r="G32" s="39" t="s">
        <v>4645</v>
      </c>
      <c r="H32" s="38" t="s">
        <v>390</v>
      </c>
      <c r="I32" s="39" t="s">
        <v>3811</v>
      </c>
      <c r="J32" s="38" t="s">
        <v>390</v>
      </c>
      <c r="K32" s="38"/>
      <c r="L32" s="38" t="s">
        <v>390</v>
      </c>
      <c r="M32" s="39"/>
      <c r="N32" s="39"/>
      <c r="O32" s="39" t="s">
        <v>3811</v>
      </c>
      <c r="P32" s="39" t="s">
        <v>3811</v>
      </c>
      <c r="Q32" s="39" t="s">
        <v>4642</v>
      </c>
      <c r="R32" s="37" t="s">
        <v>1258</v>
      </c>
    </row>
    <row r="33" spans="1:18" ht="15.75" customHeight="1">
      <c r="A33" s="41" t="s">
        <v>1338</v>
      </c>
      <c r="B33" s="40">
        <v>32</v>
      </c>
      <c r="C33" s="39" t="s">
        <v>368</v>
      </c>
      <c r="D33" s="39" t="s">
        <v>3814</v>
      </c>
      <c r="E33" s="39" t="s">
        <v>4713</v>
      </c>
      <c r="F33" s="39" t="s">
        <v>4712</v>
      </c>
      <c r="G33" s="39" t="s">
        <v>4645</v>
      </c>
      <c r="H33" s="38" t="s">
        <v>390</v>
      </c>
      <c r="I33" s="39" t="s">
        <v>4265</v>
      </c>
      <c r="J33" s="38" t="s">
        <v>390</v>
      </c>
      <c r="K33" s="38"/>
      <c r="L33" s="38" t="s">
        <v>390</v>
      </c>
      <c r="M33" s="39"/>
      <c r="N33" s="39"/>
      <c r="O33" s="39" t="s">
        <v>4265</v>
      </c>
      <c r="P33" s="39" t="s">
        <v>4265</v>
      </c>
      <c r="Q33" s="39" t="s">
        <v>4711</v>
      </c>
      <c r="R33" s="37" t="s">
        <v>1258</v>
      </c>
    </row>
    <row r="34" spans="1:18" ht="15.75" customHeight="1">
      <c r="A34" s="41" t="s">
        <v>1338</v>
      </c>
      <c r="B34" s="40">
        <v>33</v>
      </c>
      <c r="C34" s="39" t="s">
        <v>368</v>
      </c>
      <c r="D34" s="39" t="s">
        <v>3814</v>
      </c>
      <c r="E34" s="39" t="s">
        <v>4710</v>
      </c>
      <c r="F34" s="39" t="s">
        <v>4709</v>
      </c>
      <c r="G34" s="39" t="s">
        <v>4645</v>
      </c>
      <c r="H34" s="38" t="s">
        <v>390</v>
      </c>
      <c r="I34" s="39" t="s">
        <v>4019</v>
      </c>
      <c r="J34" s="38" t="s">
        <v>390</v>
      </c>
      <c r="K34" s="38"/>
      <c r="L34" s="38" t="s">
        <v>390</v>
      </c>
      <c r="M34" s="39"/>
      <c r="N34" s="39"/>
      <c r="O34" s="39" t="s">
        <v>4019</v>
      </c>
      <c r="P34" s="39" t="s">
        <v>4019</v>
      </c>
      <c r="Q34" s="39" t="s">
        <v>60</v>
      </c>
      <c r="R34" s="37" t="s">
        <v>1258</v>
      </c>
    </row>
    <row r="35" spans="1:18" ht="15.75" customHeight="1">
      <c r="A35" s="41" t="s">
        <v>1338</v>
      </c>
      <c r="B35" s="40">
        <v>34</v>
      </c>
      <c r="C35" s="39" t="s">
        <v>368</v>
      </c>
      <c r="D35" s="39" t="s">
        <v>3802</v>
      </c>
      <c r="E35" s="39" t="s">
        <v>4708</v>
      </c>
      <c r="F35" s="39" t="s">
        <v>4707</v>
      </c>
      <c r="G35" s="39" t="s">
        <v>4645</v>
      </c>
      <c r="H35" s="39" t="s">
        <v>3804</v>
      </c>
      <c r="I35" s="39" t="s">
        <v>3803</v>
      </c>
      <c r="J35" s="38" t="s">
        <v>390</v>
      </c>
      <c r="K35" s="38"/>
      <c r="L35" s="38" t="s">
        <v>390</v>
      </c>
      <c r="M35" s="39"/>
      <c r="N35" s="39"/>
      <c r="O35" s="39" t="s">
        <v>4706</v>
      </c>
      <c r="P35" s="39" t="s">
        <v>4706</v>
      </c>
      <c r="Q35" s="39" t="s">
        <v>60</v>
      </c>
      <c r="R35" s="37" t="s">
        <v>1258</v>
      </c>
    </row>
    <row r="36" spans="1:18" ht="15.75" customHeight="1">
      <c r="A36" s="41" t="s">
        <v>1338</v>
      </c>
      <c r="B36" s="40">
        <v>35</v>
      </c>
      <c r="C36" s="39" t="s">
        <v>368</v>
      </c>
      <c r="D36" s="39" t="s">
        <v>3802</v>
      </c>
      <c r="E36" s="39" t="s">
        <v>4705</v>
      </c>
      <c r="F36" s="39" t="s">
        <v>4704</v>
      </c>
      <c r="G36" s="39" t="s">
        <v>4645</v>
      </c>
      <c r="H36" s="39" t="s">
        <v>3799</v>
      </c>
      <c r="I36" s="39" t="s">
        <v>3798</v>
      </c>
      <c r="J36" s="38" t="s">
        <v>390</v>
      </c>
      <c r="K36" s="38"/>
      <c r="L36" s="38" t="s">
        <v>390</v>
      </c>
      <c r="M36" s="39"/>
      <c r="N36" s="39"/>
      <c r="O36" s="39" t="s">
        <v>4703</v>
      </c>
      <c r="P36" s="39" t="s">
        <v>4703</v>
      </c>
      <c r="Q36" s="39" t="s">
        <v>4702</v>
      </c>
      <c r="R36" s="37" t="s">
        <v>1258</v>
      </c>
    </row>
    <row r="37" spans="1:18" ht="15.75" customHeight="1">
      <c r="A37" s="41" t="s">
        <v>1338</v>
      </c>
      <c r="B37" s="40">
        <v>36</v>
      </c>
      <c r="C37" s="38" t="s">
        <v>368</v>
      </c>
      <c r="D37" s="39" t="s">
        <v>1413</v>
      </c>
      <c r="E37" s="39" t="s">
        <v>4701</v>
      </c>
      <c r="F37" s="39" t="s">
        <v>4700</v>
      </c>
      <c r="G37" s="39" t="s">
        <v>4645</v>
      </c>
      <c r="H37" s="39" t="s">
        <v>4699</v>
      </c>
      <c r="I37" s="38">
        <v>40</v>
      </c>
      <c r="J37" s="39" t="s">
        <v>3839</v>
      </c>
      <c r="K37" s="39"/>
      <c r="L37" s="38" t="s">
        <v>390</v>
      </c>
      <c r="M37" s="38"/>
      <c r="N37" s="38"/>
      <c r="O37" s="38" t="s">
        <v>4698</v>
      </c>
      <c r="P37" s="38" t="s">
        <v>4698</v>
      </c>
      <c r="Q37" s="38" t="s">
        <v>60</v>
      </c>
      <c r="R37" s="37" t="s">
        <v>1258</v>
      </c>
    </row>
    <row r="38" spans="1:18" ht="15.75" customHeight="1">
      <c r="A38" s="41" t="s">
        <v>1338</v>
      </c>
      <c r="B38" s="40">
        <v>37</v>
      </c>
      <c r="C38" s="38" t="s">
        <v>368</v>
      </c>
      <c r="D38" s="39" t="s">
        <v>1413</v>
      </c>
      <c r="E38" s="39" t="s">
        <v>4697</v>
      </c>
      <c r="F38" s="39" t="s">
        <v>4696</v>
      </c>
      <c r="G38" s="39" t="s">
        <v>4645</v>
      </c>
      <c r="H38" s="39" t="s">
        <v>390</v>
      </c>
      <c r="I38" s="38" t="s">
        <v>4695</v>
      </c>
      <c r="J38" s="38" t="s">
        <v>3797</v>
      </c>
      <c r="K38" s="38"/>
      <c r="L38" s="38" t="s">
        <v>390</v>
      </c>
      <c r="M38" s="38"/>
      <c r="N38" s="38"/>
      <c r="O38" s="38" t="s">
        <v>4694</v>
      </c>
      <c r="P38" s="38" t="s">
        <v>4694</v>
      </c>
      <c r="Q38" s="38" t="s">
        <v>4667</v>
      </c>
      <c r="R38" s="37" t="s">
        <v>1258</v>
      </c>
    </row>
    <row r="39" spans="1:18" ht="15.75" customHeight="1">
      <c r="A39" s="41" t="s">
        <v>1338</v>
      </c>
      <c r="B39" s="40">
        <v>38</v>
      </c>
      <c r="C39" s="38" t="s">
        <v>368</v>
      </c>
      <c r="D39" s="39" t="s">
        <v>1413</v>
      </c>
      <c r="E39" s="39" t="s">
        <v>4693</v>
      </c>
      <c r="F39" s="39" t="s">
        <v>4692</v>
      </c>
      <c r="G39" s="39" t="s">
        <v>4645</v>
      </c>
      <c r="H39" s="38" t="s">
        <v>390</v>
      </c>
      <c r="I39" s="38" t="s">
        <v>4691</v>
      </c>
      <c r="J39" s="38" t="s">
        <v>390</v>
      </c>
      <c r="K39" s="39" t="s">
        <v>3775</v>
      </c>
      <c r="L39" s="38" t="s">
        <v>390</v>
      </c>
      <c r="M39" s="38"/>
      <c r="N39" s="38"/>
      <c r="O39" s="38" t="s">
        <v>4690</v>
      </c>
      <c r="P39" s="38" t="s">
        <v>4690</v>
      </c>
      <c r="Q39" s="38" t="s">
        <v>120</v>
      </c>
      <c r="R39" s="37" t="s">
        <v>1258</v>
      </c>
    </row>
    <row r="40" spans="1:18" ht="15.75" customHeight="1">
      <c r="A40" s="41" t="s">
        <v>1338</v>
      </c>
      <c r="B40" s="40">
        <v>39</v>
      </c>
      <c r="C40" s="38" t="s">
        <v>368</v>
      </c>
      <c r="D40" s="39" t="s">
        <v>1413</v>
      </c>
      <c r="E40" s="39" t="s">
        <v>4689</v>
      </c>
      <c r="F40" s="39" t="s">
        <v>4688</v>
      </c>
      <c r="G40" s="39" t="s">
        <v>4645</v>
      </c>
      <c r="H40" s="38" t="s">
        <v>4303</v>
      </c>
      <c r="I40" s="38" t="s">
        <v>4687</v>
      </c>
      <c r="J40" s="38" t="s">
        <v>390</v>
      </c>
      <c r="K40" s="38"/>
      <c r="L40" s="38" t="s">
        <v>390</v>
      </c>
      <c r="M40" s="38"/>
      <c r="N40" s="38"/>
      <c r="O40" s="38" t="s">
        <v>4686</v>
      </c>
      <c r="P40" s="38" t="s">
        <v>4686</v>
      </c>
      <c r="Q40" s="38" t="s">
        <v>215</v>
      </c>
      <c r="R40" s="37" t="s">
        <v>1258</v>
      </c>
    </row>
    <row r="41" spans="1:18" ht="15.75" customHeight="1">
      <c r="A41" s="41" t="s">
        <v>1338</v>
      </c>
      <c r="B41" s="40">
        <v>40</v>
      </c>
      <c r="C41" s="38" t="s">
        <v>368</v>
      </c>
      <c r="D41" s="39" t="s">
        <v>1413</v>
      </c>
      <c r="E41" s="39" t="s">
        <v>4685</v>
      </c>
      <c r="F41" s="39" t="s">
        <v>4684</v>
      </c>
      <c r="G41" s="39" t="s">
        <v>4645</v>
      </c>
      <c r="H41" s="38" t="s">
        <v>4303</v>
      </c>
      <c r="I41" s="38" t="s">
        <v>4683</v>
      </c>
      <c r="J41" s="38" t="s">
        <v>390</v>
      </c>
      <c r="K41" s="38"/>
      <c r="L41" s="38" t="s">
        <v>390</v>
      </c>
      <c r="M41" s="38"/>
      <c r="N41" s="38"/>
      <c r="O41" s="38" t="s">
        <v>4682</v>
      </c>
      <c r="P41" s="38" t="s">
        <v>4682</v>
      </c>
      <c r="Q41" s="38" t="s">
        <v>99</v>
      </c>
      <c r="R41" s="37" t="s">
        <v>1258</v>
      </c>
    </row>
    <row r="42" spans="1:18" ht="15.75" customHeight="1">
      <c r="A42" s="41" t="s">
        <v>1338</v>
      </c>
      <c r="B42" s="40">
        <v>41</v>
      </c>
      <c r="C42" s="38" t="s">
        <v>368</v>
      </c>
      <c r="D42" s="39" t="s">
        <v>1413</v>
      </c>
      <c r="E42" s="39" t="s">
        <v>4681</v>
      </c>
      <c r="F42" s="39" t="s">
        <v>4680</v>
      </c>
      <c r="G42" s="39" t="s">
        <v>4645</v>
      </c>
      <c r="H42" s="38" t="s">
        <v>4679</v>
      </c>
      <c r="I42" s="38" t="s">
        <v>4678</v>
      </c>
      <c r="J42" s="38" t="s">
        <v>390</v>
      </c>
      <c r="K42" s="38"/>
      <c r="L42" s="38" t="s">
        <v>390</v>
      </c>
      <c r="M42" s="38"/>
      <c r="N42" s="38"/>
      <c r="O42" s="38" t="s">
        <v>4677</v>
      </c>
      <c r="P42" s="38" t="s">
        <v>4677</v>
      </c>
      <c r="Q42" s="38" t="s">
        <v>215</v>
      </c>
      <c r="R42" s="37" t="s">
        <v>1258</v>
      </c>
    </row>
    <row r="43" spans="1:18" ht="15.75" customHeight="1">
      <c r="A43" s="41" t="s">
        <v>1338</v>
      </c>
      <c r="B43" s="40">
        <v>42</v>
      </c>
      <c r="C43" s="38" t="s">
        <v>368</v>
      </c>
      <c r="D43" s="39" t="s">
        <v>1413</v>
      </c>
      <c r="E43" s="39" t="s">
        <v>4676</v>
      </c>
      <c r="F43" s="39" t="s">
        <v>4675</v>
      </c>
      <c r="G43" s="39" t="s">
        <v>4645</v>
      </c>
      <c r="H43" s="38" t="s">
        <v>4674</v>
      </c>
      <c r="I43" s="38" t="s">
        <v>4673</v>
      </c>
      <c r="J43" s="38" t="s">
        <v>390</v>
      </c>
      <c r="K43" s="38"/>
      <c r="L43" s="38" t="s">
        <v>390</v>
      </c>
      <c r="M43" s="38"/>
      <c r="N43" s="38"/>
      <c r="O43" s="38" t="s">
        <v>4672</v>
      </c>
      <c r="P43" s="38" t="s">
        <v>4672</v>
      </c>
      <c r="Q43" s="38" t="s">
        <v>99</v>
      </c>
      <c r="R43" s="37" t="s">
        <v>1258</v>
      </c>
    </row>
    <row r="44" spans="1:18" ht="15.75" customHeight="1">
      <c r="A44" s="41" t="s">
        <v>1338</v>
      </c>
      <c r="B44" s="40">
        <v>43</v>
      </c>
      <c r="C44" s="39" t="s">
        <v>368</v>
      </c>
      <c r="D44" s="39" t="s">
        <v>3786</v>
      </c>
      <c r="E44" s="39" t="s">
        <v>4671</v>
      </c>
      <c r="F44" s="39" t="s">
        <v>4670</v>
      </c>
      <c r="G44" s="39" t="s">
        <v>4645</v>
      </c>
      <c r="H44" s="39" t="s">
        <v>4669</v>
      </c>
      <c r="I44" s="39" t="s">
        <v>3973</v>
      </c>
      <c r="J44" s="39" t="s">
        <v>4190</v>
      </c>
      <c r="K44" s="39"/>
      <c r="L44" s="38" t="s">
        <v>390</v>
      </c>
      <c r="M44" s="39"/>
      <c r="N44" s="39"/>
      <c r="O44" s="39" t="s">
        <v>4668</v>
      </c>
      <c r="P44" s="39" t="s">
        <v>4668</v>
      </c>
      <c r="Q44" s="39" t="s">
        <v>4667</v>
      </c>
      <c r="R44" s="37" t="s">
        <v>1258</v>
      </c>
    </row>
    <row r="45" spans="1:18" ht="15.75" customHeight="1">
      <c r="A45" s="41" t="s">
        <v>1338</v>
      </c>
      <c r="B45" s="40">
        <v>44</v>
      </c>
      <c r="C45" s="39" t="s">
        <v>368</v>
      </c>
      <c r="D45" s="39" t="s">
        <v>3786</v>
      </c>
      <c r="E45" s="39" t="s">
        <v>4666</v>
      </c>
      <c r="F45" s="39" t="s">
        <v>4665</v>
      </c>
      <c r="G45" s="39" t="s">
        <v>4645</v>
      </c>
      <c r="H45" s="39" t="s">
        <v>4185</v>
      </c>
      <c r="I45" s="39" t="s">
        <v>4664</v>
      </c>
      <c r="J45" s="38" t="s">
        <v>390</v>
      </c>
      <c r="K45" s="38"/>
      <c r="L45" s="38" t="s">
        <v>390</v>
      </c>
      <c r="M45" s="39"/>
      <c r="N45" s="39"/>
      <c r="O45" s="39" t="s">
        <v>4663</v>
      </c>
      <c r="P45" s="39" t="s">
        <v>4663</v>
      </c>
      <c r="Q45" s="39" t="s">
        <v>99</v>
      </c>
      <c r="R45" s="37" t="s">
        <v>1258</v>
      </c>
    </row>
    <row r="46" spans="1:18" ht="15.75" customHeight="1">
      <c r="A46" s="41" t="s">
        <v>1338</v>
      </c>
      <c r="B46" s="40">
        <v>45</v>
      </c>
      <c r="C46" s="42" t="s">
        <v>368</v>
      </c>
      <c r="D46" s="42" t="s">
        <v>3783</v>
      </c>
      <c r="E46" s="39" t="s">
        <v>4662</v>
      </c>
      <c r="F46" s="39" t="s">
        <v>4661</v>
      </c>
      <c r="G46" s="39" t="s">
        <v>4645</v>
      </c>
      <c r="H46" s="38" t="s">
        <v>390</v>
      </c>
      <c r="I46" s="42" t="s">
        <v>3775</v>
      </c>
      <c r="J46" s="38" t="s">
        <v>390</v>
      </c>
      <c r="K46" s="39" t="s">
        <v>3775</v>
      </c>
      <c r="L46" s="38" t="s">
        <v>390</v>
      </c>
      <c r="M46" s="42"/>
      <c r="N46" s="42"/>
      <c r="O46" s="42" t="s">
        <v>4511</v>
      </c>
      <c r="P46" s="42" t="s">
        <v>4511</v>
      </c>
      <c r="Q46" s="42" t="s">
        <v>60</v>
      </c>
      <c r="R46" s="37" t="s">
        <v>1258</v>
      </c>
    </row>
    <row r="47" spans="1:18" ht="15.75" customHeight="1">
      <c r="A47" s="41" t="s">
        <v>1338</v>
      </c>
      <c r="B47" s="40">
        <v>46</v>
      </c>
      <c r="C47" s="42" t="s">
        <v>368</v>
      </c>
      <c r="D47" s="42" t="s">
        <v>3783</v>
      </c>
      <c r="E47" s="39" t="s">
        <v>4660</v>
      </c>
      <c r="F47" s="39" t="s">
        <v>4659</v>
      </c>
      <c r="G47" s="39" t="s">
        <v>4645</v>
      </c>
      <c r="H47" s="38" t="s">
        <v>390</v>
      </c>
      <c r="I47" s="42" t="s">
        <v>4302</v>
      </c>
      <c r="J47" s="42" t="s">
        <v>4190</v>
      </c>
      <c r="K47" s="42"/>
      <c r="L47" s="38" t="s">
        <v>390</v>
      </c>
      <c r="M47" s="42"/>
      <c r="N47" s="42"/>
      <c r="O47" s="42" t="s">
        <v>4658</v>
      </c>
      <c r="P47" s="42" t="s">
        <v>4658</v>
      </c>
      <c r="Q47" s="42" t="s">
        <v>60</v>
      </c>
      <c r="R47" s="37" t="s">
        <v>1258</v>
      </c>
    </row>
    <row r="48" spans="1:18" ht="15.75" customHeight="1">
      <c r="A48" s="41" t="s">
        <v>1338</v>
      </c>
      <c r="B48" s="40">
        <v>47</v>
      </c>
      <c r="C48" s="42" t="s">
        <v>368</v>
      </c>
      <c r="D48" s="42" t="s">
        <v>3783</v>
      </c>
      <c r="E48" s="39" t="s">
        <v>4657</v>
      </c>
      <c r="F48" s="39" t="s">
        <v>4656</v>
      </c>
      <c r="G48" s="39" t="s">
        <v>4645</v>
      </c>
      <c r="H48" s="38" t="s">
        <v>390</v>
      </c>
      <c r="I48" s="42" t="s">
        <v>4655</v>
      </c>
      <c r="J48" s="42" t="s">
        <v>4190</v>
      </c>
      <c r="K48" s="42"/>
      <c r="L48" s="38" t="s">
        <v>390</v>
      </c>
      <c r="M48" s="42"/>
      <c r="N48" s="42"/>
      <c r="O48" s="42" t="s">
        <v>4439</v>
      </c>
      <c r="P48" s="42" t="s">
        <v>4439</v>
      </c>
      <c r="Q48" s="42" t="s">
        <v>4642</v>
      </c>
      <c r="R48" s="37" t="s">
        <v>1258</v>
      </c>
    </row>
    <row r="49" spans="1:18" ht="15.75" customHeight="1">
      <c r="A49" s="41" t="s">
        <v>1338</v>
      </c>
      <c r="B49" s="40">
        <v>48</v>
      </c>
      <c r="C49" s="42" t="s">
        <v>368</v>
      </c>
      <c r="D49" s="42" t="s">
        <v>3783</v>
      </c>
      <c r="E49" s="39" t="s">
        <v>4654</v>
      </c>
      <c r="F49" s="39" t="s">
        <v>4653</v>
      </c>
      <c r="G49" s="39" t="s">
        <v>4645</v>
      </c>
      <c r="H49" s="42" t="s">
        <v>4652</v>
      </c>
      <c r="I49" s="42" t="s">
        <v>4651</v>
      </c>
      <c r="J49" s="38" t="s">
        <v>390</v>
      </c>
      <c r="K49" s="38"/>
      <c r="L49" s="38" t="s">
        <v>390</v>
      </c>
      <c r="M49" s="42"/>
      <c r="N49" s="42"/>
      <c r="O49" s="42" t="s">
        <v>4650</v>
      </c>
      <c r="P49" s="42" t="s">
        <v>4650</v>
      </c>
      <c r="Q49" s="42" t="s">
        <v>99</v>
      </c>
      <c r="R49" s="37" t="s">
        <v>1258</v>
      </c>
    </row>
    <row r="50" spans="1:18" ht="15.75" customHeight="1">
      <c r="A50" s="41" t="s">
        <v>1338</v>
      </c>
      <c r="B50" s="40">
        <v>49</v>
      </c>
      <c r="C50" s="38" t="s">
        <v>368</v>
      </c>
      <c r="D50" s="39" t="s">
        <v>3779</v>
      </c>
      <c r="E50" s="39" t="s">
        <v>4649</v>
      </c>
      <c r="F50" s="39" t="s">
        <v>4648</v>
      </c>
      <c r="G50" s="39" t="s">
        <v>4645</v>
      </c>
      <c r="H50" s="38" t="s">
        <v>390</v>
      </c>
      <c r="I50" s="38" t="s">
        <v>3775</v>
      </c>
      <c r="J50" s="38" t="s">
        <v>390</v>
      </c>
      <c r="K50" s="39" t="s">
        <v>3775</v>
      </c>
      <c r="L50" s="38" t="s">
        <v>390</v>
      </c>
      <c r="M50" s="38"/>
      <c r="N50" s="38"/>
      <c r="O50" s="38" t="s">
        <v>4511</v>
      </c>
      <c r="P50" s="38" t="s">
        <v>4511</v>
      </c>
      <c r="Q50" s="38" t="s">
        <v>239</v>
      </c>
      <c r="R50" s="37" t="s">
        <v>1258</v>
      </c>
    </row>
    <row r="51" spans="1:18" ht="15.75" customHeight="1">
      <c r="A51" s="41" t="s">
        <v>1338</v>
      </c>
      <c r="B51" s="40">
        <v>50</v>
      </c>
      <c r="C51" s="38" t="s">
        <v>368</v>
      </c>
      <c r="D51" s="39" t="s">
        <v>3779</v>
      </c>
      <c r="E51" s="39" t="s">
        <v>4647</v>
      </c>
      <c r="F51" s="39" t="s">
        <v>4646</v>
      </c>
      <c r="G51" s="39" t="s">
        <v>4645</v>
      </c>
      <c r="H51" s="39" t="s">
        <v>390</v>
      </c>
      <c r="I51" s="38" t="s">
        <v>4644</v>
      </c>
      <c r="J51" s="38" t="s">
        <v>3797</v>
      </c>
      <c r="K51" s="38"/>
      <c r="L51" s="38" t="s">
        <v>390</v>
      </c>
      <c r="M51" s="38"/>
      <c r="N51" s="38"/>
      <c r="O51" s="38" t="s">
        <v>4643</v>
      </c>
      <c r="P51" s="38" t="s">
        <v>4643</v>
      </c>
      <c r="Q51" s="38" t="s">
        <v>4642</v>
      </c>
      <c r="R51" s="37" t="s">
        <v>1258</v>
      </c>
    </row>
    <row r="52" spans="1:18" ht="15.75" customHeight="1">
      <c r="A52" s="41" t="s">
        <v>1338</v>
      </c>
      <c r="B52" s="40">
        <v>51</v>
      </c>
      <c r="C52" s="39" t="s">
        <v>366</v>
      </c>
      <c r="D52" s="39" t="s">
        <v>3814</v>
      </c>
      <c r="E52" s="39" t="s">
        <v>4641</v>
      </c>
      <c r="F52" s="39" t="s">
        <v>4640</v>
      </c>
      <c r="G52" s="39" t="s">
        <v>4583</v>
      </c>
      <c r="H52" s="39" t="s">
        <v>390</v>
      </c>
      <c r="I52" s="39" t="s">
        <v>3819</v>
      </c>
      <c r="J52" s="39" t="s">
        <v>3797</v>
      </c>
      <c r="K52" s="39"/>
      <c r="L52" s="38" t="s">
        <v>390</v>
      </c>
      <c r="M52" s="39"/>
      <c r="N52" s="39"/>
      <c r="O52" s="39" t="s">
        <v>3818</v>
      </c>
      <c r="P52" s="39" t="s">
        <v>4639</v>
      </c>
      <c r="Q52" s="39" t="s">
        <v>60</v>
      </c>
      <c r="R52" s="37" t="s">
        <v>1258</v>
      </c>
    </row>
    <row r="53" spans="1:18" ht="15.75" customHeight="1">
      <c r="A53" s="41" t="s">
        <v>1338</v>
      </c>
      <c r="B53" s="40">
        <v>52</v>
      </c>
      <c r="C53" s="39" t="s">
        <v>366</v>
      </c>
      <c r="D53" s="39" t="s">
        <v>3814</v>
      </c>
      <c r="E53" s="39" t="s">
        <v>4638</v>
      </c>
      <c r="F53" s="39" t="s">
        <v>4637</v>
      </c>
      <c r="G53" s="39" t="s">
        <v>4583</v>
      </c>
      <c r="H53" s="38" t="s">
        <v>390</v>
      </c>
      <c r="I53" s="39" t="s">
        <v>3849</v>
      </c>
      <c r="J53" s="38" t="s">
        <v>390</v>
      </c>
      <c r="K53" s="38"/>
      <c r="L53" s="38" t="s">
        <v>390</v>
      </c>
      <c r="M53" s="39"/>
      <c r="N53" s="39"/>
      <c r="O53" s="39" t="s">
        <v>3849</v>
      </c>
      <c r="P53" s="39" t="s">
        <v>3849</v>
      </c>
      <c r="Q53" s="39" t="s">
        <v>60</v>
      </c>
      <c r="R53" s="37" t="s">
        <v>1258</v>
      </c>
    </row>
    <row r="54" spans="1:18" ht="15.75" customHeight="1">
      <c r="A54" s="41" t="s">
        <v>1338</v>
      </c>
      <c r="B54" s="40">
        <v>53</v>
      </c>
      <c r="C54" s="39" t="s">
        <v>366</v>
      </c>
      <c r="D54" s="39" t="s">
        <v>3802</v>
      </c>
      <c r="E54" s="39" t="s">
        <v>4636</v>
      </c>
      <c r="F54" s="39" t="s">
        <v>4635</v>
      </c>
      <c r="G54" s="39" t="s">
        <v>4583</v>
      </c>
      <c r="H54" s="38" t="s">
        <v>390</v>
      </c>
      <c r="I54" s="39" t="s">
        <v>3831</v>
      </c>
      <c r="J54" s="39" t="s">
        <v>3830</v>
      </c>
      <c r="K54" s="39"/>
      <c r="L54" s="38" t="s">
        <v>390</v>
      </c>
      <c r="M54" s="39"/>
      <c r="N54" s="39"/>
      <c r="O54" s="39" t="s">
        <v>3829</v>
      </c>
      <c r="P54" s="39" t="s">
        <v>3829</v>
      </c>
      <c r="Q54" s="39" t="s">
        <v>60</v>
      </c>
      <c r="R54" s="37" t="s">
        <v>1258</v>
      </c>
    </row>
    <row r="55" spans="1:18" ht="15.75" customHeight="1">
      <c r="A55" s="41" t="s">
        <v>1338</v>
      </c>
      <c r="B55" s="40">
        <v>54</v>
      </c>
      <c r="C55" s="39" t="s">
        <v>366</v>
      </c>
      <c r="D55" s="39" t="s">
        <v>3802</v>
      </c>
      <c r="E55" s="39" t="s">
        <v>4634</v>
      </c>
      <c r="F55" s="39" t="s">
        <v>4633</v>
      </c>
      <c r="G55" s="39" t="s">
        <v>4583</v>
      </c>
      <c r="H55" s="39" t="s">
        <v>390</v>
      </c>
      <c r="I55" s="39" t="s">
        <v>3798</v>
      </c>
      <c r="J55" s="39" t="s">
        <v>3797</v>
      </c>
      <c r="K55" s="39"/>
      <c r="L55" s="38" t="s">
        <v>390</v>
      </c>
      <c r="M55" s="39"/>
      <c r="N55" s="39"/>
      <c r="O55" s="39" t="s">
        <v>4010</v>
      </c>
      <c r="P55" s="39" t="s">
        <v>4010</v>
      </c>
      <c r="Q55" s="39" t="s">
        <v>57</v>
      </c>
      <c r="R55" s="37" t="s">
        <v>1258</v>
      </c>
    </row>
    <row r="56" spans="1:18" ht="15.75" customHeight="1">
      <c r="A56" s="41" t="s">
        <v>1338</v>
      </c>
      <c r="B56" s="40">
        <v>55</v>
      </c>
      <c r="C56" s="39" t="s">
        <v>366</v>
      </c>
      <c r="D56" s="39" t="s">
        <v>3802</v>
      </c>
      <c r="E56" s="39" t="s">
        <v>4632</v>
      </c>
      <c r="F56" s="39" t="s">
        <v>4631</v>
      </c>
      <c r="G56" s="39" t="s">
        <v>4583</v>
      </c>
      <c r="H56" s="39" t="s">
        <v>390</v>
      </c>
      <c r="I56" s="39" t="s">
        <v>3997</v>
      </c>
      <c r="J56" s="39" t="s">
        <v>3797</v>
      </c>
      <c r="K56" s="39"/>
      <c r="L56" s="38" t="s">
        <v>390</v>
      </c>
      <c r="M56" s="39"/>
      <c r="N56" s="39"/>
      <c r="O56" s="39" t="s">
        <v>4630</v>
      </c>
      <c r="P56" s="39" t="s">
        <v>4629</v>
      </c>
      <c r="Q56" s="39" t="s">
        <v>60</v>
      </c>
      <c r="R56" s="37" t="s">
        <v>1258</v>
      </c>
    </row>
    <row r="57" spans="1:18" ht="15.75" customHeight="1">
      <c r="A57" s="41" t="s">
        <v>1338</v>
      </c>
      <c r="B57" s="40">
        <v>56</v>
      </c>
      <c r="C57" s="38" t="s">
        <v>366</v>
      </c>
      <c r="D57" s="39" t="s">
        <v>1413</v>
      </c>
      <c r="E57" s="39" t="s">
        <v>4628</v>
      </c>
      <c r="F57" s="39" t="s">
        <v>4627</v>
      </c>
      <c r="G57" s="39" t="s">
        <v>4583</v>
      </c>
      <c r="H57" s="38" t="s">
        <v>390</v>
      </c>
      <c r="I57" s="38" t="s">
        <v>3775</v>
      </c>
      <c r="J57" s="38" t="s">
        <v>390</v>
      </c>
      <c r="K57" s="38"/>
      <c r="L57" s="38" t="s">
        <v>4610</v>
      </c>
      <c r="M57" s="38"/>
      <c r="N57" s="38"/>
      <c r="O57" s="38" t="s">
        <v>4610</v>
      </c>
      <c r="P57" s="38" t="s">
        <v>4610</v>
      </c>
      <c r="Q57" s="38" t="s">
        <v>4118</v>
      </c>
      <c r="R57" s="37" t="s">
        <v>1258</v>
      </c>
    </row>
    <row r="58" spans="1:18" ht="15.75" customHeight="1">
      <c r="A58" s="41" t="s">
        <v>1338</v>
      </c>
      <c r="B58" s="40">
        <v>57</v>
      </c>
      <c r="C58" s="38" t="s">
        <v>366</v>
      </c>
      <c r="D58" s="39" t="s">
        <v>1413</v>
      </c>
      <c r="E58" s="39" t="s">
        <v>4626</v>
      </c>
      <c r="F58" s="39" t="s">
        <v>4625</v>
      </c>
      <c r="G58" s="39" t="s">
        <v>4583</v>
      </c>
      <c r="H58" s="39" t="s">
        <v>3840</v>
      </c>
      <c r="I58" s="38">
        <v>20</v>
      </c>
      <c r="J58" s="39" t="s">
        <v>3839</v>
      </c>
      <c r="K58" s="39"/>
      <c r="L58" s="38" t="s">
        <v>390</v>
      </c>
      <c r="M58" s="38"/>
      <c r="N58" s="38"/>
      <c r="O58" s="38" t="s">
        <v>3838</v>
      </c>
      <c r="P58" s="38" t="s">
        <v>3838</v>
      </c>
      <c r="Q58" s="38" t="s">
        <v>4118</v>
      </c>
      <c r="R58" s="37" t="s">
        <v>1258</v>
      </c>
    </row>
    <row r="59" spans="1:18" ht="15.75" customHeight="1">
      <c r="A59" s="41" t="s">
        <v>1338</v>
      </c>
      <c r="B59" s="40">
        <v>58</v>
      </c>
      <c r="C59" s="38" t="s">
        <v>366</v>
      </c>
      <c r="D59" s="39" t="s">
        <v>1413</v>
      </c>
      <c r="E59" s="39" t="s">
        <v>4624</v>
      </c>
      <c r="F59" s="39" t="s">
        <v>4623</v>
      </c>
      <c r="G59" s="39" t="s">
        <v>4583</v>
      </c>
      <c r="H59" s="39" t="s">
        <v>390</v>
      </c>
      <c r="I59" s="38" t="s">
        <v>4622</v>
      </c>
      <c r="J59" s="38" t="s">
        <v>3797</v>
      </c>
      <c r="K59" s="38"/>
      <c r="L59" s="38" t="s">
        <v>390</v>
      </c>
      <c r="M59" s="38"/>
      <c r="N59" s="38"/>
      <c r="O59" s="38" t="s">
        <v>4621</v>
      </c>
      <c r="P59" s="38" t="s">
        <v>4621</v>
      </c>
      <c r="Q59" s="38" t="s">
        <v>4118</v>
      </c>
      <c r="R59" s="37" t="s">
        <v>1258</v>
      </c>
    </row>
    <row r="60" spans="1:18" ht="15.75" customHeight="1">
      <c r="A60" s="41" t="s">
        <v>1338</v>
      </c>
      <c r="B60" s="40">
        <v>59</v>
      </c>
      <c r="C60" s="38" t="s">
        <v>366</v>
      </c>
      <c r="D60" s="39" t="s">
        <v>1413</v>
      </c>
      <c r="E60" s="39" t="s">
        <v>4620</v>
      </c>
      <c r="F60" s="39" t="s">
        <v>4619</v>
      </c>
      <c r="G60" s="39" t="s">
        <v>4583</v>
      </c>
      <c r="H60" s="38" t="s">
        <v>390</v>
      </c>
      <c r="I60" s="38" t="s">
        <v>4618</v>
      </c>
      <c r="J60" s="38" t="s">
        <v>390</v>
      </c>
      <c r="K60" s="54" t="s">
        <v>4483</v>
      </c>
      <c r="L60" s="38" t="s">
        <v>390</v>
      </c>
      <c r="M60" s="38"/>
      <c r="N60" s="38"/>
      <c r="O60" s="38" t="s">
        <v>4617</v>
      </c>
      <c r="P60" s="38" t="s">
        <v>4617</v>
      </c>
      <c r="Q60" s="38" t="s">
        <v>60</v>
      </c>
      <c r="R60" s="37" t="s">
        <v>1258</v>
      </c>
    </row>
    <row r="61" spans="1:18" ht="15.75" customHeight="1">
      <c r="A61" s="41" t="s">
        <v>1338</v>
      </c>
      <c r="B61" s="40">
        <v>60</v>
      </c>
      <c r="C61" s="39" t="s">
        <v>366</v>
      </c>
      <c r="D61" s="39" t="s">
        <v>3786</v>
      </c>
      <c r="E61" s="39" t="s">
        <v>4616</v>
      </c>
      <c r="F61" s="39" t="s">
        <v>4615</v>
      </c>
      <c r="G61" s="39" t="s">
        <v>4583</v>
      </c>
      <c r="H61" s="38" t="s">
        <v>390</v>
      </c>
      <c r="I61" s="39" t="s">
        <v>3831</v>
      </c>
      <c r="J61" s="39" t="s">
        <v>3830</v>
      </c>
      <c r="K61" s="39"/>
      <c r="L61" s="38" t="s">
        <v>390</v>
      </c>
      <c r="M61" s="39"/>
      <c r="N61" s="39"/>
      <c r="O61" s="39" t="s">
        <v>3829</v>
      </c>
      <c r="P61" s="39" t="s">
        <v>3829</v>
      </c>
      <c r="Q61" s="39" t="s">
        <v>60</v>
      </c>
      <c r="R61" s="37" t="s">
        <v>1258</v>
      </c>
    </row>
    <row r="62" spans="1:18" ht="15.75" customHeight="1">
      <c r="A62" s="41" t="s">
        <v>1338</v>
      </c>
      <c r="B62" s="40">
        <v>61</v>
      </c>
      <c r="C62" s="39" t="s">
        <v>366</v>
      </c>
      <c r="D62" s="39" t="s">
        <v>3786</v>
      </c>
      <c r="E62" s="39" t="s">
        <v>4614</v>
      </c>
      <c r="F62" s="39" t="s">
        <v>4613</v>
      </c>
      <c r="G62" s="39" t="s">
        <v>4583</v>
      </c>
      <c r="H62" s="39" t="s">
        <v>390</v>
      </c>
      <c r="I62" s="39" t="s">
        <v>3973</v>
      </c>
      <c r="J62" s="39" t="s">
        <v>3797</v>
      </c>
      <c r="K62" s="39"/>
      <c r="L62" s="38" t="s">
        <v>390</v>
      </c>
      <c r="M62" s="39"/>
      <c r="N62" s="39"/>
      <c r="O62" s="39" t="s">
        <v>3972</v>
      </c>
      <c r="P62" s="39" t="s">
        <v>3972</v>
      </c>
      <c r="Q62" s="39" t="s">
        <v>60</v>
      </c>
      <c r="R62" s="37" t="s">
        <v>1258</v>
      </c>
    </row>
    <row r="63" spans="1:18" ht="15.75" customHeight="1">
      <c r="A63" s="41" t="s">
        <v>1338</v>
      </c>
      <c r="B63" s="40">
        <v>62</v>
      </c>
      <c r="C63" s="39" t="s">
        <v>366</v>
      </c>
      <c r="D63" s="39" t="s">
        <v>3786</v>
      </c>
      <c r="E63" s="39" t="s">
        <v>4612</v>
      </c>
      <c r="F63" s="39" t="s">
        <v>4611</v>
      </c>
      <c r="G63" s="39" t="s">
        <v>4583</v>
      </c>
      <c r="H63" s="39" t="s">
        <v>390</v>
      </c>
      <c r="I63" s="39" t="s">
        <v>3831</v>
      </c>
      <c r="J63" s="39" t="s">
        <v>3797</v>
      </c>
      <c r="K63" s="39"/>
      <c r="L63" s="39" t="s">
        <v>4610</v>
      </c>
      <c r="M63" s="39"/>
      <c r="N63" s="39"/>
      <c r="O63" s="39" t="s">
        <v>4610</v>
      </c>
      <c r="P63" s="39" t="s">
        <v>4610</v>
      </c>
      <c r="Q63" s="39" t="s">
        <v>60</v>
      </c>
      <c r="R63" s="37" t="s">
        <v>1258</v>
      </c>
    </row>
    <row r="64" spans="1:18" ht="15.75" customHeight="1">
      <c r="A64" s="41" t="s">
        <v>1338</v>
      </c>
      <c r="B64" s="40">
        <v>63</v>
      </c>
      <c r="C64" s="42" t="s">
        <v>366</v>
      </c>
      <c r="D64" s="42" t="s">
        <v>3783</v>
      </c>
      <c r="E64" s="39" t="s">
        <v>4609</v>
      </c>
      <c r="F64" s="39" t="s">
        <v>4608</v>
      </c>
      <c r="G64" s="39" t="s">
        <v>4583</v>
      </c>
      <c r="H64" s="39" t="s">
        <v>390</v>
      </c>
      <c r="I64" s="42" t="s">
        <v>3944</v>
      </c>
      <c r="J64" s="42" t="s">
        <v>3797</v>
      </c>
      <c r="K64" s="42"/>
      <c r="L64" s="38" t="s">
        <v>390</v>
      </c>
      <c r="M64" s="42"/>
      <c r="N64" s="42"/>
      <c r="O64" s="42" t="s">
        <v>4607</v>
      </c>
      <c r="P64" s="42" t="s">
        <v>4607</v>
      </c>
      <c r="Q64" s="42" t="s">
        <v>60</v>
      </c>
      <c r="R64" s="37" t="s">
        <v>1258</v>
      </c>
    </row>
    <row r="65" spans="1:18" ht="15.75" customHeight="1">
      <c r="A65" s="41" t="s">
        <v>1338</v>
      </c>
      <c r="B65" s="40">
        <v>64</v>
      </c>
      <c r="C65" s="42" t="s">
        <v>366</v>
      </c>
      <c r="D65" s="42" t="s">
        <v>3783</v>
      </c>
      <c r="E65" s="39" t="s">
        <v>4606</v>
      </c>
      <c r="F65" s="39" t="s">
        <v>4605</v>
      </c>
      <c r="G65" s="39" t="s">
        <v>4583</v>
      </c>
      <c r="H65" s="42" t="s">
        <v>3966</v>
      </c>
      <c r="I65" s="42" t="s">
        <v>3775</v>
      </c>
      <c r="J65" s="38" t="s">
        <v>390</v>
      </c>
      <c r="K65" s="38"/>
      <c r="L65" s="42" t="s">
        <v>4604</v>
      </c>
      <c r="M65" s="42"/>
      <c r="N65" s="42"/>
      <c r="O65" s="42" t="s">
        <v>4604</v>
      </c>
      <c r="P65" s="42" t="s">
        <v>4604</v>
      </c>
      <c r="Q65" s="42" t="s">
        <v>4118</v>
      </c>
      <c r="R65" s="37" t="s">
        <v>1258</v>
      </c>
    </row>
    <row r="66" spans="1:18" ht="15.75" customHeight="1">
      <c r="A66" s="41" t="s">
        <v>1338</v>
      </c>
      <c r="B66" s="40">
        <v>65</v>
      </c>
      <c r="C66" s="42" t="s">
        <v>366</v>
      </c>
      <c r="D66" s="42" t="s">
        <v>3783</v>
      </c>
      <c r="E66" s="39" t="s">
        <v>4603</v>
      </c>
      <c r="F66" s="39" t="s">
        <v>4602</v>
      </c>
      <c r="G66" s="39" t="s">
        <v>4583</v>
      </c>
      <c r="H66" s="42" t="s">
        <v>3961</v>
      </c>
      <c r="I66" s="42" t="s">
        <v>3775</v>
      </c>
      <c r="J66" s="42" t="s">
        <v>3797</v>
      </c>
      <c r="K66" s="42"/>
      <c r="L66" s="42" t="s">
        <v>4601</v>
      </c>
      <c r="M66" s="42"/>
      <c r="N66" s="42"/>
      <c r="O66" s="42" t="s">
        <v>4601</v>
      </c>
      <c r="P66" s="42" t="s">
        <v>4601</v>
      </c>
      <c r="Q66" s="42" t="s">
        <v>4118</v>
      </c>
      <c r="R66" s="37" t="s">
        <v>1258</v>
      </c>
    </row>
    <row r="67" spans="1:18" ht="15.75" customHeight="1">
      <c r="A67" s="41" t="s">
        <v>1338</v>
      </c>
      <c r="B67" s="40">
        <v>66</v>
      </c>
      <c r="C67" s="42" t="s">
        <v>366</v>
      </c>
      <c r="D67" s="42" t="s">
        <v>3783</v>
      </c>
      <c r="E67" s="39" t="s">
        <v>4600</v>
      </c>
      <c r="F67" s="39" t="s">
        <v>4599</v>
      </c>
      <c r="G67" s="39" t="s">
        <v>4583</v>
      </c>
      <c r="H67" s="42" t="s">
        <v>3945</v>
      </c>
      <c r="I67" s="42" t="s">
        <v>3944</v>
      </c>
      <c r="J67" s="38" t="s">
        <v>390</v>
      </c>
      <c r="K67" s="38"/>
      <c r="L67" s="38" t="s">
        <v>390</v>
      </c>
      <c r="M67" s="42"/>
      <c r="N67" s="42"/>
      <c r="O67" s="42" t="s">
        <v>4598</v>
      </c>
      <c r="P67" s="42" t="s">
        <v>4598</v>
      </c>
      <c r="Q67" s="42" t="s">
        <v>4118</v>
      </c>
      <c r="R67" s="37" t="s">
        <v>1258</v>
      </c>
    </row>
    <row r="68" spans="1:18" ht="15.75" customHeight="1">
      <c r="A68" s="41" t="s">
        <v>1338</v>
      </c>
      <c r="B68" s="40">
        <v>67</v>
      </c>
      <c r="C68" s="42" t="s">
        <v>366</v>
      </c>
      <c r="D68" s="42" t="s">
        <v>3783</v>
      </c>
      <c r="E68" s="39" t="s">
        <v>4597</v>
      </c>
      <c r="F68" s="39" t="s">
        <v>4596</v>
      </c>
      <c r="G68" s="39" t="s">
        <v>4583</v>
      </c>
      <c r="H68" s="42" t="s">
        <v>4303</v>
      </c>
      <c r="I68" s="42" t="s">
        <v>4595</v>
      </c>
      <c r="J68" s="38" t="s">
        <v>390</v>
      </c>
      <c r="K68" s="38"/>
      <c r="L68" s="38" t="s">
        <v>390</v>
      </c>
      <c r="M68" s="42"/>
      <c r="N68" s="42"/>
      <c r="O68" s="42" t="s">
        <v>4594</v>
      </c>
      <c r="P68" s="42" t="s">
        <v>4594</v>
      </c>
      <c r="Q68" s="42" t="s">
        <v>4593</v>
      </c>
      <c r="R68" s="37" t="s">
        <v>1258</v>
      </c>
    </row>
    <row r="69" spans="1:18" ht="15.75" customHeight="1">
      <c r="A69" s="41" t="s">
        <v>1338</v>
      </c>
      <c r="B69" s="40">
        <v>68</v>
      </c>
      <c r="C69" s="42" t="s">
        <v>366</v>
      </c>
      <c r="D69" s="42" t="s">
        <v>3783</v>
      </c>
      <c r="E69" s="39" t="s">
        <v>4592</v>
      </c>
      <c r="F69" s="39" t="s">
        <v>4591</v>
      </c>
      <c r="G69" s="39" t="s">
        <v>4583</v>
      </c>
      <c r="H69" s="42" t="s">
        <v>4590</v>
      </c>
      <c r="I69" s="42">
        <v>20000</v>
      </c>
      <c r="J69" s="38" t="s">
        <v>390</v>
      </c>
      <c r="K69" s="38"/>
      <c r="L69" s="38" t="s">
        <v>390</v>
      </c>
      <c r="M69" s="42"/>
      <c r="N69" s="42"/>
      <c r="O69" s="42" t="s">
        <v>4589</v>
      </c>
      <c r="P69" s="42" t="s">
        <v>4589</v>
      </c>
      <c r="Q69" s="42" t="s">
        <v>4588</v>
      </c>
      <c r="R69" s="37" t="s">
        <v>1258</v>
      </c>
    </row>
    <row r="70" spans="1:18" ht="15.75" customHeight="1">
      <c r="A70" s="41" t="s">
        <v>1338</v>
      </c>
      <c r="B70" s="40">
        <v>69</v>
      </c>
      <c r="C70" s="38" t="s">
        <v>366</v>
      </c>
      <c r="D70" s="39" t="s">
        <v>3779</v>
      </c>
      <c r="E70" s="39" t="s">
        <v>4587</v>
      </c>
      <c r="F70" s="39" t="s">
        <v>4586</v>
      </c>
      <c r="G70" s="39" t="s">
        <v>4583</v>
      </c>
      <c r="H70" s="38" t="s">
        <v>390</v>
      </c>
      <c r="I70" s="38" t="s">
        <v>3932</v>
      </c>
      <c r="J70" s="38" t="s">
        <v>3931</v>
      </c>
      <c r="K70" s="38"/>
      <c r="L70" s="38" t="s">
        <v>390</v>
      </c>
      <c r="M70" s="38"/>
      <c r="N70" s="38"/>
      <c r="O70" s="38" t="s">
        <v>3929</v>
      </c>
      <c r="P70" s="38" t="s">
        <v>3929</v>
      </c>
      <c r="Q70" s="38" t="s">
        <v>57</v>
      </c>
      <c r="R70" s="37" t="s">
        <v>1258</v>
      </c>
    </row>
    <row r="71" spans="1:18" ht="15.75" customHeight="1">
      <c r="A71" s="41" t="s">
        <v>1338</v>
      </c>
      <c r="B71" s="40">
        <v>70</v>
      </c>
      <c r="C71" s="38" t="s">
        <v>366</v>
      </c>
      <c r="D71" s="39" t="s">
        <v>3779</v>
      </c>
      <c r="E71" s="39" t="s">
        <v>4585</v>
      </c>
      <c r="F71" s="39" t="s">
        <v>4584</v>
      </c>
      <c r="G71" s="39" t="s">
        <v>4583</v>
      </c>
      <c r="H71" s="39" t="s">
        <v>390</v>
      </c>
      <c r="I71" s="38" t="s">
        <v>3938</v>
      </c>
      <c r="J71" s="38" t="s">
        <v>3797</v>
      </c>
      <c r="K71" s="38"/>
      <c r="L71" s="38" t="s">
        <v>390</v>
      </c>
      <c r="M71" s="38"/>
      <c r="N71" s="38"/>
      <c r="O71" s="38" t="s">
        <v>3937</v>
      </c>
      <c r="P71" s="38" t="s">
        <v>3937</v>
      </c>
      <c r="Q71" s="38" t="s">
        <v>57</v>
      </c>
      <c r="R71" s="37" t="s">
        <v>1258</v>
      </c>
    </row>
    <row r="72" spans="1:18" ht="15.75" customHeight="1">
      <c r="A72" s="44" t="s">
        <v>2112</v>
      </c>
      <c r="B72" s="40">
        <v>71</v>
      </c>
      <c r="C72" s="39" t="s">
        <v>362</v>
      </c>
      <c r="D72" s="39" t="s">
        <v>3814</v>
      </c>
      <c r="E72" s="39" t="s">
        <v>4582</v>
      </c>
      <c r="F72" s="39" t="s">
        <v>4581</v>
      </c>
      <c r="G72" s="39" t="s">
        <v>4508</v>
      </c>
      <c r="H72" s="39" t="s">
        <v>390</v>
      </c>
      <c r="I72" s="39" t="s">
        <v>4270</v>
      </c>
      <c r="J72" s="39" t="s">
        <v>3797</v>
      </c>
      <c r="K72" s="39" t="s">
        <v>3775</v>
      </c>
      <c r="L72" s="39" t="s">
        <v>4580</v>
      </c>
      <c r="M72" s="39"/>
      <c r="N72" s="39"/>
      <c r="O72" s="39" t="s">
        <v>4576</v>
      </c>
      <c r="P72" s="39" t="s">
        <v>4575</v>
      </c>
      <c r="Q72" s="39" t="s">
        <v>4579</v>
      </c>
      <c r="R72" s="37" t="s">
        <v>1258</v>
      </c>
    </row>
    <row r="73" spans="1:18" ht="15.75" customHeight="1">
      <c r="A73" s="44" t="s">
        <v>2112</v>
      </c>
      <c r="B73" s="40">
        <v>72</v>
      </c>
      <c r="C73" s="39" t="s">
        <v>362</v>
      </c>
      <c r="D73" s="39" t="s">
        <v>3814</v>
      </c>
      <c r="E73" s="39" t="s">
        <v>4578</v>
      </c>
      <c r="F73" s="39" t="s">
        <v>4577</v>
      </c>
      <c r="G73" s="39" t="s">
        <v>4508</v>
      </c>
      <c r="H73" s="39" t="s">
        <v>390</v>
      </c>
      <c r="I73" s="39" t="s">
        <v>3819</v>
      </c>
      <c r="J73" s="39" t="s">
        <v>3797</v>
      </c>
      <c r="K73" s="39"/>
      <c r="L73" s="38" t="s">
        <v>390</v>
      </c>
      <c r="M73" s="39"/>
      <c r="N73" s="39"/>
      <c r="O73" s="39" t="s">
        <v>4576</v>
      </c>
      <c r="P73" s="39" t="s">
        <v>4575</v>
      </c>
      <c r="Q73" s="39" t="s">
        <v>60</v>
      </c>
      <c r="R73" s="37" t="s">
        <v>1258</v>
      </c>
    </row>
    <row r="74" spans="1:18" ht="15.75" customHeight="1">
      <c r="A74" s="44" t="s">
        <v>2112</v>
      </c>
      <c r="B74" s="40">
        <v>73</v>
      </c>
      <c r="C74" s="39" t="s">
        <v>362</v>
      </c>
      <c r="D74" s="39" t="s">
        <v>3814</v>
      </c>
      <c r="E74" s="39" t="s">
        <v>4574</v>
      </c>
      <c r="F74" s="39" t="s">
        <v>4573</v>
      </c>
      <c r="G74" s="39" t="s">
        <v>4508</v>
      </c>
      <c r="H74" s="38" t="s">
        <v>390</v>
      </c>
      <c r="I74" s="39" t="s">
        <v>3811</v>
      </c>
      <c r="J74" s="38" t="s">
        <v>390</v>
      </c>
      <c r="K74" s="39" t="s">
        <v>3775</v>
      </c>
      <c r="L74" s="39" t="s">
        <v>4572</v>
      </c>
      <c r="M74" s="39"/>
      <c r="N74" s="39"/>
      <c r="O74" s="39" t="s">
        <v>3811</v>
      </c>
      <c r="P74" s="39" t="s">
        <v>3811</v>
      </c>
      <c r="Q74" s="39" t="s">
        <v>4571</v>
      </c>
      <c r="R74" s="37" t="s">
        <v>1258</v>
      </c>
    </row>
    <row r="75" spans="1:18" ht="15.75" customHeight="1">
      <c r="A75" s="44" t="s">
        <v>2112</v>
      </c>
      <c r="B75" s="40">
        <v>74</v>
      </c>
      <c r="C75" s="39" t="s">
        <v>362</v>
      </c>
      <c r="D75" s="39" t="s">
        <v>3814</v>
      </c>
      <c r="E75" s="39" t="s">
        <v>4570</v>
      </c>
      <c r="F75" s="39" t="s">
        <v>4569</v>
      </c>
      <c r="G75" s="39" t="s">
        <v>4508</v>
      </c>
      <c r="H75" s="39" t="s">
        <v>4568</v>
      </c>
      <c r="I75" s="39" t="s">
        <v>3811</v>
      </c>
      <c r="J75" s="38" t="s">
        <v>390</v>
      </c>
      <c r="K75" s="38"/>
      <c r="L75" s="38" t="s">
        <v>390</v>
      </c>
      <c r="M75" s="39"/>
      <c r="N75" s="39"/>
      <c r="O75" s="39" t="s">
        <v>4567</v>
      </c>
      <c r="P75" s="39" t="s">
        <v>4567</v>
      </c>
      <c r="Q75" s="39" t="s">
        <v>120</v>
      </c>
      <c r="R75" s="37" t="s">
        <v>1258</v>
      </c>
    </row>
    <row r="76" spans="1:18" ht="15.75" customHeight="1">
      <c r="A76" s="44" t="s">
        <v>2112</v>
      </c>
      <c r="B76" s="40">
        <v>75</v>
      </c>
      <c r="C76" s="39" t="s">
        <v>362</v>
      </c>
      <c r="D76" s="39" t="s">
        <v>3814</v>
      </c>
      <c r="E76" s="39" t="s">
        <v>4566</v>
      </c>
      <c r="F76" s="39" t="s">
        <v>4565</v>
      </c>
      <c r="G76" s="39" t="s">
        <v>4508</v>
      </c>
      <c r="H76" s="38" t="s">
        <v>390</v>
      </c>
      <c r="I76" s="39" t="s">
        <v>3852</v>
      </c>
      <c r="J76" s="38" t="s">
        <v>390</v>
      </c>
      <c r="K76" s="38"/>
      <c r="L76" s="38" t="s">
        <v>390</v>
      </c>
      <c r="M76" s="39"/>
      <c r="N76" s="39"/>
      <c r="O76" s="39" t="s">
        <v>3852</v>
      </c>
      <c r="P76" s="39" t="s">
        <v>3852</v>
      </c>
      <c r="Q76" s="39" t="s">
        <v>291</v>
      </c>
      <c r="R76" s="37" t="s">
        <v>1258</v>
      </c>
    </row>
    <row r="77" spans="1:18" ht="15.75" customHeight="1">
      <c r="A77" s="44" t="s">
        <v>2112</v>
      </c>
      <c r="B77" s="40">
        <v>76</v>
      </c>
      <c r="C77" s="39" t="s">
        <v>362</v>
      </c>
      <c r="D77" s="39" t="s">
        <v>3802</v>
      </c>
      <c r="E77" s="39" t="s">
        <v>4564</v>
      </c>
      <c r="F77" s="39" t="s">
        <v>4563</v>
      </c>
      <c r="G77" s="39" t="s">
        <v>4508</v>
      </c>
      <c r="H77" s="38" t="s">
        <v>390</v>
      </c>
      <c r="I77" s="39" t="s">
        <v>3775</v>
      </c>
      <c r="J77" s="38" t="s">
        <v>390</v>
      </c>
      <c r="K77" s="39" t="s">
        <v>3775</v>
      </c>
      <c r="L77" s="39" t="s">
        <v>4562</v>
      </c>
      <c r="M77" s="39"/>
      <c r="N77" s="39"/>
      <c r="O77" s="39" t="s">
        <v>4561</v>
      </c>
      <c r="P77" s="39" t="s">
        <v>4561</v>
      </c>
      <c r="Q77" s="39" t="s">
        <v>4560</v>
      </c>
      <c r="R77" s="37" t="s">
        <v>1258</v>
      </c>
    </row>
    <row r="78" spans="1:18" ht="15.75" customHeight="1">
      <c r="A78" s="44" t="s">
        <v>2112</v>
      </c>
      <c r="B78" s="40">
        <v>77</v>
      </c>
      <c r="C78" s="39" t="s">
        <v>362</v>
      </c>
      <c r="D78" s="39" t="s">
        <v>3802</v>
      </c>
      <c r="E78" s="39" t="s">
        <v>4559</v>
      </c>
      <c r="F78" s="39" t="s">
        <v>4558</v>
      </c>
      <c r="G78" s="39" t="s">
        <v>4508</v>
      </c>
      <c r="H78" s="39" t="s">
        <v>3804</v>
      </c>
      <c r="I78" s="39" t="s">
        <v>4253</v>
      </c>
      <c r="J78" s="38" t="s">
        <v>390</v>
      </c>
      <c r="K78" s="38"/>
      <c r="L78" s="39" t="s">
        <v>4557</v>
      </c>
      <c r="M78" s="39"/>
      <c r="N78" s="39"/>
      <c r="O78" s="39" t="s">
        <v>4252</v>
      </c>
      <c r="P78" s="39" t="s">
        <v>4252</v>
      </c>
      <c r="Q78" s="39" t="s">
        <v>4556</v>
      </c>
      <c r="R78" s="37" t="s">
        <v>1258</v>
      </c>
    </row>
    <row r="79" spans="1:18" ht="15.75" customHeight="1">
      <c r="A79" s="44" t="s">
        <v>2112</v>
      </c>
      <c r="B79" s="40">
        <v>78</v>
      </c>
      <c r="C79" s="39" t="s">
        <v>362</v>
      </c>
      <c r="D79" s="39" t="s">
        <v>3802</v>
      </c>
      <c r="E79" s="39" t="s">
        <v>4555</v>
      </c>
      <c r="F79" s="39" t="s">
        <v>4554</v>
      </c>
      <c r="G79" s="39" t="s">
        <v>4508</v>
      </c>
      <c r="H79" s="38" t="s">
        <v>390</v>
      </c>
      <c r="I79" s="39" t="s">
        <v>4553</v>
      </c>
      <c r="J79" s="38" t="s">
        <v>390</v>
      </c>
      <c r="K79" s="38"/>
      <c r="L79" s="38" t="s">
        <v>390</v>
      </c>
      <c r="M79" s="39"/>
      <c r="N79" s="39"/>
      <c r="O79" s="39" t="s">
        <v>4552</v>
      </c>
      <c r="P79" s="39" t="s">
        <v>4552</v>
      </c>
      <c r="Q79" s="39" t="s">
        <v>4551</v>
      </c>
      <c r="R79" s="37" t="s">
        <v>1258</v>
      </c>
    </row>
    <row r="80" spans="1:18" ht="15.75" customHeight="1">
      <c r="A80" s="44" t="s">
        <v>2112</v>
      </c>
      <c r="B80" s="40">
        <v>79</v>
      </c>
      <c r="C80" s="38" t="s">
        <v>362</v>
      </c>
      <c r="D80" s="39" t="s">
        <v>1413</v>
      </c>
      <c r="E80" s="39" t="s">
        <v>4550</v>
      </c>
      <c r="F80" s="39" t="s">
        <v>4549</v>
      </c>
      <c r="G80" s="39" t="s">
        <v>4508</v>
      </c>
      <c r="H80" s="39" t="s">
        <v>390</v>
      </c>
      <c r="I80" s="39" t="s">
        <v>390</v>
      </c>
      <c r="J80" s="38" t="s">
        <v>3839</v>
      </c>
      <c r="K80" s="39" t="s">
        <v>3775</v>
      </c>
      <c r="L80" s="38" t="s">
        <v>4548</v>
      </c>
      <c r="M80" s="38"/>
      <c r="N80" s="38"/>
      <c r="O80" s="38" t="s">
        <v>4548</v>
      </c>
      <c r="P80" s="38" t="s">
        <v>4548</v>
      </c>
      <c r="Q80" s="38" t="s">
        <v>4547</v>
      </c>
      <c r="R80" s="37" t="s">
        <v>1258</v>
      </c>
    </row>
    <row r="81" spans="1:18" ht="16.5" customHeight="1">
      <c r="A81" s="44" t="s">
        <v>2112</v>
      </c>
      <c r="B81" s="40">
        <v>80</v>
      </c>
      <c r="C81" s="38" t="s">
        <v>362</v>
      </c>
      <c r="D81" s="39" t="s">
        <v>1413</v>
      </c>
      <c r="E81" s="39" t="s">
        <v>4546</v>
      </c>
      <c r="F81" s="39" t="s">
        <v>4545</v>
      </c>
      <c r="G81" s="39" t="s">
        <v>4508</v>
      </c>
      <c r="H81" s="39" t="s">
        <v>3804</v>
      </c>
      <c r="I81" s="53" t="s">
        <v>4544</v>
      </c>
      <c r="J81" s="38" t="s">
        <v>390</v>
      </c>
      <c r="K81" s="38"/>
      <c r="L81" s="38" t="s">
        <v>4543</v>
      </c>
      <c r="M81" s="38"/>
      <c r="N81" s="38"/>
      <c r="O81" s="38" t="s">
        <v>4542</v>
      </c>
      <c r="P81" s="38" t="s">
        <v>4542</v>
      </c>
      <c r="Q81" s="38" t="s">
        <v>4541</v>
      </c>
      <c r="R81" s="37" t="s">
        <v>1258</v>
      </c>
    </row>
    <row r="82" spans="1:18" ht="15.75" customHeight="1">
      <c r="A82" s="44" t="s">
        <v>2112</v>
      </c>
      <c r="B82" s="40">
        <v>81</v>
      </c>
      <c r="C82" s="38" t="s">
        <v>362</v>
      </c>
      <c r="D82" s="39" t="s">
        <v>1413</v>
      </c>
      <c r="E82" s="39" t="s">
        <v>4540</v>
      </c>
      <c r="F82" s="39" t="s">
        <v>4539</v>
      </c>
      <c r="G82" s="39" t="s">
        <v>4508</v>
      </c>
      <c r="H82" s="39" t="s">
        <v>3804</v>
      </c>
      <c r="I82" s="53" t="s">
        <v>4538</v>
      </c>
      <c r="J82" s="38" t="s">
        <v>390</v>
      </c>
      <c r="K82" s="38"/>
      <c r="L82" s="38" t="s">
        <v>390</v>
      </c>
      <c r="M82" s="38"/>
      <c r="N82" s="38"/>
      <c r="O82" s="38" t="s">
        <v>4537</v>
      </c>
      <c r="P82" s="38" t="s">
        <v>4537</v>
      </c>
      <c r="Q82" s="38" t="s">
        <v>120</v>
      </c>
      <c r="R82" s="37" t="s">
        <v>1258</v>
      </c>
    </row>
    <row r="83" spans="1:18" ht="15.75" customHeight="1">
      <c r="A83" s="44" t="s">
        <v>2112</v>
      </c>
      <c r="B83" s="40">
        <v>82</v>
      </c>
      <c r="C83" s="39" t="s">
        <v>362</v>
      </c>
      <c r="D83" s="39" t="s">
        <v>3786</v>
      </c>
      <c r="E83" s="39" t="s">
        <v>4536</v>
      </c>
      <c r="F83" s="39" t="s">
        <v>4535</v>
      </c>
      <c r="G83" s="39" t="s">
        <v>4508</v>
      </c>
      <c r="H83" s="39" t="s">
        <v>4197</v>
      </c>
      <c r="I83" s="39" t="s">
        <v>3973</v>
      </c>
      <c r="J83" s="38" t="s">
        <v>390</v>
      </c>
      <c r="K83" s="38"/>
      <c r="L83" s="38" t="s">
        <v>390</v>
      </c>
      <c r="M83" s="39"/>
      <c r="N83" s="39"/>
      <c r="O83" s="39" t="s">
        <v>4534</v>
      </c>
      <c r="P83" s="39" t="s">
        <v>4534</v>
      </c>
      <c r="Q83" s="39" t="s">
        <v>4373</v>
      </c>
      <c r="R83" s="37" t="s">
        <v>1258</v>
      </c>
    </row>
    <row r="84" spans="1:18" ht="15.75" customHeight="1">
      <c r="A84" s="44" t="s">
        <v>2112</v>
      </c>
      <c r="B84" s="40">
        <v>83</v>
      </c>
      <c r="C84" s="39" t="s">
        <v>362</v>
      </c>
      <c r="D84" s="39" t="s">
        <v>3786</v>
      </c>
      <c r="E84" s="39" t="s">
        <v>4533</v>
      </c>
      <c r="F84" s="39" t="s">
        <v>4532</v>
      </c>
      <c r="G84" s="39" t="s">
        <v>4508</v>
      </c>
      <c r="H84" s="39" t="s">
        <v>4192</v>
      </c>
      <c r="I84" s="39" t="s">
        <v>4191</v>
      </c>
      <c r="J84" s="39" t="s">
        <v>4190</v>
      </c>
      <c r="K84" s="39"/>
      <c r="L84" s="39" t="s">
        <v>4189</v>
      </c>
      <c r="M84" s="39"/>
      <c r="N84" s="39"/>
      <c r="O84" s="39" t="s">
        <v>4189</v>
      </c>
      <c r="P84" s="39" t="s">
        <v>4189</v>
      </c>
      <c r="Q84" s="39" t="s">
        <v>4373</v>
      </c>
      <c r="R84" s="37" t="s">
        <v>1258</v>
      </c>
    </row>
    <row r="85" spans="1:18" ht="15.75" customHeight="1">
      <c r="A85" s="44" t="s">
        <v>2112</v>
      </c>
      <c r="B85" s="40">
        <v>84</v>
      </c>
      <c r="C85" s="39" t="s">
        <v>362</v>
      </c>
      <c r="D85" s="39" t="s">
        <v>3786</v>
      </c>
      <c r="E85" s="39" t="s">
        <v>4531</v>
      </c>
      <c r="F85" s="39" t="s">
        <v>4530</v>
      </c>
      <c r="G85" s="39" t="s">
        <v>4508</v>
      </c>
      <c r="H85" s="39" t="s">
        <v>4185</v>
      </c>
      <c r="I85" s="39" t="s">
        <v>4529</v>
      </c>
      <c r="J85" s="38" t="s">
        <v>390</v>
      </c>
      <c r="K85" s="38"/>
      <c r="L85" s="38" t="s">
        <v>390</v>
      </c>
      <c r="M85" s="39"/>
      <c r="N85" s="39"/>
      <c r="O85" s="39" t="s">
        <v>4315</v>
      </c>
      <c r="P85" s="39" t="s">
        <v>4315</v>
      </c>
      <c r="Q85" s="39" t="s">
        <v>4373</v>
      </c>
      <c r="R85" s="37" t="s">
        <v>1258</v>
      </c>
    </row>
    <row r="86" spans="1:18" ht="15.75" customHeight="1">
      <c r="A86" s="44" t="s">
        <v>2112</v>
      </c>
      <c r="B86" s="40">
        <v>85</v>
      </c>
      <c r="C86" s="39" t="s">
        <v>362</v>
      </c>
      <c r="D86" s="39" t="s">
        <v>3786</v>
      </c>
      <c r="E86" s="39" t="s">
        <v>4528</v>
      </c>
      <c r="F86" s="39" t="s">
        <v>4527</v>
      </c>
      <c r="G86" s="39" t="s">
        <v>4508</v>
      </c>
      <c r="H86" s="38" t="s">
        <v>390</v>
      </c>
      <c r="I86" s="39" t="s">
        <v>390</v>
      </c>
      <c r="J86" s="38" t="s">
        <v>390</v>
      </c>
      <c r="K86" s="38"/>
      <c r="L86" s="38" t="s">
        <v>390</v>
      </c>
      <c r="M86" s="39"/>
      <c r="N86" s="39"/>
      <c r="O86" s="39" t="s">
        <v>390</v>
      </c>
      <c r="P86" s="39" t="s">
        <v>1410</v>
      </c>
      <c r="Q86" s="39" t="s">
        <v>1410</v>
      </c>
      <c r="R86" s="37" t="s">
        <v>1258</v>
      </c>
    </row>
    <row r="87" spans="1:18" ht="15.75" customHeight="1">
      <c r="A87" s="44" t="s">
        <v>2112</v>
      </c>
      <c r="B87" s="40">
        <v>86</v>
      </c>
      <c r="C87" s="42" t="s">
        <v>362</v>
      </c>
      <c r="D87" s="42" t="s">
        <v>3783</v>
      </c>
      <c r="E87" s="39" t="s">
        <v>4526</v>
      </c>
      <c r="F87" s="39" t="s">
        <v>4525</v>
      </c>
      <c r="G87" s="39" t="s">
        <v>4508</v>
      </c>
      <c r="H87" s="38" t="s">
        <v>390</v>
      </c>
      <c r="I87" s="42" t="s">
        <v>4308</v>
      </c>
      <c r="J87" s="42" t="s">
        <v>4190</v>
      </c>
      <c r="K87" s="42"/>
      <c r="L87" s="38" t="s">
        <v>390</v>
      </c>
      <c r="M87" s="42"/>
      <c r="N87" s="42"/>
      <c r="O87" s="42" t="s">
        <v>4439</v>
      </c>
      <c r="P87" s="42" t="s">
        <v>4439</v>
      </c>
      <c r="Q87" s="42" t="s">
        <v>60</v>
      </c>
      <c r="R87" s="37" t="s">
        <v>1258</v>
      </c>
    </row>
    <row r="88" spans="1:18" ht="15.75" customHeight="1">
      <c r="A88" s="44" t="s">
        <v>2112</v>
      </c>
      <c r="B88" s="40">
        <v>87</v>
      </c>
      <c r="C88" s="42" t="s">
        <v>362</v>
      </c>
      <c r="D88" s="42" t="s">
        <v>3783</v>
      </c>
      <c r="E88" s="39" t="s">
        <v>4524</v>
      </c>
      <c r="F88" s="39" t="s">
        <v>4523</v>
      </c>
      <c r="G88" s="39" t="s">
        <v>4508</v>
      </c>
      <c r="H88" s="42" t="s">
        <v>4303</v>
      </c>
      <c r="I88" s="42" t="s">
        <v>4302</v>
      </c>
      <c r="J88" s="38" t="s">
        <v>390</v>
      </c>
      <c r="K88" s="38"/>
      <c r="L88" s="38" t="s">
        <v>390</v>
      </c>
      <c r="M88" s="42"/>
      <c r="N88" s="42"/>
      <c r="O88" s="42" t="s">
        <v>4301</v>
      </c>
      <c r="P88" s="42" t="s">
        <v>4301</v>
      </c>
      <c r="Q88" s="42" t="s">
        <v>60</v>
      </c>
      <c r="R88" s="37" t="s">
        <v>1258</v>
      </c>
    </row>
    <row r="89" spans="1:18" ht="15.75" customHeight="1">
      <c r="A89" s="44" t="s">
        <v>2112</v>
      </c>
      <c r="B89" s="40">
        <v>88</v>
      </c>
      <c r="C89" s="42" t="s">
        <v>362</v>
      </c>
      <c r="D89" s="42" t="s">
        <v>3783</v>
      </c>
      <c r="E89" s="39" t="s">
        <v>4522</v>
      </c>
      <c r="F89" s="39" t="s">
        <v>4521</v>
      </c>
      <c r="G89" s="39" t="s">
        <v>4508</v>
      </c>
      <c r="H89" s="39" t="s">
        <v>4185</v>
      </c>
      <c r="I89" s="42" t="s">
        <v>4297</v>
      </c>
      <c r="J89" s="38" t="s">
        <v>390</v>
      </c>
      <c r="K89" s="38"/>
      <c r="L89" s="38" t="s">
        <v>390</v>
      </c>
      <c r="M89" s="42"/>
      <c r="N89" s="42"/>
      <c r="O89" s="42" t="s">
        <v>4296</v>
      </c>
      <c r="P89" s="42" t="s">
        <v>4296</v>
      </c>
      <c r="Q89" s="42" t="s">
        <v>60</v>
      </c>
      <c r="R89" s="37" t="s">
        <v>1258</v>
      </c>
    </row>
    <row r="90" spans="1:18" ht="15.75" customHeight="1">
      <c r="A90" s="44" t="s">
        <v>2112</v>
      </c>
      <c r="B90" s="40">
        <v>89</v>
      </c>
      <c r="C90" s="38" t="s">
        <v>362</v>
      </c>
      <c r="D90" s="39" t="s">
        <v>3779</v>
      </c>
      <c r="E90" s="39" t="s">
        <v>4520</v>
      </c>
      <c r="F90" s="39" t="s">
        <v>4519</v>
      </c>
      <c r="G90" s="39" t="s">
        <v>4508</v>
      </c>
      <c r="H90" s="38" t="s">
        <v>390</v>
      </c>
      <c r="I90" s="38" t="s">
        <v>3831</v>
      </c>
      <c r="J90" s="38" t="s">
        <v>390</v>
      </c>
      <c r="K90" s="38"/>
      <c r="L90" s="38" t="s">
        <v>4518</v>
      </c>
      <c r="M90" s="38"/>
      <c r="N90" s="38"/>
      <c r="O90" s="38" t="s">
        <v>4518</v>
      </c>
      <c r="P90" s="38" t="s">
        <v>4518</v>
      </c>
      <c r="Q90" s="38" t="s">
        <v>60</v>
      </c>
      <c r="R90" s="37" t="s">
        <v>1258</v>
      </c>
    </row>
    <row r="91" spans="1:18" ht="15.75" customHeight="1">
      <c r="A91" s="44" t="s">
        <v>2112</v>
      </c>
      <c r="B91" s="40">
        <v>90</v>
      </c>
      <c r="C91" s="38" t="s">
        <v>362</v>
      </c>
      <c r="D91" s="39" t="s">
        <v>3779</v>
      </c>
      <c r="E91" s="39" t="s">
        <v>4517</v>
      </c>
      <c r="F91" s="39" t="s">
        <v>4516</v>
      </c>
      <c r="G91" s="39" t="s">
        <v>4508</v>
      </c>
      <c r="H91" s="38" t="s">
        <v>4515</v>
      </c>
      <c r="I91" s="38" t="s">
        <v>3831</v>
      </c>
      <c r="J91" s="38" t="s">
        <v>390</v>
      </c>
      <c r="K91" s="38"/>
      <c r="L91" s="38" t="s">
        <v>390</v>
      </c>
      <c r="M91" s="38"/>
      <c r="N91" s="38"/>
      <c r="O91" s="38" t="s">
        <v>4514</v>
      </c>
      <c r="P91" s="38" t="s">
        <v>4514</v>
      </c>
      <c r="Q91" s="38" t="s">
        <v>120</v>
      </c>
      <c r="R91" s="37" t="s">
        <v>1258</v>
      </c>
    </row>
    <row r="92" spans="1:18" ht="15.75" customHeight="1">
      <c r="A92" s="44" t="s">
        <v>2112</v>
      </c>
      <c r="B92" s="40">
        <v>91</v>
      </c>
      <c r="C92" s="38" t="s">
        <v>362</v>
      </c>
      <c r="D92" s="39" t="s">
        <v>3779</v>
      </c>
      <c r="E92" s="39" t="s">
        <v>4513</v>
      </c>
      <c r="F92" s="39" t="s">
        <v>4512</v>
      </c>
      <c r="G92" s="39" t="s">
        <v>4508</v>
      </c>
      <c r="H92" s="38" t="s">
        <v>390</v>
      </c>
      <c r="I92" s="38" t="s">
        <v>3775</v>
      </c>
      <c r="J92" s="38" t="s">
        <v>390</v>
      </c>
      <c r="K92" s="39" t="s">
        <v>3775</v>
      </c>
      <c r="L92" s="38" t="s">
        <v>390</v>
      </c>
      <c r="M92" s="38"/>
      <c r="N92" s="38"/>
      <c r="O92" s="38" t="s">
        <v>4511</v>
      </c>
      <c r="P92" s="38" t="s">
        <v>4511</v>
      </c>
      <c r="Q92" s="38" t="s">
        <v>4505</v>
      </c>
      <c r="R92" s="37" t="s">
        <v>1258</v>
      </c>
    </row>
    <row r="93" spans="1:18" ht="15.75" customHeight="1">
      <c r="A93" s="44" t="s">
        <v>2112</v>
      </c>
      <c r="B93" s="40">
        <v>92</v>
      </c>
      <c r="C93" s="38" t="s">
        <v>362</v>
      </c>
      <c r="D93" s="39" t="s">
        <v>3779</v>
      </c>
      <c r="E93" s="39" t="s">
        <v>4510</v>
      </c>
      <c r="F93" s="39" t="s">
        <v>4509</v>
      </c>
      <c r="G93" s="39" t="s">
        <v>4508</v>
      </c>
      <c r="H93" s="39" t="s">
        <v>390</v>
      </c>
      <c r="I93" s="38" t="s">
        <v>4507</v>
      </c>
      <c r="J93" s="38" t="s">
        <v>3797</v>
      </c>
      <c r="K93" s="38"/>
      <c r="L93" s="38" t="s">
        <v>390</v>
      </c>
      <c r="M93" s="38"/>
      <c r="N93" s="38"/>
      <c r="O93" s="38" t="s">
        <v>4506</v>
      </c>
      <c r="P93" s="38" t="s">
        <v>4506</v>
      </c>
      <c r="Q93" s="38" t="s">
        <v>4505</v>
      </c>
      <c r="R93" s="37" t="s">
        <v>1258</v>
      </c>
    </row>
    <row r="94" spans="1:18" ht="15.75" customHeight="1">
      <c r="A94" s="44" t="s">
        <v>2112</v>
      </c>
      <c r="B94" s="40">
        <v>93</v>
      </c>
      <c r="C94" s="39" t="s">
        <v>361</v>
      </c>
      <c r="D94" s="39" t="s">
        <v>3814</v>
      </c>
      <c r="E94" s="39" t="s">
        <v>4504</v>
      </c>
      <c r="F94" s="39" t="s">
        <v>4503</v>
      </c>
      <c r="G94" s="39" t="s">
        <v>4428</v>
      </c>
      <c r="H94" s="38" t="s">
        <v>390</v>
      </c>
      <c r="I94" s="39" t="s">
        <v>4270</v>
      </c>
      <c r="J94" s="38" t="s">
        <v>390</v>
      </c>
      <c r="K94" s="38"/>
      <c r="L94" s="38" t="s">
        <v>390</v>
      </c>
      <c r="M94" s="39"/>
      <c r="N94" s="39"/>
      <c r="O94" s="39" t="s">
        <v>4270</v>
      </c>
      <c r="P94" s="39" t="s">
        <v>4270</v>
      </c>
      <c r="Q94" s="39" t="s">
        <v>4502</v>
      </c>
      <c r="R94" s="37" t="s">
        <v>1258</v>
      </c>
    </row>
    <row r="95" spans="1:18" ht="15.75" customHeight="1">
      <c r="A95" s="44" t="s">
        <v>2112</v>
      </c>
      <c r="B95" s="40">
        <v>94</v>
      </c>
      <c r="C95" s="39" t="s">
        <v>361</v>
      </c>
      <c r="D95" s="39" t="s">
        <v>3814</v>
      </c>
      <c r="E95" s="39" t="s">
        <v>4501</v>
      </c>
      <c r="F95" s="39" t="s">
        <v>4500</v>
      </c>
      <c r="G95" s="39" t="s">
        <v>4428</v>
      </c>
      <c r="H95" s="38" t="s">
        <v>390</v>
      </c>
      <c r="I95" s="39" t="s">
        <v>4265</v>
      </c>
      <c r="J95" s="38" t="s">
        <v>390</v>
      </c>
      <c r="K95" s="38"/>
      <c r="L95" s="38" t="s">
        <v>390</v>
      </c>
      <c r="M95" s="39"/>
      <c r="N95" s="39"/>
      <c r="O95" s="39" t="s">
        <v>4265</v>
      </c>
      <c r="P95" s="39" t="s">
        <v>4265</v>
      </c>
      <c r="Q95" s="39" t="s">
        <v>4499</v>
      </c>
      <c r="R95" s="37" t="s">
        <v>1258</v>
      </c>
    </row>
    <row r="96" spans="1:18" ht="15.75" customHeight="1">
      <c r="A96" s="44" t="s">
        <v>2112</v>
      </c>
      <c r="B96" s="40">
        <v>95</v>
      </c>
      <c r="C96" s="39" t="s">
        <v>361</v>
      </c>
      <c r="D96" s="39" t="s">
        <v>3814</v>
      </c>
      <c r="E96" s="39" t="s">
        <v>4498</v>
      </c>
      <c r="F96" s="39" t="s">
        <v>4497</v>
      </c>
      <c r="G96" s="39" t="s">
        <v>4428</v>
      </c>
      <c r="H96" s="38" t="s">
        <v>390</v>
      </c>
      <c r="I96" s="39" t="s">
        <v>3852</v>
      </c>
      <c r="J96" s="38" t="s">
        <v>390</v>
      </c>
      <c r="K96" s="38"/>
      <c r="L96" s="38" t="s">
        <v>390</v>
      </c>
      <c r="M96" s="39"/>
      <c r="N96" s="39"/>
      <c r="O96" s="39" t="s">
        <v>3852</v>
      </c>
      <c r="P96" s="39" t="s">
        <v>3852</v>
      </c>
      <c r="Q96" s="39" t="s">
        <v>291</v>
      </c>
      <c r="R96" s="37" t="s">
        <v>1258</v>
      </c>
    </row>
    <row r="97" spans="1:18" ht="15.75" customHeight="1">
      <c r="A97" s="44" t="s">
        <v>2112</v>
      </c>
      <c r="B97" s="40">
        <v>96</v>
      </c>
      <c r="C97" s="39" t="s">
        <v>361</v>
      </c>
      <c r="D97" s="39" t="s">
        <v>3802</v>
      </c>
      <c r="E97" s="39" t="s">
        <v>4496</v>
      </c>
      <c r="F97" s="39" t="s">
        <v>4495</v>
      </c>
      <c r="G97" s="39" t="s">
        <v>4428</v>
      </c>
      <c r="H97" s="39" t="s">
        <v>3804</v>
      </c>
      <c r="I97" s="39" t="s">
        <v>4253</v>
      </c>
      <c r="J97" s="38" t="s">
        <v>390</v>
      </c>
      <c r="K97" s="38"/>
      <c r="L97" s="38" t="s">
        <v>390</v>
      </c>
      <c r="M97" s="39"/>
      <c r="N97" s="39"/>
      <c r="O97" s="39" t="s">
        <v>4252</v>
      </c>
      <c r="P97" s="39" t="s">
        <v>4494</v>
      </c>
      <c r="Q97" s="39" t="s">
        <v>4489</v>
      </c>
      <c r="R97" s="37" t="s">
        <v>1258</v>
      </c>
    </row>
    <row r="98" spans="1:18" ht="15.75" customHeight="1">
      <c r="A98" s="44" t="s">
        <v>2112</v>
      </c>
      <c r="B98" s="40">
        <v>97</v>
      </c>
      <c r="C98" s="39" t="s">
        <v>361</v>
      </c>
      <c r="D98" s="39" t="s">
        <v>3802</v>
      </c>
      <c r="E98" s="39" t="s">
        <v>4493</v>
      </c>
      <c r="F98" s="39" t="s">
        <v>4492</v>
      </c>
      <c r="G98" s="39" t="s">
        <v>4428</v>
      </c>
      <c r="H98" s="39" t="s">
        <v>3804</v>
      </c>
      <c r="I98" s="39" t="s">
        <v>4248</v>
      </c>
      <c r="J98" s="39" t="s">
        <v>3797</v>
      </c>
      <c r="K98" s="39"/>
      <c r="L98" s="39" t="s">
        <v>4247</v>
      </c>
      <c r="M98" s="39"/>
      <c r="N98" s="39"/>
      <c r="O98" s="39" t="s">
        <v>4247</v>
      </c>
      <c r="P98" s="39" t="s">
        <v>4247</v>
      </c>
      <c r="Q98" s="39" t="s">
        <v>4489</v>
      </c>
      <c r="R98" s="37" t="s">
        <v>1258</v>
      </c>
    </row>
    <row r="99" spans="1:18" ht="15.75" customHeight="1">
      <c r="A99" s="44" t="s">
        <v>2112</v>
      </c>
      <c r="B99" s="40">
        <v>98</v>
      </c>
      <c r="C99" s="39" t="s">
        <v>361</v>
      </c>
      <c r="D99" s="39" t="s">
        <v>3802</v>
      </c>
      <c r="E99" s="39" t="s">
        <v>4491</v>
      </c>
      <c r="F99" s="39" t="s">
        <v>4490</v>
      </c>
      <c r="G99" s="39" t="s">
        <v>4428</v>
      </c>
      <c r="H99" s="39" t="s">
        <v>3804</v>
      </c>
      <c r="I99" s="39" t="s">
        <v>4243</v>
      </c>
      <c r="J99" s="38" t="s">
        <v>390</v>
      </c>
      <c r="K99" s="38"/>
      <c r="L99" s="39" t="s">
        <v>4242</v>
      </c>
      <c r="M99" s="39"/>
      <c r="N99" s="39"/>
      <c r="O99" s="39" t="s">
        <v>4242</v>
      </c>
      <c r="P99" s="39" t="s">
        <v>4242</v>
      </c>
      <c r="Q99" s="39" t="s">
        <v>4489</v>
      </c>
      <c r="R99" s="37" t="s">
        <v>1258</v>
      </c>
    </row>
    <row r="100" spans="1:18" ht="15.75" customHeight="1">
      <c r="A100" s="44" t="s">
        <v>2112</v>
      </c>
      <c r="B100" s="40">
        <v>99</v>
      </c>
      <c r="C100" s="38" t="s">
        <v>361</v>
      </c>
      <c r="D100" s="39" t="s">
        <v>1413</v>
      </c>
      <c r="E100" s="39" t="s">
        <v>4488</v>
      </c>
      <c r="F100" s="39" t="s">
        <v>4487</v>
      </c>
      <c r="G100" s="39" t="s">
        <v>4428</v>
      </c>
      <c r="H100" s="39" t="s">
        <v>3804</v>
      </c>
      <c r="I100" s="38" t="s">
        <v>4218</v>
      </c>
      <c r="J100" s="38" t="s">
        <v>390</v>
      </c>
      <c r="K100" s="38"/>
      <c r="L100" s="38" t="s">
        <v>390</v>
      </c>
      <c r="M100" s="38"/>
      <c r="N100" s="38"/>
      <c r="O100" s="38" t="s">
        <v>4217</v>
      </c>
      <c r="P100" s="38" t="s">
        <v>4217</v>
      </c>
      <c r="Q100" s="38" t="s">
        <v>60</v>
      </c>
      <c r="R100" s="37" t="s">
        <v>1258</v>
      </c>
    </row>
    <row r="101" spans="1:18" s="8" customFormat="1" ht="15.75" customHeight="1">
      <c r="A101" s="44" t="s">
        <v>2112</v>
      </c>
      <c r="B101" s="40">
        <v>100</v>
      </c>
      <c r="C101" s="38" t="s">
        <v>361</v>
      </c>
      <c r="D101" s="39" t="s">
        <v>1413</v>
      </c>
      <c r="E101" s="39" t="s">
        <v>4486</v>
      </c>
      <c r="F101" s="39" t="s">
        <v>4485</v>
      </c>
      <c r="G101" s="39" t="s">
        <v>4428</v>
      </c>
      <c r="H101" s="38" t="s">
        <v>4484</v>
      </c>
      <c r="I101" s="52" t="s">
        <v>4483</v>
      </c>
      <c r="J101" s="38" t="s">
        <v>390</v>
      </c>
      <c r="K101" s="38"/>
      <c r="L101" s="38" t="s">
        <v>390</v>
      </c>
      <c r="M101" s="38"/>
      <c r="N101" s="38"/>
      <c r="O101" s="39" t="s">
        <v>390</v>
      </c>
      <c r="P101" s="39" t="s">
        <v>1410</v>
      </c>
      <c r="Q101" s="38"/>
      <c r="R101" s="37" t="s">
        <v>1258</v>
      </c>
    </row>
    <row r="102" spans="1:18" s="8" customFormat="1" ht="15.75" customHeight="1">
      <c r="A102" s="44" t="s">
        <v>2112</v>
      </c>
      <c r="B102" s="40">
        <v>101</v>
      </c>
      <c r="C102" s="38" t="s">
        <v>361</v>
      </c>
      <c r="D102" s="39" t="s">
        <v>1413</v>
      </c>
      <c r="E102" s="39" t="s">
        <v>4482</v>
      </c>
      <c r="F102" s="39" t="s">
        <v>4481</v>
      </c>
      <c r="G102" s="39" t="s">
        <v>4428</v>
      </c>
      <c r="H102" s="38" t="s">
        <v>4480</v>
      </c>
      <c r="I102" s="38" t="s">
        <v>3831</v>
      </c>
      <c r="J102" s="38" t="s">
        <v>3839</v>
      </c>
      <c r="K102" s="38"/>
      <c r="L102" s="38" t="s">
        <v>390</v>
      </c>
      <c r="M102" s="38"/>
      <c r="N102" s="38"/>
      <c r="O102" s="38" t="s">
        <v>4479</v>
      </c>
      <c r="P102" s="38" t="s">
        <v>4479</v>
      </c>
      <c r="Q102" s="38" t="s">
        <v>4478</v>
      </c>
      <c r="R102" s="37" t="s">
        <v>1258</v>
      </c>
    </row>
    <row r="103" spans="1:18" ht="15.75" customHeight="1">
      <c r="A103" s="44" t="s">
        <v>2112</v>
      </c>
      <c r="B103" s="40">
        <v>102</v>
      </c>
      <c r="C103" s="38" t="s">
        <v>361</v>
      </c>
      <c r="D103" s="39" t="s">
        <v>1413</v>
      </c>
      <c r="E103" s="39" t="s">
        <v>4477</v>
      </c>
      <c r="F103" s="39" t="s">
        <v>4476</v>
      </c>
      <c r="G103" s="39" t="s">
        <v>4428</v>
      </c>
      <c r="H103" s="38" t="s">
        <v>4475</v>
      </c>
      <c r="I103" s="39" t="s">
        <v>390</v>
      </c>
      <c r="J103" s="38" t="s">
        <v>390</v>
      </c>
      <c r="K103" s="38"/>
      <c r="L103" s="38" t="s">
        <v>390</v>
      </c>
      <c r="M103" s="38"/>
      <c r="N103" s="38"/>
      <c r="O103" s="38" t="s">
        <v>4474</v>
      </c>
      <c r="P103" s="38" t="s">
        <v>4473</v>
      </c>
      <c r="Q103" s="38" t="s">
        <v>4465</v>
      </c>
      <c r="R103" s="37" t="s">
        <v>1258</v>
      </c>
    </row>
    <row r="104" spans="1:18" ht="15.75" customHeight="1">
      <c r="A104" s="44" t="s">
        <v>2112</v>
      </c>
      <c r="B104" s="40">
        <v>103</v>
      </c>
      <c r="C104" s="38" t="s">
        <v>361</v>
      </c>
      <c r="D104" s="39" t="s">
        <v>1413</v>
      </c>
      <c r="E104" s="39" t="s">
        <v>4472</v>
      </c>
      <c r="F104" s="39" t="s">
        <v>4471</v>
      </c>
      <c r="G104" s="39" t="s">
        <v>4428</v>
      </c>
      <c r="H104" s="42" t="s">
        <v>4176</v>
      </c>
      <c r="I104" s="39" t="s">
        <v>390</v>
      </c>
      <c r="J104" s="38" t="s">
        <v>3797</v>
      </c>
      <c r="K104" s="38"/>
      <c r="L104" s="38" t="s">
        <v>390</v>
      </c>
      <c r="M104" s="38"/>
      <c r="N104" s="38"/>
      <c r="O104" s="38" t="s">
        <v>4470</v>
      </c>
      <c r="P104" s="38" t="s">
        <v>4469</v>
      </c>
      <c r="Q104" s="38" t="s">
        <v>4442</v>
      </c>
      <c r="R104" s="37" t="s">
        <v>1258</v>
      </c>
    </row>
    <row r="105" spans="1:18" ht="15.75" customHeight="1">
      <c r="A105" s="44" t="s">
        <v>2112</v>
      </c>
      <c r="B105" s="40">
        <v>104</v>
      </c>
      <c r="C105" s="38" t="s">
        <v>361</v>
      </c>
      <c r="D105" s="39" t="s">
        <v>1413</v>
      </c>
      <c r="E105" s="39" t="s">
        <v>4468</v>
      </c>
      <c r="F105" s="39" t="s">
        <v>4467</v>
      </c>
      <c r="G105" s="39" t="s">
        <v>4428</v>
      </c>
      <c r="H105" s="39" t="s">
        <v>3840</v>
      </c>
      <c r="I105" s="38">
        <v>20</v>
      </c>
      <c r="J105" s="38" t="s">
        <v>3839</v>
      </c>
      <c r="K105" s="38"/>
      <c r="L105" s="38" t="s">
        <v>390</v>
      </c>
      <c r="M105" s="38" t="s">
        <v>1433</v>
      </c>
      <c r="N105" s="38"/>
      <c r="O105" s="38" t="s">
        <v>3838</v>
      </c>
      <c r="P105" s="38" t="s">
        <v>4466</v>
      </c>
      <c r="Q105" s="38" t="s">
        <v>4465</v>
      </c>
      <c r="R105" s="37" t="s">
        <v>1258</v>
      </c>
    </row>
    <row r="106" spans="1:18" ht="15.75" customHeight="1">
      <c r="A106" s="44" t="s">
        <v>2112</v>
      </c>
      <c r="B106" s="40">
        <v>105</v>
      </c>
      <c r="C106" s="38" t="s">
        <v>361</v>
      </c>
      <c r="D106" s="39" t="s">
        <v>1413</v>
      </c>
      <c r="E106" s="39" t="s">
        <v>4464</v>
      </c>
      <c r="F106" s="39" t="s">
        <v>4463</v>
      </c>
      <c r="G106" s="39" t="s">
        <v>4428</v>
      </c>
      <c r="H106" s="39" t="s">
        <v>3804</v>
      </c>
      <c r="I106" s="38" t="s">
        <v>4462</v>
      </c>
      <c r="J106" s="38" t="s">
        <v>390</v>
      </c>
      <c r="K106" s="38"/>
      <c r="L106" s="38" t="s">
        <v>390</v>
      </c>
      <c r="M106" s="38" t="s">
        <v>1433</v>
      </c>
      <c r="N106" s="38"/>
      <c r="O106" s="38" t="s">
        <v>4217</v>
      </c>
      <c r="P106" s="38" t="s">
        <v>4461</v>
      </c>
      <c r="Q106" s="38" t="s">
        <v>60</v>
      </c>
      <c r="R106" s="37" t="s">
        <v>1258</v>
      </c>
    </row>
    <row r="107" spans="1:18" ht="15.75" customHeight="1">
      <c r="A107" s="44" t="s">
        <v>2112</v>
      </c>
      <c r="B107" s="40">
        <v>106</v>
      </c>
      <c r="C107" s="38" t="s">
        <v>361</v>
      </c>
      <c r="D107" s="39" t="s">
        <v>1413</v>
      </c>
      <c r="E107" s="39" t="s">
        <v>4460</v>
      </c>
      <c r="F107" s="39" t="s">
        <v>4459</v>
      </c>
      <c r="G107" s="39" t="s">
        <v>4428</v>
      </c>
      <c r="H107" s="38" t="s">
        <v>4458</v>
      </c>
      <c r="I107" s="38" t="s">
        <v>4212</v>
      </c>
      <c r="J107" s="38" t="s">
        <v>390</v>
      </c>
      <c r="K107" s="38"/>
      <c r="L107" s="38" t="s">
        <v>390</v>
      </c>
      <c r="M107" s="38" t="s">
        <v>1433</v>
      </c>
      <c r="N107" s="38"/>
      <c r="O107" s="38" t="s">
        <v>4211</v>
      </c>
      <c r="P107" s="38" t="s">
        <v>4457</v>
      </c>
      <c r="Q107" s="38" t="s">
        <v>60</v>
      </c>
      <c r="R107" s="37" t="s">
        <v>1258</v>
      </c>
    </row>
    <row r="108" spans="1:18" ht="15.75" customHeight="1">
      <c r="A108" s="44" t="s">
        <v>2112</v>
      </c>
      <c r="B108" s="40">
        <v>107</v>
      </c>
      <c r="C108" s="45" t="s">
        <v>361</v>
      </c>
      <c r="D108" s="46" t="s">
        <v>1413</v>
      </c>
      <c r="E108" s="39" t="s">
        <v>4456</v>
      </c>
      <c r="F108" s="39" t="s">
        <v>4455</v>
      </c>
      <c r="G108" s="39" t="s">
        <v>4428</v>
      </c>
      <c r="H108" s="45" t="s">
        <v>4206</v>
      </c>
      <c r="I108" s="45" t="s">
        <v>4205</v>
      </c>
      <c r="J108" s="38" t="s">
        <v>390</v>
      </c>
      <c r="K108" s="38"/>
      <c r="L108" s="38" t="s">
        <v>390</v>
      </c>
      <c r="M108" s="38" t="s">
        <v>1433</v>
      </c>
      <c r="N108" s="45"/>
      <c r="O108" s="45" t="s">
        <v>4204</v>
      </c>
      <c r="P108" s="45" t="s">
        <v>4454</v>
      </c>
      <c r="Q108" s="45" t="s">
        <v>109</v>
      </c>
      <c r="R108" s="37" t="s">
        <v>1258</v>
      </c>
    </row>
    <row r="109" spans="1:18" ht="15.75" customHeight="1">
      <c r="A109" s="44" t="s">
        <v>2112</v>
      </c>
      <c r="B109" s="40">
        <v>108</v>
      </c>
      <c r="C109" s="39" t="s">
        <v>361</v>
      </c>
      <c r="D109" s="39" t="s">
        <v>3786</v>
      </c>
      <c r="E109" s="39" t="s">
        <v>4453</v>
      </c>
      <c r="F109" s="39" t="s">
        <v>4452</v>
      </c>
      <c r="G109" s="39" t="s">
        <v>4428</v>
      </c>
      <c r="H109" s="39" t="s">
        <v>4197</v>
      </c>
      <c r="I109" s="39" t="s">
        <v>3973</v>
      </c>
      <c r="J109" s="38" t="s">
        <v>390</v>
      </c>
      <c r="K109" s="38"/>
      <c r="L109" s="38" t="s">
        <v>390</v>
      </c>
      <c r="M109" s="39"/>
      <c r="N109" s="39"/>
      <c r="O109" s="39" t="s">
        <v>4196</v>
      </c>
      <c r="P109" s="39" t="s">
        <v>4196</v>
      </c>
      <c r="Q109" s="39" t="s">
        <v>4373</v>
      </c>
      <c r="R109" s="37" t="s">
        <v>1258</v>
      </c>
    </row>
    <row r="110" spans="1:18" ht="15.75" customHeight="1">
      <c r="A110" s="44" t="s">
        <v>2112</v>
      </c>
      <c r="B110" s="40">
        <v>109</v>
      </c>
      <c r="C110" s="39" t="s">
        <v>361</v>
      </c>
      <c r="D110" s="39" t="s">
        <v>3786</v>
      </c>
      <c r="E110" s="39" t="s">
        <v>4451</v>
      </c>
      <c r="F110" s="39" t="s">
        <v>4450</v>
      </c>
      <c r="G110" s="39" t="s">
        <v>4428</v>
      </c>
      <c r="H110" s="39" t="s">
        <v>4192</v>
      </c>
      <c r="I110" s="39" t="s">
        <v>4191</v>
      </c>
      <c r="J110" s="39" t="s">
        <v>4190</v>
      </c>
      <c r="K110" s="39"/>
      <c r="L110" s="39" t="s">
        <v>4189</v>
      </c>
      <c r="M110" s="39"/>
      <c r="N110" s="39"/>
      <c r="O110" s="39" t="s">
        <v>4189</v>
      </c>
      <c r="P110" s="39" t="s">
        <v>4189</v>
      </c>
      <c r="Q110" s="39" t="s">
        <v>4373</v>
      </c>
      <c r="R110" s="37" t="s">
        <v>1258</v>
      </c>
    </row>
    <row r="111" spans="1:18" ht="15.75" customHeight="1">
      <c r="A111" s="44" t="s">
        <v>2112</v>
      </c>
      <c r="B111" s="40">
        <v>110</v>
      </c>
      <c r="C111" s="39" t="s">
        <v>361</v>
      </c>
      <c r="D111" s="39" t="s">
        <v>3786</v>
      </c>
      <c r="E111" s="39" t="s">
        <v>4449</v>
      </c>
      <c r="F111" s="39" t="s">
        <v>4448</v>
      </c>
      <c r="G111" s="39" t="s">
        <v>4428</v>
      </c>
      <c r="H111" s="39" t="s">
        <v>4185</v>
      </c>
      <c r="I111" s="39" t="s">
        <v>4184</v>
      </c>
      <c r="J111" s="38" t="s">
        <v>390</v>
      </c>
      <c r="K111" s="38"/>
      <c r="L111" s="38" t="s">
        <v>390</v>
      </c>
      <c r="M111" s="39"/>
      <c r="N111" s="39"/>
      <c r="O111" s="39" t="s">
        <v>4315</v>
      </c>
      <c r="P111" s="39" t="s">
        <v>4315</v>
      </c>
      <c r="Q111" s="39" t="s">
        <v>4373</v>
      </c>
      <c r="R111" s="37" t="s">
        <v>1258</v>
      </c>
    </row>
    <row r="112" spans="1:18" ht="15.75" customHeight="1">
      <c r="A112" s="44" t="s">
        <v>2112</v>
      </c>
      <c r="B112" s="40">
        <v>111</v>
      </c>
      <c r="C112" s="39" t="s">
        <v>361</v>
      </c>
      <c r="D112" s="39" t="s">
        <v>3786</v>
      </c>
      <c r="E112" s="39" t="s">
        <v>4447</v>
      </c>
      <c r="F112" s="39" t="s">
        <v>4446</v>
      </c>
      <c r="G112" s="39" t="s">
        <v>4428</v>
      </c>
      <c r="H112" s="38" t="s">
        <v>390</v>
      </c>
      <c r="I112" s="39" t="s">
        <v>390</v>
      </c>
      <c r="J112" s="38" t="s">
        <v>390</v>
      </c>
      <c r="K112" s="38"/>
      <c r="L112" s="38" t="s">
        <v>390</v>
      </c>
      <c r="M112" s="39"/>
      <c r="N112" s="39"/>
      <c r="O112" s="39" t="s">
        <v>390</v>
      </c>
      <c r="P112" s="39" t="s">
        <v>1410</v>
      </c>
      <c r="Q112" s="39" t="s">
        <v>1410</v>
      </c>
      <c r="R112" s="37" t="s">
        <v>1258</v>
      </c>
    </row>
    <row r="113" spans="1:18" ht="15.75" customHeight="1">
      <c r="A113" s="44" t="s">
        <v>2112</v>
      </c>
      <c r="B113" s="40">
        <v>112</v>
      </c>
      <c r="C113" s="42" t="s">
        <v>361</v>
      </c>
      <c r="D113" s="42" t="s">
        <v>3783</v>
      </c>
      <c r="E113" s="39" t="s">
        <v>4445</v>
      </c>
      <c r="F113" s="39" t="s">
        <v>4444</v>
      </c>
      <c r="G113" s="39" t="s">
        <v>4428</v>
      </c>
      <c r="H113" s="42" t="s">
        <v>4176</v>
      </c>
      <c r="I113" s="42" t="s">
        <v>3775</v>
      </c>
      <c r="J113" s="38" t="s">
        <v>390</v>
      </c>
      <c r="K113" s="38"/>
      <c r="L113" s="42" t="s">
        <v>4443</v>
      </c>
      <c r="M113" s="42"/>
      <c r="N113" s="42"/>
      <c r="O113" s="42" t="s">
        <v>4443</v>
      </c>
      <c r="P113" s="42" t="s">
        <v>4443</v>
      </c>
      <c r="Q113" s="42" t="s">
        <v>4442</v>
      </c>
      <c r="R113" s="37" t="s">
        <v>1258</v>
      </c>
    </row>
    <row r="114" spans="1:18" ht="15.75" customHeight="1">
      <c r="A114" s="44" t="s">
        <v>2112</v>
      </c>
      <c r="B114" s="40">
        <v>113</v>
      </c>
      <c r="C114" s="42" t="s">
        <v>361</v>
      </c>
      <c r="D114" s="42" t="s">
        <v>3783</v>
      </c>
      <c r="E114" s="39" t="s">
        <v>4441</v>
      </c>
      <c r="F114" s="39" t="s">
        <v>4440</v>
      </c>
      <c r="G114" s="39" t="s">
        <v>4428</v>
      </c>
      <c r="H114" s="38" t="s">
        <v>390</v>
      </c>
      <c r="I114" s="42" t="s">
        <v>4308</v>
      </c>
      <c r="J114" s="42" t="s">
        <v>4190</v>
      </c>
      <c r="K114" s="42"/>
      <c r="L114" s="38" t="s">
        <v>390</v>
      </c>
      <c r="M114" s="42"/>
      <c r="N114" s="42"/>
      <c r="O114" s="42" t="s">
        <v>4439</v>
      </c>
      <c r="P114" s="42" t="s">
        <v>4439</v>
      </c>
      <c r="Q114" s="42" t="s">
        <v>60</v>
      </c>
      <c r="R114" s="37" t="s">
        <v>1258</v>
      </c>
    </row>
    <row r="115" spans="1:18" ht="15.75" customHeight="1">
      <c r="A115" s="44" t="s">
        <v>2112</v>
      </c>
      <c r="B115" s="40">
        <v>114</v>
      </c>
      <c r="C115" s="42" t="s">
        <v>361</v>
      </c>
      <c r="D115" s="42" t="s">
        <v>3783</v>
      </c>
      <c r="E115" s="39" t="s">
        <v>4438</v>
      </c>
      <c r="F115" s="39" t="s">
        <v>4437</v>
      </c>
      <c r="G115" s="39" t="s">
        <v>4428</v>
      </c>
      <c r="H115" s="42" t="s">
        <v>4303</v>
      </c>
      <c r="I115" s="42" t="s">
        <v>4302</v>
      </c>
      <c r="J115" s="38" t="s">
        <v>390</v>
      </c>
      <c r="K115" s="38"/>
      <c r="L115" s="38" t="s">
        <v>390</v>
      </c>
      <c r="M115" s="42"/>
      <c r="N115" s="42"/>
      <c r="O115" s="42" t="s">
        <v>4301</v>
      </c>
      <c r="P115" s="42" t="s">
        <v>4301</v>
      </c>
      <c r="Q115" s="42" t="s">
        <v>60</v>
      </c>
      <c r="R115" s="37" t="s">
        <v>1258</v>
      </c>
    </row>
    <row r="116" spans="1:18" ht="15.75" customHeight="1">
      <c r="A116" s="44" t="s">
        <v>2112</v>
      </c>
      <c r="B116" s="40">
        <v>115</v>
      </c>
      <c r="C116" s="42" t="s">
        <v>361</v>
      </c>
      <c r="D116" s="42" t="s">
        <v>3783</v>
      </c>
      <c r="E116" s="39" t="s">
        <v>4436</v>
      </c>
      <c r="F116" s="39" t="s">
        <v>4435</v>
      </c>
      <c r="G116" s="39" t="s">
        <v>4428</v>
      </c>
      <c r="H116" s="39" t="s">
        <v>4185</v>
      </c>
      <c r="I116" s="42" t="s">
        <v>4297</v>
      </c>
      <c r="J116" s="38" t="s">
        <v>390</v>
      </c>
      <c r="K116" s="38"/>
      <c r="L116" s="38" t="s">
        <v>390</v>
      </c>
      <c r="M116" s="42"/>
      <c r="N116" s="42"/>
      <c r="O116" s="42" t="s">
        <v>4296</v>
      </c>
      <c r="P116" s="42" t="s">
        <v>4296</v>
      </c>
      <c r="Q116" s="42" t="s">
        <v>60</v>
      </c>
      <c r="R116" s="37" t="s">
        <v>1258</v>
      </c>
    </row>
    <row r="117" spans="1:18" ht="15.75" customHeight="1">
      <c r="A117" s="44" t="s">
        <v>2112</v>
      </c>
      <c r="B117" s="40">
        <v>116</v>
      </c>
      <c r="C117" s="48" t="s">
        <v>361</v>
      </c>
      <c r="D117" s="49" t="s">
        <v>3779</v>
      </c>
      <c r="E117" s="39" t="s">
        <v>4434</v>
      </c>
      <c r="F117" s="39" t="s">
        <v>4433</v>
      </c>
      <c r="G117" s="39" t="s">
        <v>4428</v>
      </c>
      <c r="H117" s="48" t="s">
        <v>4166</v>
      </c>
      <c r="I117" s="48" t="s">
        <v>3798</v>
      </c>
      <c r="J117" s="48" t="s">
        <v>3839</v>
      </c>
      <c r="K117" s="48"/>
      <c r="L117" s="48" t="s">
        <v>4165</v>
      </c>
      <c r="M117" s="48"/>
      <c r="N117" s="48"/>
      <c r="O117" s="48" t="s">
        <v>4165</v>
      </c>
      <c r="P117" s="48" t="s">
        <v>4165</v>
      </c>
      <c r="Q117" s="48" t="s">
        <v>4151</v>
      </c>
      <c r="R117" s="37" t="s">
        <v>1258</v>
      </c>
    </row>
    <row r="118" spans="1:18" ht="15" customHeight="1">
      <c r="A118" s="44" t="s">
        <v>2112</v>
      </c>
      <c r="B118" s="40">
        <v>117</v>
      </c>
      <c r="C118" s="38" t="s">
        <v>361</v>
      </c>
      <c r="D118" s="39" t="s">
        <v>3779</v>
      </c>
      <c r="E118" s="39" t="s">
        <v>4432</v>
      </c>
      <c r="F118" s="39" t="s">
        <v>4431</v>
      </c>
      <c r="G118" s="39" t="s">
        <v>4428</v>
      </c>
      <c r="H118" s="39" t="s">
        <v>390</v>
      </c>
      <c r="I118" s="38" t="s">
        <v>4161</v>
      </c>
      <c r="J118" s="38" t="s">
        <v>3797</v>
      </c>
      <c r="K118" s="38"/>
      <c r="L118" s="38" t="s">
        <v>4364</v>
      </c>
      <c r="M118" s="38"/>
      <c r="N118" s="38"/>
      <c r="O118" s="38" t="s">
        <v>4364</v>
      </c>
      <c r="P118" s="38" t="s">
        <v>4364</v>
      </c>
      <c r="Q118" s="38" t="s">
        <v>4151</v>
      </c>
      <c r="R118" s="37" t="s">
        <v>1258</v>
      </c>
    </row>
    <row r="119" spans="1:18" ht="15.75" customHeight="1">
      <c r="A119" s="44" t="s">
        <v>2112</v>
      </c>
      <c r="B119" s="40">
        <v>118</v>
      </c>
      <c r="C119" s="38" t="s">
        <v>361</v>
      </c>
      <c r="D119" s="39" t="s">
        <v>3779</v>
      </c>
      <c r="E119" s="39" t="s">
        <v>4430</v>
      </c>
      <c r="F119" s="39" t="s">
        <v>4429</v>
      </c>
      <c r="G119" s="39" t="s">
        <v>4428</v>
      </c>
      <c r="H119" s="39" t="s">
        <v>390</v>
      </c>
      <c r="I119" s="38" t="s">
        <v>4155</v>
      </c>
      <c r="J119" s="38" t="s">
        <v>3797</v>
      </c>
      <c r="K119" s="39" t="s">
        <v>3775</v>
      </c>
      <c r="L119" s="38" t="s">
        <v>4360</v>
      </c>
      <c r="M119" s="38"/>
      <c r="N119" s="38"/>
      <c r="O119" s="38" t="s">
        <v>4153</v>
      </c>
      <c r="P119" s="38" t="s">
        <v>4360</v>
      </c>
      <c r="Q119" s="38" t="s">
        <v>4151</v>
      </c>
      <c r="R119" s="37" t="s">
        <v>1258</v>
      </c>
    </row>
    <row r="120" spans="1:18" ht="15.75" customHeight="1">
      <c r="A120" s="44" t="s">
        <v>2112</v>
      </c>
      <c r="B120" s="40">
        <v>119</v>
      </c>
      <c r="C120" s="39" t="s">
        <v>358</v>
      </c>
      <c r="D120" s="39" t="s">
        <v>3814</v>
      </c>
      <c r="E120" s="39" t="s">
        <v>4427</v>
      </c>
      <c r="F120" s="39" t="s">
        <v>4426</v>
      </c>
      <c r="G120" s="39" t="s">
        <v>4394</v>
      </c>
      <c r="H120" s="38" t="s">
        <v>390</v>
      </c>
      <c r="I120" s="39" t="s">
        <v>3819</v>
      </c>
      <c r="J120" s="38" t="s">
        <v>390</v>
      </c>
      <c r="K120" s="39" t="s">
        <v>3775</v>
      </c>
      <c r="L120" s="38" t="s">
        <v>390</v>
      </c>
      <c r="M120" s="39"/>
      <c r="N120" s="39"/>
      <c r="O120" s="39" t="s">
        <v>4425</v>
      </c>
      <c r="P120" s="39" t="s">
        <v>4425</v>
      </c>
      <c r="Q120" s="39" t="s">
        <v>92</v>
      </c>
      <c r="R120" s="37" t="s">
        <v>1258</v>
      </c>
    </row>
    <row r="121" spans="1:18" ht="15.75" customHeight="1">
      <c r="A121" s="44" t="s">
        <v>2112</v>
      </c>
      <c r="B121" s="40">
        <v>120</v>
      </c>
      <c r="C121" s="39" t="s">
        <v>358</v>
      </c>
      <c r="D121" s="39" t="s">
        <v>3814</v>
      </c>
      <c r="E121" s="39" t="s">
        <v>4424</v>
      </c>
      <c r="F121" s="39" t="s">
        <v>4423</v>
      </c>
      <c r="G121" s="39" t="s">
        <v>4394</v>
      </c>
      <c r="H121" s="38" t="s">
        <v>390</v>
      </c>
      <c r="I121" s="39" t="s">
        <v>3849</v>
      </c>
      <c r="J121" s="38" t="s">
        <v>390</v>
      </c>
      <c r="K121" s="38"/>
      <c r="L121" s="38" t="s">
        <v>390</v>
      </c>
      <c r="M121" s="39"/>
      <c r="N121" s="39"/>
      <c r="O121" s="39" t="s">
        <v>3849</v>
      </c>
      <c r="P121" s="39" t="s">
        <v>3849</v>
      </c>
      <c r="Q121" s="39" t="s">
        <v>291</v>
      </c>
      <c r="R121" s="37" t="s">
        <v>1258</v>
      </c>
    </row>
    <row r="122" spans="1:18" ht="15.75" customHeight="1">
      <c r="A122" s="44" t="s">
        <v>2112</v>
      </c>
      <c r="B122" s="40">
        <v>121</v>
      </c>
      <c r="C122" s="39" t="s">
        <v>358</v>
      </c>
      <c r="D122" s="39" t="s">
        <v>3814</v>
      </c>
      <c r="E122" s="39" t="s">
        <v>4422</v>
      </c>
      <c r="F122" s="39" t="s">
        <v>4421</v>
      </c>
      <c r="G122" s="39" t="s">
        <v>4394</v>
      </c>
      <c r="H122" s="38" t="s">
        <v>390</v>
      </c>
      <c r="I122" s="39" t="s">
        <v>4265</v>
      </c>
      <c r="J122" s="38" t="s">
        <v>390</v>
      </c>
      <c r="K122" s="38"/>
      <c r="L122" s="38" t="s">
        <v>390</v>
      </c>
      <c r="M122" s="39"/>
      <c r="N122" s="39"/>
      <c r="O122" s="39" t="s">
        <v>4265</v>
      </c>
      <c r="P122" s="39" t="s">
        <v>4265</v>
      </c>
      <c r="Q122" s="39" t="s">
        <v>291</v>
      </c>
      <c r="R122" s="37" t="s">
        <v>1258</v>
      </c>
    </row>
    <row r="123" spans="1:18" ht="15.75" customHeight="1">
      <c r="A123" s="44" t="s">
        <v>2112</v>
      </c>
      <c r="B123" s="40">
        <v>122</v>
      </c>
      <c r="C123" s="39" t="s">
        <v>358</v>
      </c>
      <c r="D123" s="39" t="s">
        <v>3802</v>
      </c>
      <c r="E123" s="39" t="s">
        <v>4420</v>
      </c>
      <c r="F123" s="39" t="s">
        <v>4419</v>
      </c>
      <c r="G123" s="39" t="s">
        <v>4394</v>
      </c>
      <c r="H123" s="38" t="s">
        <v>390</v>
      </c>
      <c r="I123" s="39" t="s">
        <v>390</v>
      </c>
      <c r="J123" s="38" t="s">
        <v>390</v>
      </c>
      <c r="K123" s="38"/>
      <c r="L123" s="39" t="s">
        <v>4418</v>
      </c>
      <c r="M123" s="39"/>
      <c r="N123" s="39"/>
      <c r="O123" s="39" t="s">
        <v>4418</v>
      </c>
      <c r="P123" s="39" t="s">
        <v>4418</v>
      </c>
      <c r="Q123" s="39" t="s">
        <v>81</v>
      </c>
      <c r="R123" s="37" t="s">
        <v>1258</v>
      </c>
    </row>
    <row r="124" spans="1:18" ht="15.75" customHeight="1">
      <c r="A124" s="44" t="s">
        <v>2112</v>
      </c>
      <c r="B124" s="40">
        <v>123</v>
      </c>
      <c r="C124" s="38" t="s">
        <v>358</v>
      </c>
      <c r="D124" s="39" t="s">
        <v>1413</v>
      </c>
      <c r="E124" s="39" t="s">
        <v>4417</v>
      </c>
      <c r="F124" s="39" t="s">
        <v>4416</v>
      </c>
      <c r="G124" s="39" t="s">
        <v>4394</v>
      </c>
      <c r="H124" s="39" t="s">
        <v>4328</v>
      </c>
      <c r="I124" s="38">
        <v>30</v>
      </c>
      <c r="J124" s="39" t="s">
        <v>3839</v>
      </c>
      <c r="K124" s="39"/>
      <c r="L124" s="38" t="s">
        <v>390</v>
      </c>
      <c r="M124" s="38"/>
      <c r="N124" s="38"/>
      <c r="O124" s="38" t="s">
        <v>4340</v>
      </c>
      <c r="P124" s="38" t="s">
        <v>4340</v>
      </c>
      <c r="Q124" s="38" t="s">
        <v>4325</v>
      </c>
      <c r="R124" s="37" t="s">
        <v>1258</v>
      </c>
    </row>
    <row r="125" spans="1:18" ht="15.75" customHeight="1">
      <c r="A125" s="44" t="s">
        <v>2112</v>
      </c>
      <c r="B125" s="40">
        <v>124</v>
      </c>
      <c r="C125" s="38" t="s">
        <v>358</v>
      </c>
      <c r="D125" s="39" t="s">
        <v>1413</v>
      </c>
      <c r="E125" s="39" t="s">
        <v>4415</v>
      </c>
      <c r="F125" s="39" t="s">
        <v>4414</v>
      </c>
      <c r="G125" s="39" t="s">
        <v>4394</v>
      </c>
      <c r="H125" s="39" t="s">
        <v>390</v>
      </c>
      <c r="I125" s="38">
        <v>60</v>
      </c>
      <c r="J125" s="38" t="s">
        <v>3797</v>
      </c>
      <c r="K125" s="39" t="s">
        <v>3775</v>
      </c>
      <c r="L125" s="38" t="s">
        <v>390</v>
      </c>
      <c r="M125" s="38"/>
      <c r="N125" s="38"/>
      <c r="O125" s="38" t="s">
        <v>4335</v>
      </c>
      <c r="P125" s="38" t="s">
        <v>4382</v>
      </c>
      <c r="Q125" s="38" t="s">
        <v>4325</v>
      </c>
      <c r="R125" s="37" t="s">
        <v>1258</v>
      </c>
    </row>
    <row r="126" spans="1:18" ht="15.75" customHeight="1">
      <c r="A126" s="44" t="s">
        <v>2112</v>
      </c>
      <c r="B126" s="40">
        <v>125</v>
      </c>
      <c r="C126" s="39" t="s">
        <v>358</v>
      </c>
      <c r="D126" s="39" t="s">
        <v>3786</v>
      </c>
      <c r="E126" s="39" t="s">
        <v>4413</v>
      </c>
      <c r="F126" s="39" t="s">
        <v>4412</v>
      </c>
      <c r="G126" s="39" t="s">
        <v>4394</v>
      </c>
      <c r="H126" s="39" t="s">
        <v>4328</v>
      </c>
      <c r="I126" s="39" t="s">
        <v>3973</v>
      </c>
      <c r="J126" s="39" t="s">
        <v>3839</v>
      </c>
      <c r="K126" s="39"/>
      <c r="L126" s="39" t="s">
        <v>4327</v>
      </c>
      <c r="M126" s="39"/>
      <c r="N126" s="39"/>
      <c r="O126" s="39" t="s">
        <v>4327</v>
      </c>
      <c r="P126" s="39" t="s">
        <v>4327</v>
      </c>
      <c r="Q126" s="39" t="s">
        <v>4325</v>
      </c>
      <c r="R126" s="37" t="s">
        <v>1258</v>
      </c>
    </row>
    <row r="127" spans="1:18" ht="15.75" customHeight="1">
      <c r="A127" s="44" t="s">
        <v>2112</v>
      </c>
      <c r="B127" s="40">
        <v>126</v>
      </c>
      <c r="C127" s="39" t="s">
        <v>358</v>
      </c>
      <c r="D127" s="39" t="s">
        <v>3786</v>
      </c>
      <c r="E127" s="39" t="s">
        <v>4411</v>
      </c>
      <c r="F127" s="39" t="s">
        <v>4410</v>
      </c>
      <c r="G127" s="39" t="s">
        <v>4394</v>
      </c>
      <c r="H127" s="39" t="s">
        <v>4197</v>
      </c>
      <c r="I127" s="39" t="s">
        <v>3973</v>
      </c>
      <c r="J127" s="38" t="s">
        <v>390</v>
      </c>
      <c r="K127" s="38"/>
      <c r="L127" s="38" t="s">
        <v>390</v>
      </c>
      <c r="M127" s="39"/>
      <c r="N127" s="39"/>
      <c r="O127" s="39" t="s">
        <v>4196</v>
      </c>
      <c r="P127" s="39" t="s">
        <v>4196</v>
      </c>
      <c r="Q127" s="39" t="s">
        <v>4373</v>
      </c>
      <c r="R127" s="37" t="s">
        <v>1258</v>
      </c>
    </row>
    <row r="128" spans="1:18" ht="15.75" customHeight="1">
      <c r="A128" s="44" t="s">
        <v>2112</v>
      </c>
      <c r="B128" s="40">
        <v>127</v>
      </c>
      <c r="C128" s="39" t="s">
        <v>358</v>
      </c>
      <c r="D128" s="39" t="s">
        <v>3786</v>
      </c>
      <c r="E128" s="39" t="s">
        <v>4409</v>
      </c>
      <c r="F128" s="39" t="s">
        <v>4408</v>
      </c>
      <c r="G128" s="39" t="s">
        <v>4394</v>
      </c>
      <c r="H128" s="39" t="s">
        <v>4192</v>
      </c>
      <c r="I128" s="39" t="s">
        <v>4191</v>
      </c>
      <c r="J128" s="39" t="s">
        <v>4190</v>
      </c>
      <c r="K128" s="39"/>
      <c r="L128" s="38" t="s">
        <v>390</v>
      </c>
      <c r="M128" s="39"/>
      <c r="N128" s="39"/>
      <c r="O128" s="39" t="s">
        <v>4189</v>
      </c>
      <c r="P128" s="39" t="s">
        <v>4189</v>
      </c>
      <c r="Q128" s="39" t="s">
        <v>4373</v>
      </c>
      <c r="R128" s="37" t="s">
        <v>1258</v>
      </c>
    </row>
    <row r="129" spans="1:18" ht="15.75" customHeight="1">
      <c r="A129" s="44" t="s">
        <v>2112</v>
      </c>
      <c r="B129" s="40">
        <v>128</v>
      </c>
      <c r="C129" s="39" t="s">
        <v>358</v>
      </c>
      <c r="D129" s="39" t="s">
        <v>3786</v>
      </c>
      <c r="E129" s="39" t="s">
        <v>4407</v>
      </c>
      <c r="F129" s="39" t="s">
        <v>4406</v>
      </c>
      <c r="G129" s="39" t="s">
        <v>4394</v>
      </c>
      <c r="H129" s="39" t="s">
        <v>4185</v>
      </c>
      <c r="I129" s="39" t="s">
        <v>4184</v>
      </c>
      <c r="J129" s="38" t="s">
        <v>390</v>
      </c>
      <c r="K129" s="38"/>
      <c r="L129" s="38" t="s">
        <v>390</v>
      </c>
      <c r="M129" s="39"/>
      <c r="N129" s="39"/>
      <c r="O129" s="39" t="s">
        <v>4315</v>
      </c>
      <c r="P129" s="39" t="s">
        <v>4315</v>
      </c>
      <c r="Q129" s="39" t="s">
        <v>4373</v>
      </c>
      <c r="R129" s="37" t="s">
        <v>1258</v>
      </c>
    </row>
    <row r="130" spans="1:18" ht="15.75" customHeight="1">
      <c r="A130" s="44" t="s">
        <v>2112</v>
      </c>
      <c r="B130" s="40">
        <v>129</v>
      </c>
      <c r="C130" s="42" t="s">
        <v>358</v>
      </c>
      <c r="D130" s="42" t="s">
        <v>3783</v>
      </c>
      <c r="E130" s="39" t="s">
        <v>4405</v>
      </c>
      <c r="F130" s="39" t="s">
        <v>4404</v>
      </c>
      <c r="G130" s="39" t="s">
        <v>4394</v>
      </c>
      <c r="H130" s="38" t="s">
        <v>390</v>
      </c>
      <c r="I130" s="42" t="s">
        <v>4403</v>
      </c>
      <c r="J130" s="38" t="s">
        <v>390</v>
      </c>
      <c r="K130" s="38"/>
      <c r="L130" s="38" t="s">
        <v>390</v>
      </c>
      <c r="M130" s="42"/>
      <c r="N130" s="42"/>
      <c r="O130" s="42" t="s">
        <v>4402</v>
      </c>
      <c r="P130" s="42" t="s">
        <v>4401</v>
      </c>
      <c r="Q130" s="42" t="s">
        <v>4325</v>
      </c>
      <c r="R130" s="37" t="s">
        <v>1258</v>
      </c>
    </row>
    <row r="131" spans="1:18" ht="15.75" customHeight="1">
      <c r="A131" s="44" t="s">
        <v>2112</v>
      </c>
      <c r="B131" s="40">
        <v>130</v>
      </c>
      <c r="C131" s="48" t="s">
        <v>358</v>
      </c>
      <c r="D131" s="49" t="s">
        <v>3779</v>
      </c>
      <c r="E131" s="39" t="s">
        <v>4400</v>
      </c>
      <c r="F131" s="39" t="s">
        <v>4399</v>
      </c>
      <c r="G131" s="39" t="s">
        <v>4394</v>
      </c>
      <c r="H131" s="48" t="s">
        <v>4166</v>
      </c>
      <c r="I131" s="48" t="s">
        <v>3798</v>
      </c>
      <c r="J131" s="48" t="s">
        <v>3839</v>
      </c>
      <c r="K131" s="48"/>
      <c r="L131" s="48" t="s">
        <v>4165</v>
      </c>
      <c r="M131" s="48"/>
      <c r="N131" s="48"/>
      <c r="O131" s="48" t="s">
        <v>4165</v>
      </c>
      <c r="P131" s="48" t="s">
        <v>4165</v>
      </c>
      <c r="Q131" s="48" t="s">
        <v>4151</v>
      </c>
      <c r="R131" s="37" t="s">
        <v>1258</v>
      </c>
    </row>
    <row r="132" spans="1:18" ht="15.75" customHeight="1">
      <c r="A132" s="44" t="s">
        <v>2112</v>
      </c>
      <c r="B132" s="40">
        <v>131</v>
      </c>
      <c r="C132" s="38" t="s">
        <v>358</v>
      </c>
      <c r="D132" s="39" t="s">
        <v>3779</v>
      </c>
      <c r="E132" s="39" t="s">
        <v>4398</v>
      </c>
      <c r="F132" s="39" t="s">
        <v>4397</v>
      </c>
      <c r="G132" s="39" t="s">
        <v>4394</v>
      </c>
      <c r="H132" s="39" t="s">
        <v>390</v>
      </c>
      <c r="I132" s="38" t="s">
        <v>4161</v>
      </c>
      <c r="J132" s="38" t="s">
        <v>3797</v>
      </c>
      <c r="K132" s="38"/>
      <c r="L132" s="38" t="s">
        <v>4364</v>
      </c>
      <c r="M132" s="38"/>
      <c r="N132" s="38"/>
      <c r="O132" s="38" t="s">
        <v>4364</v>
      </c>
      <c r="P132" s="38" t="s">
        <v>4364</v>
      </c>
      <c r="Q132" s="38" t="s">
        <v>4151</v>
      </c>
      <c r="R132" s="37" t="s">
        <v>1258</v>
      </c>
    </row>
    <row r="133" spans="1:18" ht="15.75" customHeight="1">
      <c r="A133" s="44" t="s">
        <v>2112</v>
      </c>
      <c r="B133" s="40">
        <v>132</v>
      </c>
      <c r="C133" s="38" t="s">
        <v>358</v>
      </c>
      <c r="D133" s="39" t="s">
        <v>3779</v>
      </c>
      <c r="E133" s="39" t="s">
        <v>4396</v>
      </c>
      <c r="F133" s="39" t="s">
        <v>4395</v>
      </c>
      <c r="G133" s="39" t="s">
        <v>4394</v>
      </c>
      <c r="H133" s="39" t="s">
        <v>390</v>
      </c>
      <c r="I133" s="38" t="s">
        <v>4155</v>
      </c>
      <c r="J133" s="38" t="s">
        <v>3797</v>
      </c>
      <c r="K133" s="39" t="s">
        <v>3775</v>
      </c>
      <c r="L133" s="38" t="s">
        <v>4360</v>
      </c>
      <c r="M133" s="38"/>
      <c r="N133" s="38"/>
      <c r="O133" s="38" t="s">
        <v>4153</v>
      </c>
      <c r="P133" s="38" t="s">
        <v>4360</v>
      </c>
      <c r="Q133" s="38" t="s">
        <v>4151</v>
      </c>
      <c r="R133" s="37" t="s">
        <v>1258</v>
      </c>
    </row>
    <row r="134" spans="1:18" ht="15.75" customHeight="1">
      <c r="A134" s="44" t="s">
        <v>2112</v>
      </c>
      <c r="B134" s="40">
        <v>133</v>
      </c>
      <c r="C134" s="39" t="s">
        <v>356</v>
      </c>
      <c r="D134" s="39" t="s">
        <v>3814</v>
      </c>
      <c r="E134" s="39" t="s">
        <v>4393</v>
      </c>
      <c r="F134" s="39" t="s">
        <v>4392</v>
      </c>
      <c r="G134" s="39" t="s">
        <v>4361</v>
      </c>
      <c r="H134" s="38" t="s">
        <v>390</v>
      </c>
      <c r="I134" s="39" t="s">
        <v>3849</v>
      </c>
      <c r="J134" s="38" t="s">
        <v>390</v>
      </c>
      <c r="K134" s="38"/>
      <c r="L134" s="38" t="s">
        <v>390</v>
      </c>
      <c r="M134" s="39"/>
      <c r="N134" s="39"/>
      <c r="O134" s="39" t="s">
        <v>3849</v>
      </c>
      <c r="P134" s="39" t="s">
        <v>3849</v>
      </c>
      <c r="Q134" s="39" t="s">
        <v>4389</v>
      </c>
      <c r="R134" s="37" t="s">
        <v>1258</v>
      </c>
    </row>
    <row r="135" spans="1:18" ht="15.75" customHeight="1">
      <c r="A135" s="44" t="s">
        <v>2112</v>
      </c>
      <c r="B135" s="40">
        <v>134</v>
      </c>
      <c r="C135" s="39" t="s">
        <v>356</v>
      </c>
      <c r="D135" s="39" t="s">
        <v>3814</v>
      </c>
      <c r="E135" s="39" t="s">
        <v>4391</v>
      </c>
      <c r="F135" s="39" t="s">
        <v>4390</v>
      </c>
      <c r="G135" s="39" t="s">
        <v>4361</v>
      </c>
      <c r="H135" s="38" t="s">
        <v>390</v>
      </c>
      <c r="I135" s="39" t="s">
        <v>4265</v>
      </c>
      <c r="J135" s="38" t="s">
        <v>390</v>
      </c>
      <c r="K135" s="38"/>
      <c r="L135" s="38" t="s">
        <v>390</v>
      </c>
      <c r="M135" s="39"/>
      <c r="N135" s="39"/>
      <c r="O135" s="39" t="s">
        <v>4265</v>
      </c>
      <c r="P135" s="39" t="s">
        <v>4265</v>
      </c>
      <c r="Q135" s="39" t="s">
        <v>4389</v>
      </c>
      <c r="R135" s="37" t="s">
        <v>1258</v>
      </c>
    </row>
    <row r="136" spans="1:18" ht="15.75" customHeight="1">
      <c r="A136" s="44" t="s">
        <v>2112</v>
      </c>
      <c r="B136" s="40">
        <v>135</v>
      </c>
      <c r="C136" s="39" t="s">
        <v>356</v>
      </c>
      <c r="D136" s="39" t="s">
        <v>3802</v>
      </c>
      <c r="E136" s="39" t="s">
        <v>4388</v>
      </c>
      <c r="F136" s="39" t="s">
        <v>4387</v>
      </c>
      <c r="G136" s="39" t="s">
        <v>4361</v>
      </c>
      <c r="H136" s="38" t="s">
        <v>390</v>
      </c>
      <c r="I136" s="39" t="s">
        <v>390</v>
      </c>
      <c r="J136" s="38" t="s">
        <v>390</v>
      </c>
      <c r="K136" s="38"/>
      <c r="L136" s="39" t="s">
        <v>4348</v>
      </c>
      <c r="M136" s="39"/>
      <c r="N136" s="39"/>
      <c r="O136" s="39" t="s">
        <v>4348</v>
      </c>
      <c r="P136" s="39" t="s">
        <v>4348</v>
      </c>
      <c r="Q136" s="39" t="s">
        <v>4346</v>
      </c>
      <c r="R136" s="37" t="s">
        <v>1258</v>
      </c>
    </row>
    <row r="137" spans="1:18" ht="15.75" customHeight="1">
      <c r="A137" s="44" t="s">
        <v>2112</v>
      </c>
      <c r="B137" s="40">
        <v>136</v>
      </c>
      <c r="C137" s="38" t="s">
        <v>356</v>
      </c>
      <c r="D137" s="39" t="s">
        <v>1413</v>
      </c>
      <c r="E137" s="39" t="s">
        <v>4386</v>
      </c>
      <c r="F137" s="39" t="s">
        <v>4385</v>
      </c>
      <c r="G137" s="39" t="s">
        <v>4361</v>
      </c>
      <c r="H137" s="39" t="s">
        <v>4328</v>
      </c>
      <c r="I137" s="38">
        <v>30</v>
      </c>
      <c r="J137" s="39" t="s">
        <v>3839</v>
      </c>
      <c r="K137" s="39"/>
      <c r="L137" s="38" t="s">
        <v>390</v>
      </c>
      <c r="M137" s="38"/>
      <c r="N137" s="38"/>
      <c r="O137" s="38" t="s">
        <v>4340</v>
      </c>
      <c r="P137" s="38" t="s">
        <v>4340</v>
      </c>
      <c r="Q137" s="38" t="s">
        <v>4333</v>
      </c>
      <c r="R137" s="37" t="s">
        <v>1258</v>
      </c>
    </row>
    <row r="138" spans="1:18" ht="15.75" customHeight="1">
      <c r="A138" s="44" t="s">
        <v>2112</v>
      </c>
      <c r="B138" s="40">
        <v>137</v>
      </c>
      <c r="C138" s="38" t="s">
        <v>356</v>
      </c>
      <c r="D138" s="39" t="s">
        <v>1413</v>
      </c>
      <c r="E138" s="39" t="s">
        <v>4384</v>
      </c>
      <c r="F138" s="39" t="s">
        <v>4383</v>
      </c>
      <c r="G138" s="39" t="s">
        <v>4361</v>
      </c>
      <c r="H138" s="39" t="s">
        <v>390</v>
      </c>
      <c r="I138" s="38">
        <v>60</v>
      </c>
      <c r="J138" s="38" t="s">
        <v>3797</v>
      </c>
      <c r="K138" s="39" t="s">
        <v>3775</v>
      </c>
      <c r="L138" s="38" t="s">
        <v>390</v>
      </c>
      <c r="M138" s="38"/>
      <c r="N138" s="38"/>
      <c r="O138" s="38" t="s">
        <v>4335</v>
      </c>
      <c r="P138" s="38" t="s">
        <v>4382</v>
      </c>
      <c r="Q138" s="38" t="s">
        <v>4333</v>
      </c>
      <c r="R138" s="37" t="s">
        <v>1258</v>
      </c>
    </row>
    <row r="139" spans="1:18" ht="15.75" customHeight="1">
      <c r="A139" s="44" t="s">
        <v>2112</v>
      </c>
      <c r="B139" s="40">
        <v>138</v>
      </c>
      <c r="C139" s="39" t="s">
        <v>356</v>
      </c>
      <c r="D139" s="39" t="s">
        <v>3786</v>
      </c>
      <c r="E139" s="39" t="s">
        <v>4381</v>
      </c>
      <c r="F139" s="39" t="s">
        <v>4380</v>
      </c>
      <c r="G139" s="39" t="s">
        <v>4361</v>
      </c>
      <c r="H139" s="39" t="s">
        <v>4328</v>
      </c>
      <c r="I139" s="39" t="s">
        <v>3973</v>
      </c>
      <c r="J139" s="39" t="s">
        <v>3839</v>
      </c>
      <c r="K139" s="39"/>
      <c r="L139" s="39" t="s">
        <v>4327</v>
      </c>
      <c r="M139" s="39"/>
      <c r="N139" s="39"/>
      <c r="O139" s="39" t="s">
        <v>4327</v>
      </c>
      <c r="P139" s="39" t="s">
        <v>4327</v>
      </c>
      <c r="Q139" s="39" t="s">
        <v>4325</v>
      </c>
      <c r="R139" s="37" t="s">
        <v>1258</v>
      </c>
    </row>
    <row r="140" spans="1:18" ht="15.75" customHeight="1">
      <c r="A140" s="44" t="s">
        <v>2112</v>
      </c>
      <c r="B140" s="40">
        <v>139</v>
      </c>
      <c r="C140" s="39" t="s">
        <v>356</v>
      </c>
      <c r="D140" s="39" t="s">
        <v>3786</v>
      </c>
      <c r="E140" s="39" t="s">
        <v>4379</v>
      </c>
      <c r="F140" s="39" t="s">
        <v>4378</v>
      </c>
      <c r="G140" s="39" t="s">
        <v>4361</v>
      </c>
      <c r="H140" s="39" t="s">
        <v>4197</v>
      </c>
      <c r="I140" s="39" t="s">
        <v>3973</v>
      </c>
      <c r="J140" s="38" t="s">
        <v>390</v>
      </c>
      <c r="K140" s="38"/>
      <c r="L140" s="38" t="s">
        <v>390</v>
      </c>
      <c r="M140" s="39"/>
      <c r="N140" s="39"/>
      <c r="O140" s="39" t="s">
        <v>4196</v>
      </c>
      <c r="P140" s="39" t="s">
        <v>4196</v>
      </c>
      <c r="Q140" s="39" t="s">
        <v>4373</v>
      </c>
      <c r="R140" s="37" t="s">
        <v>1258</v>
      </c>
    </row>
    <row r="141" spans="1:18" ht="15.75" customHeight="1">
      <c r="A141" s="44" t="s">
        <v>2112</v>
      </c>
      <c r="B141" s="40">
        <v>140</v>
      </c>
      <c r="C141" s="39" t="s">
        <v>356</v>
      </c>
      <c r="D141" s="39" t="s">
        <v>3786</v>
      </c>
      <c r="E141" s="39" t="s">
        <v>4377</v>
      </c>
      <c r="F141" s="39" t="s">
        <v>4376</v>
      </c>
      <c r="G141" s="39" t="s">
        <v>4361</v>
      </c>
      <c r="H141" s="39" t="s">
        <v>4192</v>
      </c>
      <c r="I141" s="39" t="s">
        <v>4191</v>
      </c>
      <c r="J141" s="39" t="s">
        <v>4190</v>
      </c>
      <c r="K141" s="39"/>
      <c r="L141" s="38" t="s">
        <v>390</v>
      </c>
      <c r="M141" s="39"/>
      <c r="N141" s="39"/>
      <c r="O141" s="39" t="s">
        <v>4189</v>
      </c>
      <c r="P141" s="39" t="s">
        <v>4189</v>
      </c>
      <c r="Q141" s="39" t="s">
        <v>4373</v>
      </c>
      <c r="R141" s="37" t="s">
        <v>1258</v>
      </c>
    </row>
    <row r="142" spans="1:18" ht="15.75" customHeight="1">
      <c r="A142" s="44" t="s">
        <v>2112</v>
      </c>
      <c r="B142" s="40">
        <v>141</v>
      </c>
      <c r="C142" s="39" t="s">
        <v>356</v>
      </c>
      <c r="D142" s="39" t="s">
        <v>3786</v>
      </c>
      <c r="E142" s="39" t="s">
        <v>4375</v>
      </c>
      <c r="F142" s="39" t="s">
        <v>4374</v>
      </c>
      <c r="G142" s="39" t="s">
        <v>4361</v>
      </c>
      <c r="H142" s="39" t="s">
        <v>4316</v>
      </c>
      <c r="I142" s="39" t="s">
        <v>4184</v>
      </c>
      <c r="J142" s="38" t="s">
        <v>390</v>
      </c>
      <c r="K142" s="38"/>
      <c r="L142" s="38" t="s">
        <v>390</v>
      </c>
      <c r="M142" s="39"/>
      <c r="N142" s="39"/>
      <c r="O142" s="39" t="s">
        <v>4315</v>
      </c>
      <c r="P142" s="39" t="s">
        <v>4315</v>
      </c>
      <c r="Q142" s="39" t="s">
        <v>4373</v>
      </c>
      <c r="R142" s="37" t="s">
        <v>1258</v>
      </c>
    </row>
    <row r="143" spans="1:18" ht="15.75" customHeight="1">
      <c r="A143" s="44" t="s">
        <v>2112</v>
      </c>
      <c r="B143" s="40">
        <v>142</v>
      </c>
      <c r="C143" s="39" t="s">
        <v>356</v>
      </c>
      <c r="D143" s="39" t="s">
        <v>3786</v>
      </c>
      <c r="E143" s="39" t="s">
        <v>4372</v>
      </c>
      <c r="F143" s="39" t="s">
        <v>4371</v>
      </c>
      <c r="G143" s="39" t="s">
        <v>4361</v>
      </c>
      <c r="H143" s="38" t="s">
        <v>390</v>
      </c>
      <c r="I143" s="39" t="s">
        <v>390</v>
      </c>
      <c r="J143" s="38" t="s">
        <v>390</v>
      </c>
      <c r="K143" s="38"/>
      <c r="L143" s="38" t="s">
        <v>390</v>
      </c>
      <c r="M143" s="39"/>
      <c r="N143" s="39"/>
      <c r="O143" s="39" t="s">
        <v>390</v>
      </c>
      <c r="P143" s="39" t="s">
        <v>1410</v>
      </c>
      <c r="Q143" s="39" t="s">
        <v>1410</v>
      </c>
      <c r="R143" s="37" t="s">
        <v>1258</v>
      </c>
    </row>
    <row r="144" spans="1:18" ht="15.75" customHeight="1">
      <c r="A144" s="44" t="s">
        <v>2112</v>
      </c>
      <c r="B144" s="40">
        <v>143</v>
      </c>
      <c r="C144" s="42" t="s">
        <v>356</v>
      </c>
      <c r="D144" s="42" t="s">
        <v>3783</v>
      </c>
      <c r="E144" s="39" t="s">
        <v>4370</v>
      </c>
      <c r="F144" s="39" t="s">
        <v>4369</v>
      </c>
      <c r="G144" s="39" t="s">
        <v>4361</v>
      </c>
      <c r="H144" s="38" t="s">
        <v>390</v>
      </c>
      <c r="I144" s="39" t="s">
        <v>390</v>
      </c>
      <c r="J144" s="38" t="s">
        <v>390</v>
      </c>
      <c r="K144" s="38"/>
      <c r="L144" s="38" t="s">
        <v>390</v>
      </c>
      <c r="M144" s="42"/>
      <c r="N144" s="42"/>
      <c r="O144" s="42" t="s">
        <v>3780</v>
      </c>
      <c r="P144" s="42" t="s">
        <v>3780</v>
      </c>
      <c r="Q144" s="42" t="s">
        <v>1410</v>
      </c>
      <c r="R144" s="37" t="s">
        <v>1258</v>
      </c>
    </row>
    <row r="145" spans="1:18" ht="15.75" customHeight="1">
      <c r="A145" s="44" t="s">
        <v>2112</v>
      </c>
      <c r="B145" s="40">
        <v>144</v>
      </c>
      <c r="C145" s="48" t="s">
        <v>356</v>
      </c>
      <c r="D145" s="49" t="s">
        <v>3779</v>
      </c>
      <c r="E145" s="39" t="s">
        <v>4368</v>
      </c>
      <c r="F145" s="39" t="s">
        <v>4367</v>
      </c>
      <c r="G145" s="39" t="s">
        <v>4361</v>
      </c>
      <c r="H145" s="48" t="s">
        <v>4166</v>
      </c>
      <c r="I145" s="48" t="s">
        <v>3798</v>
      </c>
      <c r="J145" s="48" t="s">
        <v>3839</v>
      </c>
      <c r="K145" s="48"/>
      <c r="L145" s="48" t="s">
        <v>4165</v>
      </c>
      <c r="M145" s="48"/>
      <c r="N145" s="48"/>
      <c r="O145" s="48" t="s">
        <v>4165</v>
      </c>
      <c r="P145" s="48" t="s">
        <v>4165</v>
      </c>
      <c r="Q145" s="48" t="s">
        <v>4151</v>
      </c>
      <c r="R145" s="37" t="s">
        <v>1258</v>
      </c>
    </row>
    <row r="146" spans="1:18" ht="15.75" customHeight="1">
      <c r="A146" s="44" t="s">
        <v>2112</v>
      </c>
      <c r="B146" s="40">
        <v>145</v>
      </c>
      <c r="C146" s="38" t="s">
        <v>356</v>
      </c>
      <c r="D146" s="39" t="s">
        <v>3779</v>
      </c>
      <c r="E146" s="39" t="s">
        <v>4366</v>
      </c>
      <c r="F146" s="39" t="s">
        <v>4365</v>
      </c>
      <c r="G146" s="39" t="s">
        <v>4361</v>
      </c>
      <c r="H146" s="39" t="s">
        <v>390</v>
      </c>
      <c r="I146" s="38" t="s">
        <v>4161</v>
      </c>
      <c r="J146" s="38" t="s">
        <v>3797</v>
      </c>
      <c r="K146" s="38"/>
      <c r="L146" s="38" t="s">
        <v>4364</v>
      </c>
      <c r="M146" s="38"/>
      <c r="N146" s="38"/>
      <c r="O146" s="38" t="s">
        <v>4364</v>
      </c>
      <c r="P146" s="38" t="s">
        <v>4364</v>
      </c>
      <c r="Q146" s="38" t="s">
        <v>4151</v>
      </c>
      <c r="R146" s="37" t="s">
        <v>1258</v>
      </c>
    </row>
    <row r="147" spans="1:18" ht="15.75" customHeight="1">
      <c r="A147" s="44" t="s">
        <v>2112</v>
      </c>
      <c r="B147" s="40">
        <v>146</v>
      </c>
      <c r="C147" s="38" t="s">
        <v>356</v>
      </c>
      <c r="D147" s="39" t="s">
        <v>3779</v>
      </c>
      <c r="E147" s="39" t="s">
        <v>4363</v>
      </c>
      <c r="F147" s="39" t="s">
        <v>4362</v>
      </c>
      <c r="G147" s="39" t="s">
        <v>4361</v>
      </c>
      <c r="H147" s="39" t="s">
        <v>390</v>
      </c>
      <c r="I147" s="38" t="s">
        <v>4155</v>
      </c>
      <c r="J147" s="38" t="s">
        <v>3797</v>
      </c>
      <c r="K147" s="39" t="s">
        <v>3775</v>
      </c>
      <c r="L147" s="38" t="s">
        <v>4360</v>
      </c>
      <c r="M147" s="38"/>
      <c r="N147" s="38"/>
      <c r="O147" s="38" t="s">
        <v>4153</v>
      </c>
      <c r="P147" s="38" t="s">
        <v>4360</v>
      </c>
      <c r="Q147" s="38" t="s">
        <v>4151</v>
      </c>
      <c r="R147" s="37" t="s">
        <v>1258</v>
      </c>
    </row>
    <row r="148" spans="1:18" ht="15.75" customHeight="1">
      <c r="A148" s="44" t="s">
        <v>2112</v>
      </c>
      <c r="B148" s="40">
        <v>147</v>
      </c>
      <c r="C148" s="39" t="s">
        <v>355</v>
      </c>
      <c r="D148" s="39" t="s">
        <v>3814</v>
      </c>
      <c r="E148" s="39" t="s">
        <v>4359</v>
      </c>
      <c r="F148" s="39" t="s">
        <v>4358</v>
      </c>
      <c r="G148" s="39" t="s">
        <v>4282</v>
      </c>
      <c r="H148" s="38" t="s">
        <v>390</v>
      </c>
      <c r="I148" s="39" t="s">
        <v>3849</v>
      </c>
      <c r="J148" s="38" t="s">
        <v>390</v>
      </c>
      <c r="K148" s="38"/>
      <c r="L148" s="38" t="s">
        <v>390</v>
      </c>
      <c r="M148" s="39" t="s">
        <v>4354</v>
      </c>
      <c r="N148" s="39"/>
      <c r="O148" s="51" t="s">
        <v>3849</v>
      </c>
      <c r="P148" s="39" t="s">
        <v>4357</v>
      </c>
      <c r="Q148" s="39" t="s">
        <v>4352</v>
      </c>
      <c r="R148" s="37" t="s">
        <v>1258</v>
      </c>
    </row>
    <row r="149" spans="1:18" ht="15.75" customHeight="1">
      <c r="A149" s="44" t="s">
        <v>2112</v>
      </c>
      <c r="B149" s="40">
        <v>148</v>
      </c>
      <c r="C149" s="39" t="s">
        <v>355</v>
      </c>
      <c r="D149" s="39" t="s">
        <v>3814</v>
      </c>
      <c r="E149" s="39" t="s">
        <v>4356</v>
      </c>
      <c r="F149" s="39" t="s">
        <v>4355</v>
      </c>
      <c r="G149" s="39" t="s">
        <v>4282</v>
      </c>
      <c r="H149" s="38" t="s">
        <v>390</v>
      </c>
      <c r="I149" s="39" t="s">
        <v>4265</v>
      </c>
      <c r="J149" s="38" t="s">
        <v>390</v>
      </c>
      <c r="K149" s="38"/>
      <c r="L149" s="38" t="s">
        <v>390</v>
      </c>
      <c r="M149" s="39" t="s">
        <v>4354</v>
      </c>
      <c r="N149" s="39"/>
      <c r="O149" s="51" t="s">
        <v>4265</v>
      </c>
      <c r="P149" s="39" t="s">
        <v>4353</v>
      </c>
      <c r="Q149" s="39" t="s">
        <v>4352</v>
      </c>
      <c r="R149" s="37" t="s">
        <v>1258</v>
      </c>
    </row>
    <row r="150" spans="1:18" ht="15.75" customHeight="1">
      <c r="A150" s="44" t="s">
        <v>2112</v>
      </c>
      <c r="B150" s="40">
        <v>149</v>
      </c>
      <c r="C150" s="39" t="s">
        <v>355</v>
      </c>
      <c r="D150" s="39" t="s">
        <v>3802</v>
      </c>
      <c r="E150" s="39" t="s">
        <v>4351</v>
      </c>
      <c r="F150" s="39" t="s">
        <v>4350</v>
      </c>
      <c r="G150" s="39" t="s">
        <v>4282</v>
      </c>
      <c r="H150" s="38" t="s">
        <v>390</v>
      </c>
      <c r="I150" s="39" t="s">
        <v>3775</v>
      </c>
      <c r="J150" s="38" t="s">
        <v>390</v>
      </c>
      <c r="K150" s="39" t="s">
        <v>3775</v>
      </c>
      <c r="L150" s="39" t="s">
        <v>4348</v>
      </c>
      <c r="M150" s="39" t="s">
        <v>4349</v>
      </c>
      <c r="N150" s="39"/>
      <c r="O150" s="39" t="s">
        <v>4348</v>
      </c>
      <c r="P150" s="39" t="s">
        <v>4347</v>
      </c>
      <c r="Q150" s="39" t="s">
        <v>4346</v>
      </c>
      <c r="R150" s="37" t="s">
        <v>1258</v>
      </c>
    </row>
    <row r="151" spans="1:18" ht="15.75" customHeight="1">
      <c r="A151" s="44" t="s">
        <v>2112</v>
      </c>
      <c r="B151" s="40">
        <v>150</v>
      </c>
      <c r="C151" s="38" t="s">
        <v>355</v>
      </c>
      <c r="D151" s="39" t="s">
        <v>1413</v>
      </c>
      <c r="E151" s="39" t="s">
        <v>4345</v>
      </c>
      <c r="F151" s="39" t="s">
        <v>4344</v>
      </c>
      <c r="G151" s="39" t="s">
        <v>4282</v>
      </c>
      <c r="H151" s="38" t="s">
        <v>390</v>
      </c>
      <c r="I151" s="38" t="s">
        <v>3775</v>
      </c>
      <c r="J151" s="38" t="s">
        <v>390</v>
      </c>
      <c r="K151" s="39" t="s">
        <v>3775</v>
      </c>
      <c r="L151" s="38" t="s">
        <v>4343</v>
      </c>
      <c r="M151" s="39" t="s">
        <v>4336</v>
      </c>
      <c r="N151" s="39"/>
      <c r="O151" s="38" t="s">
        <v>4336</v>
      </c>
      <c r="P151" s="38" t="s">
        <v>4343</v>
      </c>
      <c r="Q151" s="38" t="s">
        <v>79</v>
      </c>
      <c r="R151" s="37" t="s">
        <v>1258</v>
      </c>
    </row>
    <row r="152" spans="1:18" ht="15.75" customHeight="1">
      <c r="A152" s="44" t="s">
        <v>2112</v>
      </c>
      <c r="B152" s="40">
        <v>151</v>
      </c>
      <c r="C152" s="38" t="s">
        <v>355</v>
      </c>
      <c r="D152" s="39" t="s">
        <v>1413</v>
      </c>
      <c r="E152" s="39" t="s">
        <v>4342</v>
      </c>
      <c r="F152" s="39" t="s">
        <v>4341</v>
      </c>
      <c r="G152" s="39" t="s">
        <v>4282</v>
      </c>
      <c r="H152" s="39" t="s">
        <v>4328</v>
      </c>
      <c r="I152" s="38">
        <v>30</v>
      </c>
      <c r="J152" s="39" t="s">
        <v>3839</v>
      </c>
      <c r="K152" s="39"/>
      <c r="L152" s="38" t="s">
        <v>390</v>
      </c>
      <c r="M152" s="39" t="s">
        <v>4336</v>
      </c>
      <c r="N152" s="39"/>
      <c r="O152" s="38" t="s">
        <v>4340</v>
      </c>
      <c r="P152" s="38" t="s">
        <v>4339</v>
      </c>
      <c r="Q152" s="38" t="s">
        <v>4333</v>
      </c>
      <c r="R152" s="37" t="s">
        <v>1258</v>
      </c>
    </row>
    <row r="153" spans="1:18" ht="15.75" customHeight="1">
      <c r="A153" s="44" t="s">
        <v>2112</v>
      </c>
      <c r="B153" s="40">
        <v>152</v>
      </c>
      <c r="C153" s="38" t="s">
        <v>355</v>
      </c>
      <c r="D153" s="39" t="s">
        <v>1413</v>
      </c>
      <c r="E153" s="39" t="s">
        <v>4338</v>
      </c>
      <c r="F153" s="39" t="s">
        <v>4337</v>
      </c>
      <c r="G153" s="39" t="s">
        <v>4282</v>
      </c>
      <c r="H153" s="39" t="s">
        <v>390</v>
      </c>
      <c r="I153" s="38">
        <v>60</v>
      </c>
      <c r="J153" s="38" t="s">
        <v>3797</v>
      </c>
      <c r="K153" s="39" t="s">
        <v>3775</v>
      </c>
      <c r="L153" s="38" t="s">
        <v>390</v>
      </c>
      <c r="M153" s="39" t="s">
        <v>4336</v>
      </c>
      <c r="N153" s="39"/>
      <c r="O153" s="38" t="s">
        <v>4335</v>
      </c>
      <c r="P153" s="38" t="s">
        <v>4334</v>
      </c>
      <c r="Q153" s="38" t="s">
        <v>4333</v>
      </c>
      <c r="R153" s="37" t="s">
        <v>1258</v>
      </c>
    </row>
    <row r="154" spans="1:18" ht="15.75" customHeight="1">
      <c r="A154" s="44" t="s">
        <v>2112</v>
      </c>
      <c r="B154" s="40">
        <v>153</v>
      </c>
      <c r="C154" s="39" t="s">
        <v>355</v>
      </c>
      <c r="D154" s="39" t="s">
        <v>3786</v>
      </c>
      <c r="E154" s="39" t="s">
        <v>4332</v>
      </c>
      <c r="F154" s="39" t="s">
        <v>4331</v>
      </c>
      <c r="G154" s="39" t="s">
        <v>4282</v>
      </c>
      <c r="H154" s="38" t="s">
        <v>390</v>
      </c>
      <c r="I154" s="39" t="s">
        <v>390</v>
      </c>
      <c r="J154" s="38" t="s">
        <v>390</v>
      </c>
      <c r="K154" s="38"/>
      <c r="L154" s="38" t="s">
        <v>390</v>
      </c>
      <c r="M154" s="39" t="s">
        <v>4281</v>
      </c>
      <c r="N154" s="39"/>
      <c r="O154" s="39" t="s">
        <v>4281</v>
      </c>
      <c r="P154" s="39" t="s">
        <v>4281</v>
      </c>
      <c r="Q154" s="39" t="s">
        <v>4181</v>
      </c>
      <c r="R154" s="37" t="s">
        <v>1258</v>
      </c>
    </row>
    <row r="155" spans="1:18" ht="15.75" customHeight="1">
      <c r="A155" s="44" t="s">
        <v>2112</v>
      </c>
      <c r="B155" s="40">
        <v>154</v>
      </c>
      <c r="C155" s="39" t="s">
        <v>355</v>
      </c>
      <c r="D155" s="39" t="s">
        <v>3786</v>
      </c>
      <c r="E155" s="39" t="s">
        <v>4330</v>
      </c>
      <c r="F155" s="39" t="s">
        <v>4329</v>
      </c>
      <c r="G155" s="39" t="s">
        <v>4282</v>
      </c>
      <c r="H155" s="39" t="s">
        <v>4328</v>
      </c>
      <c r="I155" s="39" t="s">
        <v>3973</v>
      </c>
      <c r="J155" s="39" t="s">
        <v>3839</v>
      </c>
      <c r="K155" s="39"/>
      <c r="L155" s="39" t="s">
        <v>4327</v>
      </c>
      <c r="M155" s="39" t="s">
        <v>4281</v>
      </c>
      <c r="N155" s="39"/>
      <c r="O155" s="39" t="s">
        <v>4327</v>
      </c>
      <c r="P155" s="39" t="s">
        <v>4326</v>
      </c>
      <c r="Q155" s="39" t="s">
        <v>4325</v>
      </c>
      <c r="R155" s="37" t="s">
        <v>1258</v>
      </c>
    </row>
    <row r="156" spans="1:18" ht="15.75" customHeight="1">
      <c r="A156" s="44" t="s">
        <v>2112</v>
      </c>
      <c r="B156" s="40">
        <v>155</v>
      </c>
      <c r="C156" s="39" t="s">
        <v>355</v>
      </c>
      <c r="D156" s="39" t="s">
        <v>3786</v>
      </c>
      <c r="E156" s="39" t="s">
        <v>4324</v>
      </c>
      <c r="F156" s="39" t="s">
        <v>4323</v>
      </c>
      <c r="G156" s="39" t="s">
        <v>4282</v>
      </c>
      <c r="H156" s="39" t="s">
        <v>4197</v>
      </c>
      <c r="I156" s="39" t="s">
        <v>3973</v>
      </c>
      <c r="J156" s="38" t="s">
        <v>390</v>
      </c>
      <c r="K156" s="38"/>
      <c r="L156" s="38" t="s">
        <v>390</v>
      </c>
      <c r="M156" s="39" t="s">
        <v>4281</v>
      </c>
      <c r="N156" s="39"/>
      <c r="O156" s="39" t="s">
        <v>4196</v>
      </c>
      <c r="P156" s="39" t="s">
        <v>4322</v>
      </c>
      <c r="Q156" s="39" t="s">
        <v>4181</v>
      </c>
      <c r="R156" s="37" t="s">
        <v>1258</v>
      </c>
    </row>
    <row r="157" spans="1:18" ht="15.75" customHeight="1">
      <c r="A157" s="44" t="s">
        <v>2112</v>
      </c>
      <c r="B157" s="40">
        <v>156</v>
      </c>
      <c r="C157" s="39" t="s">
        <v>355</v>
      </c>
      <c r="D157" s="39" t="s">
        <v>3786</v>
      </c>
      <c r="E157" s="39" t="s">
        <v>4321</v>
      </c>
      <c r="F157" s="39" t="s">
        <v>4320</v>
      </c>
      <c r="G157" s="39" t="s">
        <v>4282</v>
      </c>
      <c r="H157" s="39" t="s">
        <v>4192</v>
      </c>
      <c r="I157" s="39" t="s">
        <v>4191</v>
      </c>
      <c r="J157" s="39" t="s">
        <v>4190</v>
      </c>
      <c r="K157" s="39"/>
      <c r="L157" s="38" t="s">
        <v>390</v>
      </c>
      <c r="M157" s="39" t="s">
        <v>4281</v>
      </c>
      <c r="N157" s="39"/>
      <c r="O157" s="39" t="s">
        <v>4189</v>
      </c>
      <c r="P157" s="39" t="s">
        <v>4319</v>
      </c>
      <c r="Q157" s="39" t="s">
        <v>4181</v>
      </c>
      <c r="R157" s="37" t="s">
        <v>1258</v>
      </c>
    </row>
    <row r="158" spans="1:18" ht="15.75" customHeight="1">
      <c r="A158" s="44" t="s">
        <v>2112</v>
      </c>
      <c r="B158" s="40">
        <v>157</v>
      </c>
      <c r="C158" s="39" t="s">
        <v>355</v>
      </c>
      <c r="D158" s="39" t="s">
        <v>3786</v>
      </c>
      <c r="E158" s="39" t="s">
        <v>4318</v>
      </c>
      <c r="F158" s="39" t="s">
        <v>4317</v>
      </c>
      <c r="G158" s="39" t="s">
        <v>4282</v>
      </c>
      <c r="H158" s="39" t="s">
        <v>4316</v>
      </c>
      <c r="I158" s="39" t="s">
        <v>4184</v>
      </c>
      <c r="J158" s="38" t="s">
        <v>390</v>
      </c>
      <c r="K158" s="38"/>
      <c r="L158" s="38" t="s">
        <v>390</v>
      </c>
      <c r="M158" s="39" t="s">
        <v>4281</v>
      </c>
      <c r="N158" s="39"/>
      <c r="O158" s="39" t="s">
        <v>4315</v>
      </c>
      <c r="P158" s="39" t="s">
        <v>4314</v>
      </c>
      <c r="Q158" s="39" t="s">
        <v>4181</v>
      </c>
      <c r="R158" s="37" t="s">
        <v>1258</v>
      </c>
    </row>
    <row r="159" spans="1:18" ht="15.75" customHeight="1">
      <c r="A159" s="44" t="s">
        <v>2112</v>
      </c>
      <c r="B159" s="40">
        <v>158</v>
      </c>
      <c r="C159" s="42" t="s">
        <v>355</v>
      </c>
      <c r="D159" s="42" t="s">
        <v>3783</v>
      </c>
      <c r="E159" s="39" t="s">
        <v>4313</v>
      </c>
      <c r="F159" s="39" t="s">
        <v>4312</v>
      </c>
      <c r="G159" s="39" t="s">
        <v>4282</v>
      </c>
      <c r="H159" s="38" t="s">
        <v>390</v>
      </c>
      <c r="I159" s="39" t="s">
        <v>390</v>
      </c>
      <c r="J159" s="38" t="s">
        <v>390</v>
      </c>
      <c r="K159" s="38"/>
      <c r="L159" s="38" t="s">
        <v>390</v>
      </c>
      <c r="M159" s="39" t="s">
        <v>4281</v>
      </c>
      <c r="N159" s="39"/>
      <c r="O159" s="42" t="s">
        <v>3780</v>
      </c>
      <c r="P159" s="42" t="s">
        <v>4311</v>
      </c>
      <c r="Q159" s="42" t="s">
        <v>4181</v>
      </c>
      <c r="R159" s="37" t="s">
        <v>1258</v>
      </c>
    </row>
    <row r="160" spans="1:18" ht="15.75" customHeight="1">
      <c r="A160" s="44" t="s">
        <v>2112</v>
      </c>
      <c r="B160" s="40">
        <v>159</v>
      </c>
      <c r="C160" s="50" t="s">
        <v>355</v>
      </c>
      <c r="D160" s="50" t="s">
        <v>3783</v>
      </c>
      <c r="E160" s="39" t="s">
        <v>4310</v>
      </c>
      <c r="F160" s="39" t="s">
        <v>4309</v>
      </c>
      <c r="G160" s="39" t="s">
        <v>4282</v>
      </c>
      <c r="H160" s="38" t="s">
        <v>390</v>
      </c>
      <c r="I160" s="50" t="s">
        <v>4308</v>
      </c>
      <c r="J160" s="50" t="s">
        <v>4190</v>
      </c>
      <c r="K160" s="50"/>
      <c r="L160" s="38" t="s">
        <v>390</v>
      </c>
      <c r="M160" s="42" t="s">
        <v>4170</v>
      </c>
      <c r="N160" s="42"/>
      <c r="O160" s="50" t="s">
        <v>4307</v>
      </c>
      <c r="P160" s="50" t="s">
        <v>4306</v>
      </c>
      <c r="Q160" s="50" t="s">
        <v>4294</v>
      </c>
      <c r="R160" s="37" t="s">
        <v>1258</v>
      </c>
    </row>
    <row r="161" spans="1:18" ht="15.75" customHeight="1">
      <c r="A161" s="44" t="s">
        <v>2112</v>
      </c>
      <c r="B161" s="40">
        <v>160</v>
      </c>
      <c r="C161" s="50" t="s">
        <v>355</v>
      </c>
      <c r="D161" s="50" t="s">
        <v>3783</v>
      </c>
      <c r="E161" s="39" t="s">
        <v>4305</v>
      </c>
      <c r="F161" s="39" t="s">
        <v>4304</v>
      </c>
      <c r="G161" s="39" t="s">
        <v>4282</v>
      </c>
      <c r="H161" s="50" t="s">
        <v>4303</v>
      </c>
      <c r="I161" s="50" t="s">
        <v>4302</v>
      </c>
      <c r="J161" s="38" t="s">
        <v>390</v>
      </c>
      <c r="K161" s="38"/>
      <c r="L161" s="38" t="s">
        <v>390</v>
      </c>
      <c r="M161" s="42" t="s">
        <v>4170</v>
      </c>
      <c r="N161" s="42"/>
      <c r="O161" s="50" t="s">
        <v>4301</v>
      </c>
      <c r="P161" s="50" t="s">
        <v>4300</v>
      </c>
      <c r="Q161" s="50" t="s">
        <v>4294</v>
      </c>
      <c r="R161" s="37" t="s">
        <v>1258</v>
      </c>
    </row>
    <row r="162" spans="1:18" ht="15.75" customHeight="1">
      <c r="A162" s="44" t="s">
        <v>2112</v>
      </c>
      <c r="B162" s="40">
        <v>161</v>
      </c>
      <c r="C162" s="50" t="s">
        <v>355</v>
      </c>
      <c r="D162" s="50" t="s">
        <v>3783</v>
      </c>
      <c r="E162" s="39" t="s">
        <v>4299</v>
      </c>
      <c r="F162" s="39" t="s">
        <v>4298</v>
      </c>
      <c r="G162" s="39" t="s">
        <v>4282</v>
      </c>
      <c r="H162" s="39" t="s">
        <v>4185</v>
      </c>
      <c r="I162" s="50" t="s">
        <v>4297</v>
      </c>
      <c r="J162" s="38" t="s">
        <v>390</v>
      </c>
      <c r="K162" s="38"/>
      <c r="L162" s="38" t="s">
        <v>390</v>
      </c>
      <c r="M162" s="42" t="s">
        <v>4170</v>
      </c>
      <c r="N162" s="42"/>
      <c r="O162" s="50" t="s">
        <v>4296</v>
      </c>
      <c r="P162" s="50" t="s">
        <v>4295</v>
      </c>
      <c r="Q162" s="50" t="s">
        <v>4294</v>
      </c>
      <c r="R162" s="37" t="s">
        <v>1258</v>
      </c>
    </row>
    <row r="163" spans="1:18" ht="15.75" customHeight="1">
      <c r="A163" s="44" t="s">
        <v>2112</v>
      </c>
      <c r="B163" s="40">
        <v>162</v>
      </c>
      <c r="C163" s="38" t="s">
        <v>355</v>
      </c>
      <c r="D163" s="39" t="s">
        <v>3779</v>
      </c>
      <c r="E163" s="39" t="s">
        <v>4293</v>
      </c>
      <c r="F163" s="39" t="s">
        <v>4292</v>
      </c>
      <c r="G163" s="39" t="s">
        <v>4282</v>
      </c>
      <c r="H163" s="38" t="s">
        <v>390</v>
      </c>
      <c r="I163" s="39" t="s">
        <v>390</v>
      </c>
      <c r="J163" s="38" t="s">
        <v>390</v>
      </c>
      <c r="K163" s="38"/>
      <c r="L163" s="38" t="s">
        <v>390</v>
      </c>
      <c r="M163" s="39" t="s">
        <v>4281</v>
      </c>
      <c r="N163" s="39"/>
      <c r="O163" s="38" t="s">
        <v>4291</v>
      </c>
      <c r="P163" s="38" t="s">
        <v>4291</v>
      </c>
      <c r="Q163" s="38" t="s">
        <v>81</v>
      </c>
      <c r="R163" s="37" t="s">
        <v>1258</v>
      </c>
    </row>
    <row r="164" spans="1:18" ht="15.75" customHeight="1">
      <c r="A164" s="44" t="s">
        <v>2112</v>
      </c>
      <c r="B164" s="40">
        <v>163</v>
      </c>
      <c r="C164" s="48" t="s">
        <v>355</v>
      </c>
      <c r="D164" s="49" t="s">
        <v>3779</v>
      </c>
      <c r="E164" s="39" t="s">
        <v>4290</v>
      </c>
      <c r="F164" s="39" t="s">
        <v>4289</v>
      </c>
      <c r="G164" s="39" t="s">
        <v>4282</v>
      </c>
      <c r="H164" s="48" t="s">
        <v>4166</v>
      </c>
      <c r="I164" s="48" t="s">
        <v>3798</v>
      </c>
      <c r="J164" s="48" t="s">
        <v>3839</v>
      </c>
      <c r="K164" s="48"/>
      <c r="L164" s="38" t="s">
        <v>390</v>
      </c>
      <c r="M164" s="39" t="s">
        <v>4281</v>
      </c>
      <c r="N164" s="39"/>
      <c r="O164" s="48" t="s">
        <v>4165</v>
      </c>
      <c r="P164" s="48" t="s">
        <v>4288</v>
      </c>
      <c r="Q164" s="48" t="s">
        <v>4151</v>
      </c>
      <c r="R164" s="37" t="s">
        <v>1258</v>
      </c>
    </row>
    <row r="165" spans="1:18" ht="15.75" customHeight="1">
      <c r="A165" s="44" t="s">
        <v>2112</v>
      </c>
      <c r="B165" s="40">
        <v>164</v>
      </c>
      <c r="C165" s="38" t="s">
        <v>355</v>
      </c>
      <c r="D165" s="39" t="s">
        <v>3779</v>
      </c>
      <c r="E165" s="39" t="s">
        <v>4287</v>
      </c>
      <c r="F165" s="39" t="s">
        <v>4286</v>
      </c>
      <c r="G165" s="39" t="s">
        <v>4282</v>
      </c>
      <c r="H165" s="39" t="s">
        <v>390</v>
      </c>
      <c r="I165" s="38" t="s">
        <v>4161</v>
      </c>
      <c r="J165" s="38" t="s">
        <v>3797</v>
      </c>
      <c r="K165" s="38"/>
      <c r="L165" s="38" t="s">
        <v>390</v>
      </c>
      <c r="M165" s="39" t="s">
        <v>4281</v>
      </c>
      <c r="N165" s="39"/>
      <c r="O165" s="38" t="s">
        <v>4160</v>
      </c>
      <c r="P165" s="38" t="s">
        <v>4285</v>
      </c>
      <c r="Q165" s="38" t="s">
        <v>4151</v>
      </c>
      <c r="R165" s="37" t="s">
        <v>1258</v>
      </c>
    </row>
    <row r="166" spans="1:18" ht="15.75" customHeight="1">
      <c r="A166" s="44" t="s">
        <v>2112</v>
      </c>
      <c r="B166" s="40">
        <v>165</v>
      </c>
      <c r="C166" s="38" t="s">
        <v>355</v>
      </c>
      <c r="D166" s="39" t="s">
        <v>3779</v>
      </c>
      <c r="E166" s="39" t="s">
        <v>4284</v>
      </c>
      <c r="F166" s="39" t="s">
        <v>4283</v>
      </c>
      <c r="G166" s="39" t="s">
        <v>4282</v>
      </c>
      <c r="H166" s="39" t="s">
        <v>390</v>
      </c>
      <c r="I166" s="38" t="s">
        <v>4155</v>
      </c>
      <c r="J166" s="38" t="s">
        <v>3797</v>
      </c>
      <c r="K166" s="38"/>
      <c r="L166" s="38" t="s">
        <v>390</v>
      </c>
      <c r="M166" s="39" t="s">
        <v>4281</v>
      </c>
      <c r="N166" s="39"/>
      <c r="O166" s="38" t="s">
        <v>4153</v>
      </c>
      <c r="P166" s="38" t="s">
        <v>4280</v>
      </c>
      <c r="Q166" s="38" t="s">
        <v>4151</v>
      </c>
      <c r="R166" s="37" t="s">
        <v>1258</v>
      </c>
    </row>
    <row r="167" spans="1:18" ht="15.75" customHeight="1">
      <c r="A167" s="44" t="s">
        <v>2112</v>
      </c>
      <c r="B167" s="40">
        <v>166</v>
      </c>
      <c r="C167" s="39" t="s">
        <v>354</v>
      </c>
      <c r="D167" s="39" t="s">
        <v>3814</v>
      </c>
      <c r="E167" s="39" t="s">
        <v>4279</v>
      </c>
      <c r="F167" s="39" t="s">
        <v>4278</v>
      </c>
      <c r="G167" s="39" t="s">
        <v>4156</v>
      </c>
      <c r="H167" s="38" t="s">
        <v>390</v>
      </c>
      <c r="I167" s="39" t="s">
        <v>3775</v>
      </c>
      <c r="J167" s="38" t="s">
        <v>390</v>
      </c>
      <c r="K167" s="39" t="s">
        <v>3775</v>
      </c>
      <c r="L167" s="39" t="s">
        <v>4237</v>
      </c>
      <c r="M167" s="39"/>
      <c r="N167" s="39"/>
      <c r="O167" s="39" t="s">
        <v>4237</v>
      </c>
      <c r="P167" s="39" t="s">
        <v>4237</v>
      </c>
      <c r="Q167" s="39" t="s">
        <v>323</v>
      </c>
      <c r="R167" s="37" t="s">
        <v>1258</v>
      </c>
    </row>
    <row r="168" spans="1:18" ht="15.75" customHeight="1">
      <c r="A168" s="44" t="s">
        <v>2112</v>
      </c>
      <c r="B168" s="40">
        <v>167</v>
      </c>
      <c r="C168" s="39" t="s">
        <v>354</v>
      </c>
      <c r="D168" s="39" t="s">
        <v>3814</v>
      </c>
      <c r="E168" s="39" t="s">
        <v>4277</v>
      </c>
      <c r="F168" s="39" t="s">
        <v>4276</v>
      </c>
      <c r="G168" s="39" t="s">
        <v>4156</v>
      </c>
      <c r="H168" s="38" t="s">
        <v>390</v>
      </c>
      <c r="I168" s="39" t="s">
        <v>3775</v>
      </c>
      <c r="J168" s="38" t="s">
        <v>390</v>
      </c>
      <c r="K168" s="39" t="s">
        <v>3775</v>
      </c>
      <c r="L168" s="38" t="s">
        <v>390</v>
      </c>
      <c r="M168" s="39" t="s">
        <v>4275</v>
      </c>
      <c r="N168" s="39"/>
      <c r="O168" s="39" t="s">
        <v>4274</v>
      </c>
      <c r="P168" s="39" t="s">
        <v>4274</v>
      </c>
      <c r="Q168" s="39" t="s">
        <v>4273</v>
      </c>
      <c r="R168" s="37" t="s">
        <v>1258</v>
      </c>
    </row>
    <row r="169" spans="1:18" ht="15.75" customHeight="1">
      <c r="A169" s="44" t="s">
        <v>2112</v>
      </c>
      <c r="B169" s="40">
        <v>168</v>
      </c>
      <c r="C169" s="39" t="s">
        <v>354</v>
      </c>
      <c r="D169" s="39" t="s">
        <v>3814</v>
      </c>
      <c r="E169" s="39" t="s">
        <v>4272</v>
      </c>
      <c r="F169" s="39" t="s">
        <v>4271</v>
      </c>
      <c r="G169" s="39" t="s">
        <v>4156</v>
      </c>
      <c r="H169" s="38" t="s">
        <v>390</v>
      </c>
      <c r="I169" s="39" t="s">
        <v>4270</v>
      </c>
      <c r="J169" s="38" t="s">
        <v>390</v>
      </c>
      <c r="K169" s="38"/>
      <c r="L169" s="38" t="s">
        <v>390</v>
      </c>
      <c r="M169" s="39"/>
      <c r="N169" s="39"/>
      <c r="O169" s="39" t="s">
        <v>4270</v>
      </c>
      <c r="P169" s="39" t="s">
        <v>4269</v>
      </c>
      <c r="Q169" s="39" t="s">
        <v>4268</v>
      </c>
      <c r="R169" s="37" t="s">
        <v>1258</v>
      </c>
    </row>
    <row r="170" spans="1:18" ht="15.75" customHeight="1">
      <c r="A170" s="44" t="s">
        <v>2112</v>
      </c>
      <c r="B170" s="40">
        <v>169</v>
      </c>
      <c r="C170" s="39" t="s">
        <v>354</v>
      </c>
      <c r="D170" s="39" t="s">
        <v>3814</v>
      </c>
      <c r="E170" s="39" t="s">
        <v>4267</v>
      </c>
      <c r="F170" s="39" t="s">
        <v>4266</v>
      </c>
      <c r="G170" s="39" t="s">
        <v>4156</v>
      </c>
      <c r="H170" s="38" t="s">
        <v>390</v>
      </c>
      <c r="I170" s="39" t="s">
        <v>4265</v>
      </c>
      <c r="J170" s="38" t="s">
        <v>390</v>
      </c>
      <c r="K170" s="38"/>
      <c r="L170" s="38" t="s">
        <v>390</v>
      </c>
      <c r="M170" s="39"/>
      <c r="N170" s="39"/>
      <c r="O170" s="39" t="s">
        <v>4265</v>
      </c>
      <c r="P170" s="39" t="s">
        <v>4264</v>
      </c>
      <c r="Q170" s="39" t="s">
        <v>4263</v>
      </c>
      <c r="R170" s="37" t="s">
        <v>1258</v>
      </c>
    </row>
    <row r="171" spans="1:18" ht="15.75" customHeight="1">
      <c r="A171" s="44" t="s">
        <v>2112</v>
      </c>
      <c r="B171" s="40">
        <v>170</v>
      </c>
      <c r="C171" s="39" t="s">
        <v>354</v>
      </c>
      <c r="D171" s="39" t="s">
        <v>3814</v>
      </c>
      <c r="E171" s="39" t="s">
        <v>4262</v>
      </c>
      <c r="F171" s="39" t="s">
        <v>4261</v>
      </c>
      <c r="G171" s="39" t="s">
        <v>4156</v>
      </c>
      <c r="H171" s="38" t="s">
        <v>390</v>
      </c>
      <c r="I171" s="39" t="s">
        <v>3852</v>
      </c>
      <c r="J171" s="38" t="s">
        <v>390</v>
      </c>
      <c r="K171" s="38"/>
      <c r="L171" s="38" t="s">
        <v>390</v>
      </c>
      <c r="M171" s="39"/>
      <c r="N171" s="39"/>
      <c r="O171" s="39" t="s">
        <v>3852</v>
      </c>
      <c r="P171" s="39" t="s">
        <v>4260</v>
      </c>
      <c r="Q171" s="39" t="s">
        <v>4259</v>
      </c>
      <c r="R171" s="37" t="s">
        <v>1258</v>
      </c>
    </row>
    <row r="172" spans="1:18" ht="15.75" customHeight="1">
      <c r="A172" s="44" t="s">
        <v>2112</v>
      </c>
      <c r="B172" s="40">
        <v>171</v>
      </c>
      <c r="C172" s="39" t="s">
        <v>354</v>
      </c>
      <c r="D172" s="39" t="s">
        <v>3802</v>
      </c>
      <c r="E172" s="39" t="s">
        <v>4258</v>
      </c>
      <c r="F172" s="39" t="s">
        <v>4257</v>
      </c>
      <c r="G172" s="39" t="s">
        <v>4156</v>
      </c>
      <c r="H172" s="38" t="s">
        <v>390</v>
      </c>
      <c r="I172" s="39" t="s">
        <v>3775</v>
      </c>
      <c r="J172" s="38" t="s">
        <v>390</v>
      </c>
      <c r="K172" s="39" t="s">
        <v>3775</v>
      </c>
      <c r="L172" s="38" t="s">
        <v>390</v>
      </c>
      <c r="M172" s="42" t="s">
        <v>4170</v>
      </c>
      <c r="N172" s="42"/>
      <c r="O172" s="39" t="s">
        <v>4170</v>
      </c>
      <c r="P172" s="39" t="s">
        <v>4170</v>
      </c>
      <c r="Q172" s="39" t="s">
        <v>4256</v>
      </c>
      <c r="R172" s="37" t="s">
        <v>1258</v>
      </c>
    </row>
    <row r="173" spans="1:18" ht="15.75" customHeight="1">
      <c r="A173" s="44" t="s">
        <v>2112</v>
      </c>
      <c r="B173" s="40">
        <v>172</v>
      </c>
      <c r="C173" s="39" t="s">
        <v>354</v>
      </c>
      <c r="D173" s="39" t="s">
        <v>3802</v>
      </c>
      <c r="E173" s="39" t="s">
        <v>4255</v>
      </c>
      <c r="F173" s="39" t="s">
        <v>4254</v>
      </c>
      <c r="G173" s="39" t="s">
        <v>4156</v>
      </c>
      <c r="H173" s="39" t="s">
        <v>3804</v>
      </c>
      <c r="I173" s="39" t="s">
        <v>4253</v>
      </c>
      <c r="J173" s="38" t="s">
        <v>390</v>
      </c>
      <c r="K173" s="38"/>
      <c r="L173" s="38" t="s">
        <v>390</v>
      </c>
      <c r="M173" s="42" t="s">
        <v>4170</v>
      </c>
      <c r="N173" s="42"/>
      <c r="O173" s="39" t="s">
        <v>4252</v>
      </c>
      <c r="P173" s="39" t="s">
        <v>4251</v>
      </c>
      <c r="Q173" s="39" t="s">
        <v>4240</v>
      </c>
      <c r="R173" s="37" t="s">
        <v>1258</v>
      </c>
    </row>
    <row r="174" spans="1:18" ht="15.75" customHeight="1">
      <c r="A174" s="44" t="s">
        <v>2112</v>
      </c>
      <c r="B174" s="40">
        <v>173</v>
      </c>
      <c r="C174" s="39" t="s">
        <v>354</v>
      </c>
      <c r="D174" s="39" t="s">
        <v>3802</v>
      </c>
      <c r="E174" s="39" t="s">
        <v>4250</v>
      </c>
      <c r="F174" s="39" t="s">
        <v>4249</v>
      </c>
      <c r="G174" s="39" t="s">
        <v>4156</v>
      </c>
      <c r="H174" s="39" t="s">
        <v>3804</v>
      </c>
      <c r="I174" s="39" t="s">
        <v>4248</v>
      </c>
      <c r="J174" s="38" t="s">
        <v>390</v>
      </c>
      <c r="K174" s="38"/>
      <c r="L174" s="38" t="s">
        <v>390</v>
      </c>
      <c r="M174" s="42" t="s">
        <v>4170</v>
      </c>
      <c r="N174" s="42"/>
      <c r="O174" s="39" t="s">
        <v>4247</v>
      </c>
      <c r="P174" s="39" t="s">
        <v>4246</v>
      </c>
      <c r="Q174" s="39" t="s">
        <v>4240</v>
      </c>
      <c r="R174" s="37" t="s">
        <v>1258</v>
      </c>
    </row>
    <row r="175" spans="1:18" ht="15.75" customHeight="1">
      <c r="A175" s="44" t="s">
        <v>2112</v>
      </c>
      <c r="B175" s="40">
        <v>174</v>
      </c>
      <c r="C175" s="39" t="s">
        <v>354</v>
      </c>
      <c r="D175" s="39" t="s">
        <v>3802</v>
      </c>
      <c r="E175" s="39" t="s">
        <v>4245</v>
      </c>
      <c r="F175" s="39" t="s">
        <v>4244</v>
      </c>
      <c r="G175" s="39" t="s">
        <v>4156</v>
      </c>
      <c r="H175" s="39" t="s">
        <v>3804</v>
      </c>
      <c r="I175" s="39" t="s">
        <v>4243</v>
      </c>
      <c r="J175" s="38" t="s">
        <v>390</v>
      </c>
      <c r="K175" s="38"/>
      <c r="L175" s="38" t="s">
        <v>390</v>
      </c>
      <c r="M175" s="42" t="s">
        <v>4170</v>
      </c>
      <c r="N175" s="42"/>
      <c r="O175" s="39" t="s">
        <v>4242</v>
      </c>
      <c r="P175" s="39" t="s">
        <v>4241</v>
      </c>
      <c r="Q175" s="39" t="s">
        <v>4240</v>
      </c>
      <c r="R175" s="37" t="s">
        <v>1258</v>
      </c>
    </row>
    <row r="176" spans="1:18" ht="15.75" customHeight="1">
      <c r="A176" s="44" t="s">
        <v>2112</v>
      </c>
      <c r="B176" s="40">
        <v>175</v>
      </c>
      <c r="C176" s="39" t="s">
        <v>354</v>
      </c>
      <c r="D176" s="39" t="s">
        <v>3802</v>
      </c>
      <c r="E176" s="39" t="s">
        <v>4239</v>
      </c>
      <c r="F176" s="39" t="s">
        <v>4238</v>
      </c>
      <c r="G176" s="39" t="s">
        <v>4156</v>
      </c>
      <c r="H176" s="39" t="s">
        <v>390</v>
      </c>
      <c r="I176" s="39" t="s">
        <v>3775</v>
      </c>
      <c r="J176" s="39" t="s">
        <v>3797</v>
      </c>
      <c r="K176" s="39" t="s">
        <v>3775</v>
      </c>
      <c r="L176" s="39" t="s">
        <v>4237</v>
      </c>
      <c r="M176" s="39"/>
      <c r="N176" s="39"/>
      <c r="O176" s="39" t="s">
        <v>4236</v>
      </c>
      <c r="P176" s="39" t="s">
        <v>4236</v>
      </c>
      <c r="Q176" s="39" t="s">
        <v>4235</v>
      </c>
      <c r="R176" s="37" t="s">
        <v>1258</v>
      </c>
    </row>
    <row r="177" spans="1:18" ht="15.75" customHeight="1">
      <c r="A177" s="44" t="s">
        <v>2112</v>
      </c>
      <c r="B177" s="40">
        <v>176</v>
      </c>
      <c r="C177" s="39" t="s">
        <v>354</v>
      </c>
      <c r="D177" s="39" t="s">
        <v>3802</v>
      </c>
      <c r="E177" s="39" t="s">
        <v>4234</v>
      </c>
      <c r="F177" s="39" t="s">
        <v>4233</v>
      </c>
      <c r="G177" s="39" t="s">
        <v>4156</v>
      </c>
      <c r="H177" s="38" t="s">
        <v>390</v>
      </c>
      <c r="I177" s="39" t="s">
        <v>3775</v>
      </c>
      <c r="J177" s="38" t="s">
        <v>390</v>
      </c>
      <c r="K177" s="39" t="s">
        <v>3775</v>
      </c>
      <c r="L177" s="39" t="s">
        <v>4232</v>
      </c>
      <c r="M177" s="39"/>
      <c r="N177" s="39"/>
      <c r="O177" s="39" t="s">
        <v>4231</v>
      </c>
      <c r="P177" s="39" t="s">
        <v>4231</v>
      </c>
      <c r="Q177" s="39" t="s">
        <v>4230</v>
      </c>
      <c r="R177" s="37" t="s">
        <v>1258</v>
      </c>
    </row>
    <row r="178" spans="1:18" ht="15.75" customHeight="1">
      <c r="A178" s="44" t="s">
        <v>2112</v>
      </c>
      <c r="B178" s="40">
        <v>177</v>
      </c>
      <c r="C178" s="38" t="s">
        <v>354</v>
      </c>
      <c r="D178" s="39" t="s">
        <v>1413</v>
      </c>
      <c r="E178" s="39" t="s">
        <v>4229</v>
      </c>
      <c r="F178" s="39" t="s">
        <v>4228</v>
      </c>
      <c r="G178" s="39" t="s">
        <v>4156</v>
      </c>
      <c r="H178" s="38" t="s">
        <v>390</v>
      </c>
      <c r="I178" s="39" t="s">
        <v>390</v>
      </c>
      <c r="J178" s="38" t="s">
        <v>390</v>
      </c>
      <c r="K178" s="38"/>
      <c r="L178" s="38" t="s">
        <v>4227</v>
      </c>
      <c r="M178" s="38"/>
      <c r="N178" s="38"/>
      <c r="O178" s="38" t="s">
        <v>4226</v>
      </c>
      <c r="P178" s="38" t="s">
        <v>4226</v>
      </c>
      <c r="Q178" s="38" t="s">
        <v>4225</v>
      </c>
      <c r="R178" s="37" t="s">
        <v>1258</v>
      </c>
    </row>
    <row r="179" spans="1:18" ht="15.75" customHeight="1">
      <c r="A179" s="44" t="s">
        <v>2112</v>
      </c>
      <c r="B179" s="40">
        <v>178</v>
      </c>
      <c r="C179" s="38" t="s">
        <v>354</v>
      </c>
      <c r="D179" s="39" t="s">
        <v>1413</v>
      </c>
      <c r="E179" s="39" t="s">
        <v>4224</v>
      </c>
      <c r="F179" s="39" t="s">
        <v>4223</v>
      </c>
      <c r="G179" s="39" t="s">
        <v>4156</v>
      </c>
      <c r="H179" s="39" t="s">
        <v>3840</v>
      </c>
      <c r="I179" s="38">
        <v>20</v>
      </c>
      <c r="J179" s="39" t="s">
        <v>3839</v>
      </c>
      <c r="K179" s="39"/>
      <c r="L179" s="38" t="s">
        <v>390</v>
      </c>
      <c r="M179" s="38" t="s">
        <v>4154</v>
      </c>
      <c r="N179" s="38"/>
      <c r="O179" s="38" t="s">
        <v>3838</v>
      </c>
      <c r="P179" s="38" t="s">
        <v>4222</v>
      </c>
      <c r="Q179" s="38" t="s">
        <v>4221</v>
      </c>
      <c r="R179" s="37" t="s">
        <v>1258</v>
      </c>
    </row>
    <row r="180" spans="1:18" ht="15.75" customHeight="1">
      <c r="A180" s="44" t="s">
        <v>2112</v>
      </c>
      <c r="B180" s="40">
        <v>179</v>
      </c>
      <c r="C180" s="38" t="s">
        <v>354</v>
      </c>
      <c r="D180" s="39" t="s">
        <v>1413</v>
      </c>
      <c r="E180" s="39" t="s">
        <v>4220</v>
      </c>
      <c r="F180" s="39" t="s">
        <v>4219</v>
      </c>
      <c r="G180" s="39" t="s">
        <v>4156</v>
      </c>
      <c r="H180" s="39" t="s">
        <v>3804</v>
      </c>
      <c r="I180" s="38" t="s">
        <v>4218</v>
      </c>
      <c r="J180" s="38" t="s">
        <v>390</v>
      </c>
      <c r="K180" s="38"/>
      <c r="L180" s="38" t="s">
        <v>390</v>
      </c>
      <c r="M180" s="38" t="s">
        <v>4154</v>
      </c>
      <c r="N180" s="38"/>
      <c r="O180" s="38" t="s">
        <v>4217</v>
      </c>
      <c r="P180" s="38" t="s">
        <v>4216</v>
      </c>
      <c r="Q180" s="38" t="s">
        <v>4209</v>
      </c>
      <c r="R180" s="37" t="s">
        <v>1258</v>
      </c>
    </row>
    <row r="181" spans="1:18" ht="15.75" customHeight="1">
      <c r="A181" s="44" t="s">
        <v>2112</v>
      </c>
      <c r="B181" s="40">
        <v>180</v>
      </c>
      <c r="C181" s="38" t="s">
        <v>354</v>
      </c>
      <c r="D181" s="39" t="s">
        <v>1413</v>
      </c>
      <c r="E181" s="39" t="s">
        <v>4215</v>
      </c>
      <c r="F181" s="39" t="s">
        <v>4214</v>
      </c>
      <c r="G181" s="39" t="s">
        <v>4156</v>
      </c>
      <c r="H181" s="38" t="s">
        <v>4213</v>
      </c>
      <c r="I181" s="38" t="s">
        <v>4212</v>
      </c>
      <c r="J181" s="38" t="s">
        <v>390</v>
      </c>
      <c r="K181" s="38"/>
      <c r="L181" s="38" t="s">
        <v>390</v>
      </c>
      <c r="M181" s="38" t="s">
        <v>4154</v>
      </c>
      <c r="N181" s="38"/>
      <c r="O181" s="38" t="s">
        <v>4211</v>
      </c>
      <c r="P181" s="38" t="s">
        <v>4210</v>
      </c>
      <c r="Q181" s="38" t="s">
        <v>4209</v>
      </c>
      <c r="R181" s="37" t="s">
        <v>1258</v>
      </c>
    </row>
    <row r="182" spans="1:18" ht="15.75" customHeight="1">
      <c r="A182" s="44" t="s">
        <v>2112</v>
      </c>
      <c r="B182" s="40">
        <v>181</v>
      </c>
      <c r="C182" s="45" t="s">
        <v>354</v>
      </c>
      <c r="D182" s="46" t="s">
        <v>1413</v>
      </c>
      <c r="E182" s="39" t="s">
        <v>4208</v>
      </c>
      <c r="F182" s="39" t="s">
        <v>4207</v>
      </c>
      <c r="G182" s="39" t="s">
        <v>4156</v>
      </c>
      <c r="H182" s="45" t="s">
        <v>4206</v>
      </c>
      <c r="I182" s="45" t="s">
        <v>4205</v>
      </c>
      <c r="J182" s="38" t="s">
        <v>390</v>
      </c>
      <c r="K182" s="38"/>
      <c r="L182" s="38" t="s">
        <v>390</v>
      </c>
      <c r="M182" s="38" t="s">
        <v>4154</v>
      </c>
      <c r="N182" s="38"/>
      <c r="O182" s="45" t="s">
        <v>4204</v>
      </c>
      <c r="P182" s="45" t="s">
        <v>4203</v>
      </c>
      <c r="Q182" s="45" t="s">
        <v>4202</v>
      </c>
      <c r="R182" s="37" t="s">
        <v>1258</v>
      </c>
    </row>
    <row r="183" spans="1:18" ht="15.75" customHeight="1">
      <c r="A183" s="44" t="s">
        <v>2112</v>
      </c>
      <c r="B183" s="40">
        <v>182</v>
      </c>
      <c r="C183" s="39" t="s">
        <v>354</v>
      </c>
      <c r="D183" s="39" t="s">
        <v>3786</v>
      </c>
      <c r="E183" s="39" t="s">
        <v>4201</v>
      </c>
      <c r="F183" s="39" t="s">
        <v>4200</v>
      </c>
      <c r="G183" s="39" t="s">
        <v>4156</v>
      </c>
      <c r="H183" s="38" t="s">
        <v>390</v>
      </c>
      <c r="I183" s="39" t="s">
        <v>390</v>
      </c>
      <c r="J183" s="38" t="s">
        <v>390</v>
      </c>
      <c r="K183" s="38"/>
      <c r="L183" s="38" t="s">
        <v>390</v>
      </c>
      <c r="M183" s="42" t="s">
        <v>4170</v>
      </c>
      <c r="N183" s="42"/>
      <c r="O183" s="39" t="s">
        <v>4170</v>
      </c>
      <c r="P183" s="39" t="s">
        <v>4170</v>
      </c>
      <c r="Q183" s="39" t="s">
        <v>4169</v>
      </c>
      <c r="R183" s="37" t="s">
        <v>1258</v>
      </c>
    </row>
    <row r="184" spans="1:18" s="8" customFormat="1" ht="15.75" customHeight="1">
      <c r="A184" s="44" t="s">
        <v>2112</v>
      </c>
      <c r="B184" s="40">
        <v>183</v>
      </c>
      <c r="C184" s="39" t="s">
        <v>354</v>
      </c>
      <c r="D184" s="39" t="s">
        <v>3786</v>
      </c>
      <c r="E184" s="39" t="s">
        <v>4199</v>
      </c>
      <c r="F184" s="39" t="s">
        <v>4198</v>
      </c>
      <c r="G184" s="39" t="s">
        <v>4156</v>
      </c>
      <c r="H184" s="39" t="s">
        <v>4197</v>
      </c>
      <c r="I184" s="39" t="s">
        <v>3973</v>
      </c>
      <c r="J184" s="38" t="s">
        <v>390</v>
      </c>
      <c r="K184" s="38"/>
      <c r="L184" s="38" t="s">
        <v>390</v>
      </c>
      <c r="M184" s="38" t="s">
        <v>4154</v>
      </c>
      <c r="N184" s="38"/>
      <c r="O184" s="39" t="s">
        <v>4196</v>
      </c>
      <c r="P184" s="39" t="s">
        <v>4195</v>
      </c>
      <c r="Q184" s="39" t="s">
        <v>4181</v>
      </c>
      <c r="R184" s="37" t="s">
        <v>1258</v>
      </c>
    </row>
    <row r="185" spans="1:18" ht="15.75" customHeight="1">
      <c r="A185" s="44" t="s">
        <v>2112</v>
      </c>
      <c r="B185" s="40">
        <v>184</v>
      </c>
      <c r="C185" s="39" t="s">
        <v>354</v>
      </c>
      <c r="D185" s="39" t="s">
        <v>3786</v>
      </c>
      <c r="E185" s="39" t="s">
        <v>4194</v>
      </c>
      <c r="F185" s="39" t="s">
        <v>4193</v>
      </c>
      <c r="G185" s="39" t="s">
        <v>4156</v>
      </c>
      <c r="H185" s="39" t="s">
        <v>4192</v>
      </c>
      <c r="I185" s="39" t="s">
        <v>4191</v>
      </c>
      <c r="J185" s="39" t="s">
        <v>4190</v>
      </c>
      <c r="K185" s="39"/>
      <c r="L185" s="38" t="s">
        <v>390</v>
      </c>
      <c r="M185" s="38" t="s">
        <v>4154</v>
      </c>
      <c r="N185" s="38"/>
      <c r="O185" s="39" t="s">
        <v>4189</v>
      </c>
      <c r="P185" s="39" t="s">
        <v>4188</v>
      </c>
      <c r="Q185" s="39" t="s">
        <v>4181</v>
      </c>
      <c r="R185" s="37" t="s">
        <v>1258</v>
      </c>
    </row>
    <row r="186" spans="1:18" ht="15.75" customHeight="1">
      <c r="A186" s="44" t="s">
        <v>2112</v>
      </c>
      <c r="B186" s="40">
        <v>185</v>
      </c>
      <c r="C186" s="39" t="s">
        <v>354</v>
      </c>
      <c r="D186" s="39" t="s">
        <v>3786</v>
      </c>
      <c r="E186" s="39" t="s">
        <v>4187</v>
      </c>
      <c r="F186" s="39" t="s">
        <v>4186</v>
      </c>
      <c r="G186" s="39" t="s">
        <v>4156</v>
      </c>
      <c r="H186" s="39" t="s">
        <v>4185</v>
      </c>
      <c r="I186" s="39" t="s">
        <v>4184</v>
      </c>
      <c r="J186" s="38" t="s">
        <v>390</v>
      </c>
      <c r="K186" s="38"/>
      <c r="L186" s="38" t="s">
        <v>390</v>
      </c>
      <c r="M186" s="38" t="s">
        <v>4154</v>
      </c>
      <c r="N186" s="38"/>
      <c r="O186" s="39" t="s">
        <v>4183</v>
      </c>
      <c r="P186" s="39" t="s">
        <v>4182</v>
      </c>
      <c r="Q186" s="39" t="s">
        <v>4181</v>
      </c>
      <c r="R186" s="37" t="s">
        <v>1258</v>
      </c>
    </row>
    <row r="187" spans="1:18" ht="15.75" customHeight="1">
      <c r="A187" s="44" t="s">
        <v>2112</v>
      </c>
      <c r="B187" s="40">
        <v>186</v>
      </c>
      <c r="C187" s="39" t="s">
        <v>354</v>
      </c>
      <c r="D187" s="39" t="s">
        <v>3786</v>
      </c>
      <c r="E187" s="39" t="s">
        <v>4180</v>
      </c>
      <c r="F187" s="39" t="s">
        <v>4179</v>
      </c>
      <c r="G187" s="39" t="s">
        <v>4156</v>
      </c>
      <c r="H187" s="38" t="s">
        <v>390</v>
      </c>
      <c r="I187" s="39" t="s">
        <v>390</v>
      </c>
      <c r="J187" s="38" t="s">
        <v>390</v>
      </c>
      <c r="K187" s="38"/>
      <c r="L187" s="38" t="s">
        <v>390</v>
      </c>
      <c r="M187" s="38"/>
      <c r="N187" s="38"/>
      <c r="O187" s="39" t="s">
        <v>390</v>
      </c>
      <c r="P187" s="39" t="s">
        <v>1410</v>
      </c>
      <c r="Q187" s="39" t="s">
        <v>1410</v>
      </c>
      <c r="R187" s="37" t="s">
        <v>1258</v>
      </c>
    </row>
    <row r="188" spans="1:18" ht="15.75" customHeight="1">
      <c r="A188" s="44" t="s">
        <v>2112</v>
      </c>
      <c r="B188" s="40">
        <v>187</v>
      </c>
      <c r="C188" s="42" t="s">
        <v>354</v>
      </c>
      <c r="D188" s="42" t="s">
        <v>3783</v>
      </c>
      <c r="E188" s="39" t="s">
        <v>4178</v>
      </c>
      <c r="F188" s="39" t="s">
        <v>4177</v>
      </c>
      <c r="G188" s="39" t="s">
        <v>4156</v>
      </c>
      <c r="H188" s="42" t="s">
        <v>4176</v>
      </c>
      <c r="I188" s="42" t="s">
        <v>3775</v>
      </c>
      <c r="J188" s="38" t="s">
        <v>390</v>
      </c>
      <c r="K188" s="38"/>
      <c r="L188" s="38" t="s">
        <v>390</v>
      </c>
      <c r="M188" s="42" t="s">
        <v>4170</v>
      </c>
      <c r="N188" s="42"/>
      <c r="O188" s="42" t="s">
        <v>4175</v>
      </c>
      <c r="P188" s="42" t="s">
        <v>4174</v>
      </c>
      <c r="Q188" s="42" t="s">
        <v>4173</v>
      </c>
      <c r="R188" s="37" t="s">
        <v>1258</v>
      </c>
    </row>
    <row r="189" spans="1:18" ht="15.75" customHeight="1">
      <c r="A189" s="44" t="s">
        <v>2112</v>
      </c>
      <c r="B189" s="40">
        <v>188</v>
      </c>
      <c r="C189" s="38" t="s">
        <v>354</v>
      </c>
      <c r="D189" s="39" t="s">
        <v>3779</v>
      </c>
      <c r="E189" s="39" t="s">
        <v>4172</v>
      </c>
      <c r="F189" s="39" t="s">
        <v>4171</v>
      </c>
      <c r="G189" s="39" t="s">
        <v>4156</v>
      </c>
      <c r="H189" s="38" t="s">
        <v>390</v>
      </c>
      <c r="I189" s="39" t="s">
        <v>390</v>
      </c>
      <c r="J189" s="38" t="s">
        <v>390</v>
      </c>
      <c r="K189" s="38"/>
      <c r="L189" s="38" t="s">
        <v>390</v>
      </c>
      <c r="M189" s="42" t="s">
        <v>4170</v>
      </c>
      <c r="N189" s="42"/>
      <c r="O189" s="38" t="s">
        <v>4170</v>
      </c>
      <c r="P189" s="38" t="s">
        <v>4170</v>
      </c>
      <c r="Q189" s="38" t="s">
        <v>4169</v>
      </c>
      <c r="R189" s="37" t="s">
        <v>1258</v>
      </c>
    </row>
    <row r="190" spans="1:18" ht="15.75" customHeight="1">
      <c r="A190" s="44" t="s">
        <v>2112</v>
      </c>
      <c r="B190" s="40">
        <v>189</v>
      </c>
      <c r="C190" s="48" t="s">
        <v>354</v>
      </c>
      <c r="D190" s="49" t="s">
        <v>3779</v>
      </c>
      <c r="E190" s="39" t="s">
        <v>4168</v>
      </c>
      <c r="F190" s="39" t="s">
        <v>4167</v>
      </c>
      <c r="G190" s="39" t="s">
        <v>4156</v>
      </c>
      <c r="H190" s="48" t="s">
        <v>4166</v>
      </c>
      <c r="I190" s="48" t="s">
        <v>3798</v>
      </c>
      <c r="J190" s="48" t="s">
        <v>3839</v>
      </c>
      <c r="K190" s="48"/>
      <c r="L190" s="38" t="s">
        <v>390</v>
      </c>
      <c r="M190" s="38" t="s">
        <v>4154</v>
      </c>
      <c r="N190" s="38"/>
      <c r="O190" s="48" t="s">
        <v>4165</v>
      </c>
      <c r="P190" s="48" t="s">
        <v>4164</v>
      </c>
      <c r="Q190" s="48" t="s">
        <v>4151</v>
      </c>
      <c r="R190" s="37" t="s">
        <v>1258</v>
      </c>
    </row>
    <row r="191" spans="1:18" ht="15.75" customHeight="1">
      <c r="A191" s="44" t="s">
        <v>2112</v>
      </c>
      <c r="B191" s="40">
        <v>190</v>
      </c>
      <c r="C191" s="38" t="s">
        <v>354</v>
      </c>
      <c r="D191" s="39" t="s">
        <v>3779</v>
      </c>
      <c r="E191" s="39" t="s">
        <v>4163</v>
      </c>
      <c r="F191" s="39" t="s">
        <v>4162</v>
      </c>
      <c r="G191" s="39" t="s">
        <v>4156</v>
      </c>
      <c r="H191" s="39" t="s">
        <v>390</v>
      </c>
      <c r="I191" s="38" t="s">
        <v>4161</v>
      </c>
      <c r="J191" s="38" t="s">
        <v>3797</v>
      </c>
      <c r="K191" s="38"/>
      <c r="L191" s="38" t="s">
        <v>390</v>
      </c>
      <c r="M191" s="38" t="s">
        <v>4154</v>
      </c>
      <c r="N191" s="38"/>
      <c r="O191" s="38" t="s">
        <v>4160</v>
      </c>
      <c r="P191" s="38" t="s">
        <v>4159</v>
      </c>
      <c r="Q191" s="38" t="s">
        <v>4151</v>
      </c>
      <c r="R191" s="37" t="s">
        <v>1258</v>
      </c>
    </row>
    <row r="192" spans="1:18" ht="15.75" customHeight="1">
      <c r="A192" s="44" t="s">
        <v>2112</v>
      </c>
      <c r="B192" s="40">
        <v>191</v>
      </c>
      <c r="C192" s="38" t="s">
        <v>354</v>
      </c>
      <c r="D192" s="39" t="s">
        <v>3779</v>
      </c>
      <c r="E192" s="39" t="s">
        <v>4158</v>
      </c>
      <c r="F192" s="39" t="s">
        <v>4157</v>
      </c>
      <c r="G192" s="39" t="s">
        <v>4156</v>
      </c>
      <c r="H192" s="39" t="s">
        <v>390</v>
      </c>
      <c r="I192" s="38" t="s">
        <v>4155</v>
      </c>
      <c r="J192" s="38" t="s">
        <v>3797</v>
      </c>
      <c r="K192" s="38"/>
      <c r="L192" s="38" t="s">
        <v>390</v>
      </c>
      <c r="M192" s="38" t="s">
        <v>4154</v>
      </c>
      <c r="N192" s="38"/>
      <c r="O192" s="38" t="s">
        <v>4153</v>
      </c>
      <c r="P192" s="38" t="s">
        <v>4152</v>
      </c>
      <c r="Q192" s="38" t="s">
        <v>4151</v>
      </c>
      <c r="R192" s="37" t="s">
        <v>1258</v>
      </c>
    </row>
    <row r="193" spans="1:18" ht="15.75" customHeight="1">
      <c r="A193" s="44" t="s">
        <v>2112</v>
      </c>
      <c r="B193" s="40">
        <v>192</v>
      </c>
      <c r="C193" s="39" t="s">
        <v>348</v>
      </c>
      <c r="D193" s="39" t="s">
        <v>3814</v>
      </c>
      <c r="E193" s="39" t="s">
        <v>4150</v>
      </c>
      <c r="F193" s="39" t="s">
        <v>4149</v>
      </c>
      <c r="G193" s="39" t="s">
        <v>4091</v>
      </c>
      <c r="H193" s="38" t="s">
        <v>390</v>
      </c>
      <c r="I193" s="39" t="s">
        <v>3819</v>
      </c>
      <c r="J193" s="38" t="s">
        <v>390</v>
      </c>
      <c r="K193" s="39" t="s">
        <v>3775</v>
      </c>
      <c r="L193" s="39" t="s">
        <v>4148</v>
      </c>
      <c r="M193" s="39"/>
      <c r="N193" s="39"/>
      <c r="O193" s="39" t="s">
        <v>3855</v>
      </c>
      <c r="P193" s="39" t="s">
        <v>3855</v>
      </c>
      <c r="Q193" s="39" t="s">
        <v>4147</v>
      </c>
      <c r="R193" s="37" t="s">
        <v>1258</v>
      </c>
    </row>
    <row r="194" spans="1:18" ht="15.75" customHeight="1">
      <c r="A194" s="44" t="s">
        <v>2112</v>
      </c>
      <c r="B194" s="40">
        <v>193</v>
      </c>
      <c r="C194" s="39" t="s">
        <v>348</v>
      </c>
      <c r="D194" s="39" t="s">
        <v>3814</v>
      </c>
      <c r="E194" s="39" t="s">
        <v>4146</v>
      </c>
      <c r="F194" s="39" t="s">
        <v>4145</v>
      </c>
      <c r="G194" s="39" t="s">
        <v>4091</v>
      </c>
      <c r="H194" s="39" t="s">
        <v>4139</v>
      </c>
      <c r="I194" s="39" t="s">
        <v>3852</v>
      </c>
      <c r="J194" s="38" t="s">
        <v>390</v>
      </c>
      <c r="K194" s="38"/>
      <c r="L194" s="38" t="s">
        <v>390</v>
      </c>
      <c r="M194" s="39"/>
      <c r="N194" s="39"/>
      <c r="O194" s="39" t="s">
        <v>3852</v>
      </c>
      <c r="P194" s="39" t="s">
        <v>3852</v>
      </c>
      <c r="Q194" s="39" t="s">
        <v>194</v>
      </c>
      <c r="R194" s="37" t="s">
        <v>1258</v>
      </c>
    </row>
    <row r="195" spans="1:18" ht="15.75" customHeight="1">
      <c r="A195" s="44" t="s">
        <v>2112</v>
      </c>
      <c r="B195" s="40">
        <v>194</v>
      </c>
      <c r="C195" s="39" t="s">
        <v>348</v>
      </c>
      <c r="D195" s="39" t="s">
        <v>3814</v>
      </c>
      <c r="E195" s="39" t="s">
        <v>4144</v>
      </c>
      <c r="F195" s="39" t="s">
        <v>4143</v>
      </c>
      <c r="G195" s="39" t="s">
        <v>4091</v>
      </c>
      <c r="H195" s="39" t="s">
        <v>4139</v>
      </c>
      <c r="I195" s="39" t="s">
        <v>3849</v>
      </c>
      <c r="J195" s="38" t="s">
        <v>390</v>
      </c>
      <c r="K195" s="38"/>
      <c r="L195" s="38" t="s">
        <v>390</v>
      </c>
      <c r="M195" s="39"/>
      <c r="N195" s="39"/>
      <c r="O195" s="39" t="s">
        <v>3849</v>
      </c>
      <c r="P195" s="39" t="s">
        <v>3849</v>
      </c>
      <c r="Q195" s="39" t="s">
        <v>4142</v>
      </c>
      <c r="R195" s="37" t="s">
        <v>1258</v>
      </c>
    </row>
    <row r="196" spans="1:18" ht="15.75" customHeight="1">
      <c r="A196" s="44" t="s">
        <v>2112</v>
      </c>
      <c r="B196" s="40">
        <v>195</v>
      </c>
      <c r="C196" s="39" t="s">
        <v>348</v>
      </c>
      <c r="D196" s="39" t="s">
        <v>3814</v>
      </c>
      <c r="E196" s="39" t="s">
        <v>4141</v>
      </c>
      <c r="F196" s="39" t="s">
        <v>4140</v>
      </c>
      <c r="G196" s="39" t="s">
        <v>4091</v>
      </c>
      <c r="H196" s="39" t="s">
        <v>4139</v>
      </c>
      <c r="I196" s="39" t="s">
        <v>4019</v>
      </c>
      <c r="J196" s="38" t="s">
        <v>390</v>
      </c>
      <c r="K196" s="38"/>
      <c r="L196" s="38" t="s">
        <v>390</v>
      </c>
      <c r="M196" s="39"/>
      <c r="N196" s="39"/>
      <c r="O196" s="39" t="s">
        <v>4019</v>
      </c>
      <c r="P196" s="39" t="s">
        <v>4019</v>
      </c>
      <c r="Q196" s="39" t="s">
        <v>60</v>
      </c>
      <c r="R196" s="37" t="s">
        <v>1258</v>
      </c>
    </row>
    <row r="197" spans="1:18" ht="15.75" customHeight="1">
      <c r="A197" s="44" t="s">
        <v>2112</v>
      </c>
      <c r="B197" s="40">
        <v>196</v>
      </c>
      <c r="C197" s="39" t="s">
        <v>348</v>
      </c>
      <c r="D197" s="39" t="s">
        <v>3814</v>
      </c>
      <c r="E197" s="39" t="s">
        <v>4138</v>
      </c>
      <c r="F197" s="39" t="s">
        <v>4137</v>
      </c>
      <c r="G197" s="39" t="s">
        <v>4091</v>
      </c>
      <c r="H197" s="39" t="s">
        <v>4136</v>
      </c>
      <c r="I197" s="39" t="s">
        <v>4070</v>
      </c>
      <c r="J197" s="38" t="s">
        <v>390</v>
      </c>
      <c r="K197" s="38"/>
      <c r="L197" s="38" t="s">
        <v>390</v>
      </c>
      <c r="M197" s="39"/>
      <c r="N197" s="39"/>
      <c r="O197" s="39" t="s">
        <v>4070</v>
      </c>
      <c r="P197" s="39" t="s">
        <v>4070</v>
      </c>
      <c r="Q197" s="39" t="s">
        <v>4135</v>
      </c>
      <c r="R197" s="37" t="s">
        <v>1258</v>
      </c>
    </row>
    <row r="198" spans="1:18" ht="15.75" customHeight="1">
      <c r="A198" s="44" t="s">
        <v>2112</v>
      </c>
      <c r="B198" s="40">
        <v>197</v>
      </c>
      <c r="C198" s="39" t="s">
        <v>348</v>
      </c>
      <c r="D198" s="39" t="s">
        <v>3802</v>
      </c>
      <c r="E198" s="39" t="s">
        <v>4134</v>
      </c>
      <c r="F198" s="39" t="s">
        <v>4133</v>
      </c>
      <c r="G198" s="39" t="s">
        <v>4091</v>
      </c>
      <c r="H198" s="38" t="s">
        <v>390</v>
      </c>
      <c r="I198" s="39" t="s">
        <v>3831</v>
      </c>
      <c r="J198" s="39" t="s">
        <v>3830</v>
      </c>
      <c r="K198" s="39"/>
      <c r="L198" s="38" t="s">
        <v>390</v>
      </c>
      <c r="M198" s="39"/>
      <c r="N198" s="39"/>
      <c r="O198" s="39" t="s">
        <v>3829</v>
      </c>
      <c r="P198" s="39" t="s">
        <v>3829</v>
      </c>
      <c r="Q198" s="39" t="s">
        <v>60</v>
      </c>
      <c r="R198" s="37" t="s">
        <v>1258</v>
      </c>
    </row>
    <row r="199" spans="1:18" ht="15.75" customHeight="1">
      <c r="A199" s="44" t="s">
        <v>2112</v>
      </c>
      <c r="B199" s="40">
        <v>198</v>
      </c>
      <c r="C199" s="39" t="s">
        <v>348</v>
      </c>
      <c r="D199" s="39" t="s">
        <v>3802</v>
      </c>
      <c r="E199" s="39" t="s">
        <v>4132</v>
      </c>
      <c r="F199" s="39" t="s">
        <v>4131</v>
      </c>
      <c r="G199" s="39" t="s">
        <v>4091</v>
      </c>
      <c r="H199" s="39" t="s">
        <v>390</v>
      </c>
      <c r="I199" s="39" t="s">
        <v>3798</v>
      </c>
      <c r="J199" s="39" t="s">
        <v>3797</v>
      </c>
      <c r="K199" s="39"/>
      <c r="L199" s="38" t="s">
        <v>390</v>
      </c>
      <c r="M199" s="39"/>
      <c r="N199" s="39"/>
      <c r="O199" s="39" t="s">
        <v>4010</v>
      </c>
      <c r="P199" s="39" t="s">
        <v>4010</v>
      </c>
      <c r="Q199" s="39" t="s">
        <v>60</v>
      </c>
      <c r="R199" s="37" t="s">
        <v>1258</v>
      </c>
    </row>
    <row r="200" spans="1:18" ht="15.75" customHeight="1">
      <c r="A200" s="44" t="s">
        <v>2112</v>
      </c>
      <c r="B200" s="40">
        <v>199</v>
      </c>
      <c r="C200" s="39" t="s">
        <v>348</v>
      </c>
      <c r="D200" s="39" t="s">
        <v>3802</v>
      </c>
      <c r="E200" s="39" t="s">
        <v>4130</v>
      </c>
      <c r="F200" s="39" t="s">
        <v>4129</v>
      </c>
      <c r="G200" s="39" t="s">
        <v>4091</v>
      </c>
      <c r="H200" s="38" t="s">
        <v>390</v>
      </c>
      <c r="I200" s="39" t="s">
        <v>3775</v>
      </c>
      <c r="J200" s="38" t="s">
        <v>390</v>
      </c>
      <c r="K200" s="39" t="s">
        <v>3775</v>
      </c>
      <c r="L200" s="38" t="s">
        <v>390</v>
      </c>
      <c r="M200" s="39"/>
      <c r="N200" s="39"/>
      <c r="O200" s="39" t="s">
        <v>4006</v>
      </c>
      <c r="P200" s="39" t="s">
        <v>4006</v>
      </c>
      <c r="Q200" s="39" t="s">
        <v>116</v>
      </c>
      <c r="R200" s="37" t="s">
        <v>1258</v>
      </c>
    </row>
    <row r="201" spans="1:18" ht="15.75" customHeight="1">
      <c r="A201" s="44" t="s">
        <v>2112</v>
      </c>
      <c r="B201" s="40">
        <v>200</v>
      </c>
      <c r="C201" s="39" t="s">
        <v>348</v>
      </c>
      <c r="D201" s="39" t="s">
        <v>3802</v>
      </c>
      <c r="E201" s="39" t="s">
        <v>4128</v>
      </c>
      <c r="F201" s="39" t="s">
        <v>4127</v>
      </c>
      <c r="G201" s="39" t="s">
        <v>4091</v>
      </c>
      <c r="H201" s="39" t="s">
        <v>3804</v>
      </c>
      <c r="I201" s="39" t="s">
        <v>3803</v>
      </c>
      <c r="J201" s="38" t="s">
        <v>390</v>
      </c>
      <c r="K201" s="38"/>
      <c r="L201" s="38" t="s">
        <v>390</v>
      </c>
      <c r="M201" s="39"/>
      <c r="N201" s="39"/>
      <c r="O201" s="39" t="s">
        <v>4002</v>
      </c>
      <c r="P201" s="39" t="s">
        <v>4002</v>
      </c>
      <c r="Q201" s="39" t="s">
        <v>60</v>
      </c>
      <c r="R201" s="37" t="s">
        <v>1258</v>
      </c>
    </row>
    <row r="202" spans="1:18" ht="15.75" customHeight="1">
      <c r="A202" s="44" t="s">
        <v>2112</v>
      </c>
      <c r="B202" s="40">
        <v>201</v>
      </c>
      <c r="C202" s="39" t="s">
        <v>348</v>
      </c>
      <c r="D202" s="39" t="s">
        <v>3802</v>
      </c>
      <c r="E202" s="39" t="s">
        <v>4126</v>
      </c>
      <c r="F202" s="39" t="s">
        <v>4125</v>
      </c>
      <c r="G202" s="39" t="s">
        <v>4091</v>
      </c>
      <c r="H202" s="39" t="s">
        <v>3998</v>
      </c>
      <c r="I202" s="39" t="s">
        <v>3997</v>
      </c>
      <c r="J202" s="38" t="s">
        <v>390</v>
      </c>
      <c r="K202" s="38"/>
      <c r="L202" s="38" t="s">
        <v>390</v>
      </c>
      <c r="M202" s="39"/>
      <c r="N202" s="39"/>
      <c r="O202" s="39" t="s">
        <v>3992</v>
      </c>
      <c r="P202" s="39" t="s">
        <v>3992</v>
      </c>
      <c r="Q202" s="39" t="s">
        <v>60</v>
      </c>
      <c r="R202" s="37" t="s">
        <v>1258</v>
      </c>
    </row>
    <row r="203" spans="1:18" ht="15.75" customHeight="1">
      <c r="A203" s="44" t="s">
        <v>2112</v>
      </c>
      <c r="B203" s="40">
        <v>202</v>
      </c>
      <c r="C203" s="39" t="s">
        <v>348</v>
      </c>
      <c r="D203" s="39" t="s">
        <v>3802</v>
      </c>
      <c r="E203" s="39" t="s">
        <v>4124</v>
      </c>
      <c r="F203" s="39" t="s">
        <v>4123</v>
      </c>
      <c r="G203" s="39" t="s">
        <v>4091</v>
      </c>
      <c r="H203" s="39" t="s">
        <v>3994</v>
      </c>
      <c r="I203" s="39" t="s">
        <v>3993</v>
      </c>
      <c r="J203" s="38" t="s">
        <v>390</v>
      </c>
      <c r="K203" s="38"/>
      <c r="L203" s="38" t="s">
        <v>390</v>
      </c>
      <c r="M203" s="39"/>
      <c r="N203" s="39"/>
      <c r="O203" s="39" t="s">
        <v>3992</v>
      </c>
      <c r="P203" s="39" t="s">
        <v>3992</v>
      </c>
      <c r="Q203" s="39" t="s">
        <v>60</v>
      </c>
      <c r="R203" s="37" t="s">
        <v>1258</v>
      </c>
    </row>
    <row r="204" spans="1:18" ht="15.75" customHeight="1">
      <c r="A204" s="44" t="s">
        <v>2112</v>
      </c>
      <c r="B204" s="40">
        <v>203</v>
      </c>
      <c r="C204" s="38" t="s">
        <v>348</v>
      </c>
      <c r="D204" s="39" t="s">
        <v>1413</v>
      </c>
      <c r="E204" s="39" t="s">
        <v>4122</v>
      </c>
      <c r="F204" s="39" t="s">
        <v>4121</v>
      </c>
      <c r="G204" s="39" t="s">
        <v>4091</v>
      </c>
      <c r="H204" s="39" t="s">
        <v>3840</v>
      </c>
      <c r="I204" s="38">
        <v>20</v>
      </c>
      <c r="J204" s="39" t="s">
        <v>3839</v>
      </c>
      <c r="K204" s="39"/>
      <c r="L204" s="38" t="s">
        <v>390</v>
      </c>
      <c r="M204" s="38"/>
      <c r="N204" s="38"/>
      <c r="O204" s="38" t="s">
        <v>3838</v>
      </c>
      <c r="P204" s="38" t="s">
        <v>3838</v>
      </c>
      <c r="Q204" s="38" t="s">
        <v>4118</v>
      </c>
      <c r="R204" s="37" t="s">
        <v>1258</v>
      </c>
    </row>
    <row r="205" spans="1:18" ht="15.75" customHeight="1">
      <c r="A205" s="44" t="s">
        <v>2112</v>
      </c>
      <c r="B205" s="40">
        <v>204</v>
      </c>
      <c r="C205" s="38" t="s">
        <v>348</v>
      </c>
      <c r="D205" s="39" t="s">
        <v>1413</v>
      </c>
      <c r="E205" s="39" t="s">
        <v>4120</v>
      </c>
      <c r="F205" s="39" t="s">
        <v>4119</v>
      </c>
      <c r="G205" s="39" t="s">
        <v>4091</v>
      </c>
      <c r="H205" s="39" t="s">
        <v>390</v>
      </c>
      <c r="I205" s="38" t="s">
        <v>3835</v>
      </c>
      <c r="J205" s="38" t="s">
        <v>3797</v>
      </c>
      <c r="K205" s="38"/>
      <c r="L205" s="38" t="s">
        <v>390</v>
      </c>
      <c r="M205" s="38"/>
      <c r="N205" s="38"/>
      <c r="O205" s="38" t="s">
        <v>3834</v>
      </c>
      <c r="P205" s="38" t="s">
        <v>3834</v>
      </c>
      <c r="Q205" s="38" t="s">
        <v>4118</v>
      </c>
      <c r="R205" s="37" t="s">
        <v>1258</v>
      </c>
    </row>
    <row r="206" spans="1:18" ht="15.75" customHeight="1">
      <c r="A206" s="44" t="s">
        <v>2112</v>
      </c>
      <c r="B206" s="40">
        <v>205</v>
      </c>
      <c r="C206" s="38" t="s">
        <v>348</v>
      </c>
      <c r="D206" s="39" t="s">
        <v>1413</v>
      </c>
      <c r="E206" s="39" t="s">
        <v>4117</v>
      </c>
      <c r="F206" s="39" t="s">
        <v>4116</v>
      </c>
      <c r="G206" s="39" t="s">
        <v>4091</v>
      </c>
      <c r="H206" s="38" t="s">
        <v>390</v>
      </c>
      <c r="I206" s="38" t="s">
        <v>3775</v>
      </c>
      <c r="J206" s="38" t="s">
        <v>390</v>
      </c>
      <c r="K206" s="39" t="s">
        <v>3775</v>
      </c>
      <c r="L206" s="38" t="s">
        <v>3979</v>
      </c>
      <c r="M206" s="38"/>
      <c r="N206" s="38"/>
      <c r="O206" s="38" t="s">
        <v>4115</v>
      </c>
      <c r="P206" s="38" t="s">
        <v>3979</v>
      </c>
      <c r="Q206" s="38" t="s">
        <v>60</v>
      </c>
      <c r="R206" s="37" t="s">
        <v>1258</v>
      </c>
    </row>
    <row r="207" spans="1:18" ht="15.75" customHeight="1">
      <c r="A207" s="47" t="s">
        <v>2112</v>
      </c>
      <c r="B207" s="40">
        <v>206</v>
      </c>
      <c r="C207" s="45" t="s">
        <v>348</v>
      </c>
      <c r="D207" s="46" t="s">
        <v>1413</v>
      </c>
      <c r="E207" s="39" t="s">
        <v>4114</v>
      </c>
      <c r="F207" s="39" t="s">
        <v>4113</v>
      </c>
      <c r="G207" s="39" t="s">
        <v>4091</v>
      </c>
      <c r="H207" s="38" t="s">
        <v>390</v>
      </c>
      <c r="I207" s="39" t="s">
        <v>390</v>
      </c>
      <c r="J207" s="45" t="s">
        <v>390</v>
      </c>
      <c r="K207" s="45"/>
      <c r="L207" s="38" t="s">
        <v>390</v>
      </c>
      <c r="M207" s="45" t="s">
        <v>3930</v>
      </c>
      <c r="N207" s="45"/>
      <c r="O207" s="45" t="s">
        <v>3930</v>
      </c>
      <c r="P207" s="45" t="s">
        <v>3930</v>
      </c>
      <c r="Q207" s="45" t="s">
        <v>3969</v>
      </c>
      <c r="R207" s="37" t="s">
        <v>1258</v>
      </c>
    </row>
    <row r="208" spans="1:18" ht="15.75" customHeight="1">
      <c r="A208" s="44" t="s">
        <v>2112</v>
      </c>
      <c r="B208" s="40">
        <v>207</v>
      </c>
      <c r="C208" s="39" t="s">
        <v>348</v>
      </c>
      <c r="D208" s="39" t="s">
        <v>3786</v>
      </c>
      <c r="E208" s="39" t="s">
        <v>4112</v>
      </c>
      <c r="F208" s="39" t="s">
        <v>4111</v>
      </c>
      <c r="G208" s="39" t="s">
        <v>4091</v>
      </c>
      <c r="H208" s="38" t="s">
        <v>390</v>
      </c>
      <c r="I208" s="39" t="s">
        <v>3831</v>
      </c>
      <c r="J208" s="39" t="s">
        <v>3830</v>
      </c>
      <c r="K208" s="39"/>
      <c r="L208" s="38" t="s">
        <v>390</v>
      </c>
      <c r="M208" s="39"/>
      <c r="N208" s="39"/>
      <c r="O208" s="39" t="s">
        <v>3829</v>
      </c>
      <c r="P208" s="39" t="s">
        <v>3829</v>
      </c>
      <c r="Q208" s="39" t="s">
        <v>60</v>
      </c>
      <c r="R208" s="37" t="s">
        <v>1258</v>
      </c>
    </row>
    <row r="209" spans="1:18" ht="15.75" customHeight="1">
      <c r="A209" s="44" t="s">
        <v>2112</v>
      </c>
      <c r="B209" s="40">
        <v>208</v>
      </c>
      <c r="C209" s="39" t="s">
        <v>348</v>
      </c>
      <c r="D209" s="39" t="s">
        <v>3786</v>
      </c>
      <c r="E209" s="39" t="s">
        <v>4110</v>
      </c>
      <c r="F209" s="39" t="s">
        <v>4109</v>
      </c>
      <c r="G209" s="39" t="s">
        <v>4091</v>
      </c>
      <c r="H209" s="39" t="s">
        <v>390</v>
      </c>
      <c r="I209" s="39" t="s">
        <v>3973</v>
      </c>
      <c r="J209" s="39" t="s">
        <v>3797</v>
      </c>
      <c r="K209" s="39"/>
      <c r="L209" s="38" t="s">
        <v>390</v>
      </c>
      <c r="M209" s="39"/>
      <c r="N209" s="39"/>
      <c r="O209" s="39" t="s">
        <v>3972</v>
      </c>
      <c r="P209" s="39" t="s">
        <v>3972</v>
      </c>
      <c r="Q209" s="39" t="s">
        <v>60</v>
      </c>
      <c r="R209" s="37" t="s">
        <v>1258</v>
      </c>
    </row>
    <row r="210" spans="1:18" ht="15.75" customHeight="1">
      <c r="A210" s="44" t="s">
        <v>2112</v>
      </c>
      <c r="B210" s="40">
        <v>209</v>
      </c>
      <c r="C210" s="42" t="s">
        <v>348</v>
      </c>
      <c r="D210" s="42" t="s">
        <v>3783</v>
      </c>
      <c r="E210" s="39" t="s">
        <v>4108</v>
      </c>
      <c r="F210" s="39" t="s">
        <v>4107</v>
      </c>
      <c r="G210" s="39" t="s">
        <v>4091</v>
      </c>
      <c r="H210" s="42" t="s">
        <v>3966</v>
      </c>
      <c r="I210" s="42" t="s">
        <v>3775</v>
      </c>
      <c r="J210" s="42" t="s">
        <v>3839</v>
      </c>
      <c r="K210" s="42"/>
      <c r="L210" s="38" t="s">
        <v>390</v>
      </c>
      <c r="M210" s="42"/>
      <c r="N210" s="42"/>
      <c r="O210" s="42" t="s">
        <v>4106</v>
      </c>
      <c r="P210" s="42" t="s">
        <v>4106</v>
      </c>
      <c r="Q210" s="42" t="s">
        <v>4101</v>
      </c>
      <c r="R210" s="37" t="s">
        <v>1258</v>
      </c>
    </row>
    <row r="211" spans="1:18" ht="15.75" customHeight="1">
      <c r="A211" s="44" t="s">
        <v>2112</v>
      </c>
      <c r="B211" s="40">
        <v>210</v>
      </c>
      <c r="C211" s="42" t="s">
        <v>348</v>
      </c>
      <c r="D211" s="42" t="s">
        <v>3783</v>
      </c>
      <c r="E211" s="39" t="s">
        <v>4105</v>
      </c>
      <c r="F211" s="39" t="s">
        <v>4104</v>
      </c>
      <c r="G211" s="39" t="s">
        <v>4091</v>
      </c>
      <c r="H211" s="42" t="s">
        <v>3961</v>
      </c>
      <c r="I211" s="42" t="s">
        <v>3775</v>
      </c>
      <c r="J211" s="42" t="s">
        <v>3797</v>
      </c>
      <c r="K211" s="42"/>
      <c r="L211" s="38" t="s">
        <v>390</v>
      </c>
      <c r="M211" s="42"/>
      <c r="N211" s="42"/>
      <c r="O211" s="42" t="s">
        <v>3960</v>
      </c>
      <c r="P211" s="42" t="s">
        <v>3960</v>
      </c>
      <c r="Q211" s="42" t="s">
        <v>4101</v>
      </c>
      <c r="R211" s="37" t="s">
        <v>1258</v>
      </c>
    </row>
    <row r="212" spans="1:18" ht="15.75" customHeight="1">
      <c r="A212" s="44" t="s">
        <v>2112</v>
      </c>
      <c r="B212" s="40">
        <v>211</v>
      </c>
      <c r="C212" s="42" t="s">
        <v>348</v>
      </c>
      <c r="D212" s="42" t="s">
        <v>3783</v>
      </c>
      <c r="E212" s="39" t="s">
        <v>4103</v>
      </c>
      <c r="F212" s="39" t="s">
        <v>4102</v>
      </c>
      <c r="G212" s="39" t="s">
        <v>4091</v>
      </c>
      <c r="H212" s="38" t="s">
        <v>390</v>
      </c>
      <c r="I212" s="42">
        <v>2000</v>
      </c>
      <c r="J212" s="38" t="s">
        <v>390</v>
      </c>
      <c r="K212" s="38"/>
      <c r="L212" s="38" t="s">
        <v>390</v>
      </c>
      <c r="M212" s="42"/>
      <c r="N212" s="42"/>
      <c r="O212" s="42" t="s">
        <v>3956</v>
      </c>
      <c r="P212" s="42" t="s">
        <v>3956</v>
      </c>
      <c r="Q212" s="42" t="s">
        <v>4101</v>
      </c>
      <c r="R212" s="37" t="s">
        <v>1258</v>
      </c>
    </row>
    <row r="213" spans="1:18" ht="15.75" customHeight="1">
      <c r="A213" s="44" t="s">
        <v>2112</v>
      </c>
      <c r="B213" s="40">
        <v>212</v>
      </c>
      <c r="C213" s="42" t="s">
        <v>348</v>
      </c>
      <c r="D213" s="42" t="s">
        <v>3783</v>
      </c>
      <c r="E213" s="39" t="s">
        <v>4100</v>
      </c>
      <c r="F213" s="39" t="s">
        <v>4099</v>
      </c>
      <c r="G213" s="39" t="s">
        <v>4091</v>
      </c>
      <c r="H213" s="38" t="s">
        <v>390</v>
      </c>
      <c r="I213" s="42" t="s">
        <v>3951</v>
      </c>
      <c r="J213" s="38" t="s">
        <v>390</v>
      </c>
      <c r="K213" s="38"/>
      <c r="L213" s="42" t="s">
        <v>4098</v>
      </c>
      <c r="M213" s="42"/>
      <c r="N213" s="42"/>
      <c r="O213" s="42" t="s">
        <v>3950</v>
      </c>
      <c r="P213" s="42" t="s">
        <v>3950</v>
      </c>
      <c r="Q213" s="42" t="s">
        <v>117</v>
      </c>
      <c r="R213" s="37" t="s">
        <v>1258</v>
      </c>
    </row>
    <row r="214" spans="1:18" ht="15.75" customHeight="1">
      <c r="A214" s="44" t="s">
        <v>2112</v>
      </c>
      <c r="B214" s="40">
        <v>213</v>
      </c>
      <c r="C214" s="42" t="s">
        <v>348</v>
      </c>
      <c r="D214" s="42" t="s">
        <v>3783</v>
      </c>
      <c r="E214" s="39" t="s">
        <v>4097</v>
      </c>
      <c r="F214" s="39" t="s">
        <v>4096</v>
      </c>
      <c r="G214" s="39" t="s">
        <v>4091</v>
      </c>
      <c r="H214" s="42" t="s">
        <v>3945</v>
      </c>
      <c r="I214" s="42" t="s">
        <v>3944</v>
      </c>
      <c r="J214" s="38" t="s">
        <v>390</v>
      </c>
      <c r="K214" s="38"/>
      <c r="L214" s="38" t="s">
        <v>390</v>
      </c>
      <c r="M214" s="42"/>
      <c r="N214" s="42"/>
      <c r="O214" s="42" t="s">
        <v>3943</v>
      </c>
      <c r="P214" s="42" t="s">
        <v>3943</v>
      </c>
      <c r="Q214" s="42" t="s">
        <v>60</v>
      </c>
      <c r="R214" s="37" t="s">
        <v>1258</v>
      </c>
    </row>
    <row r="215" spans="1:18" ht="15.75" customHeight="1">
      <c r="A215" s="44" t="s">
        <v>2112</v>
      </c>
      <c r="B215" s="40">
        <v>214</v>
      </c>
      <c r="C215" s="38" t="s">
        <v>348</v>
      </c>
      <c r="D215" s="39" t="s">
        <v>3779</v>
      </c>
      <c r="E215" s="39" t="s">
        <v>4095</v>
      </c>
      <c r="F215" s="39" t="s">
        <v>4094</v>
      </c>
      <c r="G215" s="39" t="s">
        <v>4091</v>
      </c>
      <c r="H215" s="39" t="s">
        <v>390</v>
      </c>
      <c r="I215" s="38" t="s">
        <v>3938</v>
      </c>
      <c r="J215" s="38" t="s">
        <v>3797</v>
      </c>
      <c r="K215" s="38"/>
      <c r="L215" s="38" t="s">
        <v>390</v>
      </c>
      <c r="M215" s="38"/>
      <c r="N215" s="38"/>
      <c r="O215" s="38" t="s">
        <v>3937</v>
      </c>
      <c r="P215" s="38" t="s">
        <v>3937</v>
      </c>
      <c r="Q215" s="38" t="s">
        <v>60</v>
      </c>
      <c r="R215" s="37" t="s">
        <v>1258</v>
      </c>
    </row>
    <row r="216" spans="1:18" ht="15.75" customHeight="1">
      <c r="A216" s="44" t="s">
        <v>2112</v>
      </c>
      <c r="B216" s="40">
        <v>215</v>
      </c>
      <c r="C216" s="38" t="s">
        <v>348</v>
      </c>
      <c r="D216" s="39" t="s">
        <v>3779</v>
      </c>
      <c r="E216" s="39" t="s">
        <v>4093</v>
      </c>
      <c r="F216" s="39" t="s">
        <v>4092</v>
      </c>
      <c r="G216" s="39" t="s">
        <v>4091</v>
      </c>
      <c r="H216" s="38" t="s">
        <v>390</v>
      </c>
      <c r="I216" s="38" t="s">
        <v>3932</v>
      </c>
      <c r="J216" s="38" t="s">
        <v>3931</v>
      </c>
      <c r="K216" s="38"/>
      <c r="L216" s="38" t="s">
        <v>390</v>
      </c>
      <c r="M216" s="38"/>
      <c r="N216" s="38"/>
      <c r="O216" s="38" t="s">
        <v>3929</v>
      </c>
      <c r="P216" s="38" t="s">
        <v>3929</v>
      </c>
      <c r="Q216" s="38" t="s">
        <v>118</v>
      </c>
      <c r="R216" s="37" t="s">
        <v>1258</v>
      </c>
    </row>
    <row r="217" spans="1:18" ht="15.75" customHeight="1">
      <c r="A217" s="44" t="s">
        <v>2112</v>
      </c>
      <c r="B217" s="40">
        <v>216</v>
      </c>
      <c r="C217" s="39" t="s">
        <v>346</v>
      </c>
      <c r="D217" s="39" t="s">
        <v>3814</v>
      </c>
      <c r="E217" s="39" t="s">
        <v>4090</v>
      </c>
      <c r="F217" s="39" t="s">
        <v>4089</v>
      </c>
      <c r="G217" s="39" t="s">
        <v>4024</v>
      </c>
      <c r="H217" s="38" t="s">
        <v>390</v>
      </c>
      <c r="I217" s="39" t="s">
        <v>390</v>
      </c>
      <c r="J217" s="38" t="s">
        <v>390</v>
      </c>
      <c r="K217" s="38"/>
      <c r="L217" s="38" t="s">
        <v>390</v>
      </c>
      <c r="M217" s="45" t="s">
        <v>3930</v>
      </c>
      <c r="N217" s="45"/>
      <c r="O217" s="39" t="s">
        <v>3930</v>
      </c>
      <c r="P217" s="39" t="s">
        <v>3930</v>
      </c>
      <c r="Q217" s="39" t="s">
        <v>3969</v>
      </c>
      <c r="R217" s="37" t="s">
        <v>1258</v>
      </c>
    </row>
    <row r="218" spans="1:18" ht="15.75" customHeight="1">
      <c r="A218" s="44" t="s">
        <v>2112</v>
      </c>
      <c r="B218" s="40">
        <v>217</v>
      </c>
      <c r="C218" s="39" t="s">
        <v>346</v>
      </c>
      <c r="D218" s="39" t="s">
        <v>3814</v>
      </c>
      <c r="E218" s="39" t="s">
        <v>4088</v>
      </c>
      <c r="F218" s="39" t="s">
        <v>4087</v>
      </c>
      <c r="G218" s="39" t="s">
        <v>4024</v>
      </c>
      <c r="H218" s="38" t="s">
        <v>390</v>
      </c>
      <c r="I218" s="39" t="s">
        <v>3819</v>
      </c>
      <c r="J218" s="38" t="s">
        <v>390</v>
      </c>
      <c r="K218" s="39" t="s">
        <v>3775</v>
      </c>
      <c r="L218" s="38" t="s">
        <v>390</v>
      </c>
      <c r="M218" s="45" t="s">
        <v>3930</v>
      </c>
      <c r="N218" s="45"/>
      <c r="O218" s="39" t="s">
        <v>3855</v>
      </c>
      <c r="P218" s="39" t="s">
        <v>4086</v>
      </c>
      <c r="Q218" s="39" t="s">
        <v>4085</v>
      </c>
      <c r="R218" s="37" t="s">
        <v>1258</v>
      </c>
    </row>
    <row r="219" spans="1:18" ht="15.75" customHeight="1">
      <c r="A219" s="44" t="s">
        <v>2112</v>
      </c>
      <c r="B219" s="40">
        <v>218</v>
      </c>
      <c r="C219" s="39" t="s">
        <v>346</v>
      </c>
      <c r="D219" s="39" t="s">
        <v>3814</v>
      </c>
      <c r="E219" s="39" t="s">
        <v>4084</v>
      </c>
      <c r="F219" s="39" t="s">
        <v>4083</v>
      </c>
      <c r="G219" s="39" t="s">
        <v>4024</v>
      </c>
      <c r="H219" s="38" t="s">
        <v>390</v>
      </c>
      <c r="I219" s="39" t="s">
        <v>3852</v>
      </c>
      <c r="J219" s="38" t="s">
        <v>390</v>
      </c>
      <c r="K219" s="38"/>
      <c r="L219" s="38" t="s">
        <v>390</v>
      </c>
      <c r="M219" s="45" t="s">
        <v>3930</v>
      </c>
      <c r="N219" s="45"/>
      <c r="O219" s="39" t="s">
        <v>3852</v>
      </c>
      <c r="P219" s="39" t="s">
        <v>4082</v>
      </c>
      <c r="Q219" s="39" t="s">
        <v>4081</v>
      </c>
      <c r="R219" s="37" t="s">
        <v>1258</v>
      </c>
    </row>
    <row r="220" spans="1:18" ht="15.75" customHeight="1">
      <c r="A220" s="44" t="s">
        <v>2112</v>
      </c>
      <c r="B220" s="40">
        <v>219</v>
      </c>
      <c r="C220" s="39" t="s">
        <v>346</v>
      </c>
      <c r="D220" s="39" t="s">
        <v>3814</v>
      </c>
      <c r="E220" s="39" t="s">
        <v>4080</v>
      </c>
      <c r="F220" s="39" t="s">
        <v>4079</v>
      </c>
      <c r="G220" s="39" t="s">
        <v>4024</v>
      </c>
      <c r="H220" s="38" t="s">
        <v>390</v>
      </c>
      <c r="I220" s="39" t="s">
        <v>3849</v>
      </c>
      <c r="J220" s="38" t="s">
        <v>390</v>
      </c>
      <c r="K220" s="38"/>
      <c r="L220" s="38" t="s">
        <v>390</v>
      </c>
      <c r="M220" s="45" t="s">
        <v>3930</v>
      </c>
      <c r="N220" s="45"/>
      <c r="O220" s="39" t="s">
        <v>3849</v>
      </c>
      <c r="P220" s="39" t="s">
        <v>4078</v>
      </c>
      <c r="Q220" s="39" t="s">
        <v>4077</v>
      </c>
      <c r="R220" s="37" t="s">
        <v>1258</v>
      </c>
    </row>
    <row r="221" spans="1:18" ht="15.75" customHeight="1">
      <c r="A221" s="44" t="s">
        <v>2112</v>
      </c>
      <c r="B221" s="40">
        <v>220</v>
      </c>
      <c r="C221" s="39" t="s">
        <v>346</v>
      </c>
      <c r="D221" s="39" t="s">
        <v>3814</v>
      </c>
      <c r="E221" s="39" t="s">
        <v>4076</v>
      </c>
      <c r="F221" s="39" t="s">
        <v>4075</v>
      </c>
      <c r="G221" s="39" t="s">
        <v>4024</v>
      </c>
      <c r="H221" s="38" t="s">
        <v>390</v>
      </c>
      <c r="I221" s="39" t="s">
        <v>4019</v>
      </c>
      <c r="J221" s="38" t="s">
        <v>390</v>
      </c>
      <c r="K221" s="38"/>
      <c r="L221" s="38" t="s">
        <v>390</v>
      </c>
      <c r="M221" s="45" t="s">
        <v>3930</v>
      </c>
      <c r="N221" s="45"/>
      <c r="O221" s="39" t="s">
        <v>4019</v>
      </c>
      <c r="P221" s="39" t="s">
        <v>4074</v>
      </c>
      <c r="Q221" s="39" t="s">
        <v>4073</v>
      </c>
      <c r="R221" s="37" t="s">
        <v>1258</v>
      </c>
    </row>
    <row r="222" spans="1:18" ht="15.75" customHeight="1">
      <c r="A222" s="44" t="s">
        <v>2112</v>
      </c>
      <c r="B222" s="40">
        <v>221</v>
      </c>
      <c r="C222" s="39" t="s">
        <v>346</v>
      </c>
      <c r="D222" s="39" t="s">
        <v>3814</v>
      </c>
      <c r="E222" s="39" t="s">
        <v>4072</v>
      </c>
      <c r="F222" s="39" t="s">
        <v>4071</v>
      </c>
      <c r="G222" s="39" t="s">
        <v>4024</v>
      </c>
      <c r="H222" s="38" t="s">
        <v>390</v>
      </c>
      <c r="I222" s="39" t="s">
        <v>4070</v>
      </c>
      <c r="J222" s="38" t="s">
        <v>390</v>
      </c>
      <c r="K222" s="39" t="s">
        <v>3775</v>
      </c>
      <c r="L222" s="38" t="s">
        <v>390</v>
      </c>
      <c r="M222" s="45" t="s">
        <v>3930</v>
      </c>
      <c r="N222" s="45"/>
      <c r="O222" s="39" t="s">
        <v>4070</v>
      </c>
      <c r="P222" s="39" t="s">
        <v>4069</v>
      </c>
      <c r="Q222" s="39" t="s">
        <v>4068</v>
      </c>
      <c r="R222" s="37" t="s">
        <v>1258</v>
      </c>
    </row>
    <row r="223" spans="1:18" ht="15.75" customHeight="1">
      <c r="A223" s="44" t="s">
        <v>2112</v>
      </c>
      <c r="B223" s="40">
        <v>222</v>
      </c>
      <c r="C223" s="39" t="s">
        <v>346</v>
      </c>
      <c r="D223" s="39" t="s">
        <v>3802</v>
      </c>
      <c r="E223" s="39" t="s">
        <v>4067</v>
      </c>
      <c r="F223" s="39" t="s">
        <v>4066</v>
      </c>
      <c r="G223" s="39" t="s">
        <v>4024</v>
      </c>
      <c r="H223" s="38" t="s">
        <v>390</v>
      </c>
      <c r="I223" s="39" t="s">
        <v>390</v>
      </c>
      <c r="J223" s="38" t="s">
        <v>390</v>
      </c>
      <c r="K223" s="38"/>
      <c r="L223" s="38" t="s">
        <v>390</v>
      </c>
      <c r="M223" s="45" t="s">
        <v>3930</v>
      </c>
      <c r="N223" s="45"/>
      <c r="O223" s="39" t="s">
        <v>3930</v>
      </c>
      <c r="P223" s="39" t="s">
        <v>3930</v>
      </c>
      <c r="Q223" s="39" t="s">
        <v>3969</v>
      </c>
      <c r="R223" s="37" t="s">
        <v>1258</v>
      </c>
    </row>
    <row r="224" spans="1:18" ht="15.75" customHeight="1">
      <c r="A224" s="44" t="s">
        <v>2112</v>
      </c>
      <c r="B224" s="40">
        <v>223</v>
      </c>
      <c r="C224" s="39" t="s">
        <v>346</v>
      </c>
      <c r="D224" s="39" t="s">
        <v>3802</v>
      </c>
      <c r="E224" s="39" t="s">
        <v>4065</v>
      </c>
      <c r="F224" s="39" t="s">
        <v>4064</v>
      </c>
      <c r="G224" s="39" t="s">
        <v>4024</v>
      </c>
      <c r="H224" s="38" t="s">
        <v>390</v>
      </c>
      <c r="I224" s="39" t="s">
        <v>3831</v>
      </c>
      <c r="J224" s="39" t="s">
        <v>3830</v>
      </c>
      <c r="K224" s="39"/>
      <c r="L224" s="38" t="s">
        <v>390</v>
      </c>
      <c r="M224" s="45" t="s">
        <v>3930</v>
      </c>
      <c r="N224" s="45"/>
      <c r="O224" s="39" t="s">
        <v>3829</v>
      </c>
      <c r="P224" s="39" t="s">
        <v>4013</v>
      </c>
      <c r="Q224" s="39" t="s">
        <v>60</v>
      </c>
      <c r="R224" s="37" t="s">
        <v>1258</v>
      </c>
    </row>
    <row r="225" spans="1:18" ht="15.75" customHeight="1">
      <c r="A225" s="44" t="s">
        <v>2112</v>
      </c>
      <c r="B225" s="40">
        <v>224</v>
      </c>
      <c r="C225" s="39" t="s">
        <v>346</v>
      </c>
      <c r="D225" s="39" t="s">
        <v>3802</v>
      </c>
      <c r="E225" s="39" t="s">
        <v>4063</v>
      </c>
      <c r="F225" s="39" t="s">
        <v>4062</v>
      </c>
      <c r="G225" s="39" t="s">
        <v>4024</v>
      </c>
      <c r="H225" s="39" t="s">
        <v>390</v>
      </c>
      <c r="I225" s="39" t="s">
        <v>3798</v>
      </c>
      <c r="J225" s="39" t="s">
        <v>3797</v>
      </c>
      <c r="K225" s="39"/>
      <c r="L225" s="38" t="s">
        <v>390</v>
      </c>
      <c r="M225" s="45" t="s">
        <v>3930</v>
      </c>
      <c r="N225" s="45"/>
      <c r="O225" s="39" t="s">
        <v>4010</v>
      </c>
      <c r="P225" s="39" t="s">
        <v>4009</v>
      </c>
      <c r="Q225" s="39" t="s">
        <v>60</v>
      </c>
      <c r="R225" s="37" t="s">
        <v>1258</v>
      </c>
    </row>
    <row r="226" spans="1:18" ht="15.75" customHeight="1">
      <c r="A226" s="44" t="s">
        <v>2112</v>
      </c>
      <c r="B226" s="40">
        <v>225</v>
      </c>
      <c r="C226" s="39" t="s">
        <v>346</v>
      </c>
      <c r="D226" s="39" t="s">
        <v>3802</v>
      </c>
      <c r="E226" s="39" t="s">
        <v>4061</v>
      </c>
      <c r="F226" s="39" t="s">
        <v>4060</v>
      </c>
      <c r="G226" s="39" t="s">
        <v>4024</v>
      </c>
      <c r="H226" s="38" t="s">
        <v>390</v>
      </c>
      <c r="I226" s="39" t="s">
        <v>3775</v>
      </c>
      <c r="J226" s="38" t="s">
        <v>390</v>
      </c>
      <c r="K226" s="39" t="s">
        <v>3775</v>
      </c>
      <c r="L226" s="38" t="s">
        <v>390</v>
      </c>
      <c r="M226" s="45" t="s">
        <v>3930</v>
      </c>
      <c r="N226" s="45"/>
      <c r="O226" s="39" t="s">
        <v>4006</v>
      </c>
      <c r="P226" s="39" t="s">
        <v>4005</v>
      </c>
      <c r="Q226" s="39" t="s">
        <v>116</v>
      </c>
      <c r="R226" s="37" t="s">
        <v>1258</v>
      </c>
    </row>
    <row r="227" spans="1:18" ht="15.75" customHeight="1">
      <c r="A227" s="44" t="s">
        <v>2112</v>
      </c>
      <c r="B227" s="40">
        <v>226</v>
      </c>
      <c r="C227" s="39" t="s">
        <v>346</v>
      </c>
      <c r="D227" s="39" t="s">
        <v>3802</v>
      </c>
      <c r="E227" s="39" t="s">
        <v>4059</v>
      </c>
      <c r="F227" s="39" t="s">
        <v>4058</v>
      </c>
      <c r="G227" s="39" t="s">
        <v>4024</v>
      </c>
      <c r="H227" s="39" t="s">
        <v>3804</v>
      </c>
      <c r="I227" s="39" t="s">
        <v>3803</v>
      </c>
      <c r="J227" s="38" t="s">
        <v>390</v>
      </c>
      <c r="K227" s="38"/>
      <c r="L227" s="38" t="s">
        <v>390</v>
      </c>
      <c r="M227" s="45" t="s">
        <v>3930</v>
      </c>
      <c r="N227" s="45"/>
      <c r="O227" s="39" t="s">
        <v>4002</v>
      </c>
      <c r="P227" s="39" t="s">
        <v>4001</v>
      </c>
      <c r="Q227" s="39" t="s">
        <v>60</v>
      </c>
      <c r="R227" s="37" t="s">
        <v>1258</v>
      </c>
    </row>
    <row r="228" spans="1:18" ht="15.75" customHeight="1">
      <c r="A228" s="44" t="s">
        <v>2112</v>
      </c>
      <c r="B228" s="40">
        <v>227</v>
      </c>
      <c r="C228" s="39" t="s">
        <v>346</v>
      </c>
      <c r="D228" s="39" t="s">
        <v>3802</v>
      </c>
      <c r="E228" s="39" t="s">
        <v>4057</v>
      </c>
      <c r="F228" s="39" t="s">
        <v>4056</v>
      </c>
      <c r="G228" s="39" t="s">
        <v>4024</v>
      </c>
      <c r="H228" s="39" t="s">
        <v>3998</v>
      </c>
      <c r="I228" s="39" t="s">
        <v>3997</v>
      </c>
      <c r="J228" s="38" t="s">
        <v>390</v>
      </c>
      <c r="K228" s="38"/>
      <c r="L228" s="38" t="s">
        <v>390</v>
      </c>
      <c r="M228" s="45" t="s">
        <v>3930</v>
      </c>
      <c r="N228" s="45"/>
      <c r="O228" s="39" t="s">
        <v>3992</v>
      </c>
      <c r="P228" s="39" t="s">
        <v>3991</v>
      </c>
      <c r="Q228" s="39" t="s">
        <v>60</v>
      </c>
      <c r="R228" s="37" t="s">
        <v>1258</v>
      </c>
    </row>
    <row r="229" spans="1:18" ht="15.75" customHeight="1">
      <c r="A229" s="44" t="s">
        <v>2112</v>
      </c>
      <c r="B229" s="40">
        <v>228</v>
      </c>
      <c r="C229" s="39" t="s">
        <v>346</v>
      </c>
      <c r="D229" s="39" t="s">
        <v>3802</v>
      </c>
      <c r="E229" s="39" t="s">
        <v>4055</v>
      </c>
      <c r="F229" s="39" t="s">
        <v>4054</v>
      </c>
      <c r="G229" s="39" t="s">
        <v>4024</v>
      </c>
      <c r="H229" s="39" t="s">
        <v>3994</v>
      </c>
      <c r="I229" s="39" t="s">
        <v>3993</v>
      </c>
      <c r="J229" s="38" t="s">
        <v>390</v>
      </c>
      <c r="K229" s="38"/>
      <c r="L229" s="38" t="s">
        <v>390</v>
      </c>
      <c r="M229" s="45" t="s">
        <v>3930</v>
      </c>
      <c r="N229" s="45"/>
      <c r="O229" s="39" t="s">
        <v>3992</v>
      </c>
      <c r="P229" s="39" t="s">
        <v>3991</v>
      </c>
      <c r="Q229" s="39" t="s">
        <v>60</v>
      </c>
      <c r="R229" s="37" t="s">
        <v>1258</v>
      </c>
    </row>
    <row r="230" spans="1:18" ht="15.75" customHeight="1">
      <c r="A230" s="44" t="s">
        <v>2112</v>
      </c>
      <c r="B230" s="40">
        <v>229</v>
      </c>
      <c r="C230" s="38" t="s">
        <v>346</v>
      </c>
      <c r="D230" s="39" t="s">
        <v>1413</v>
      </c>
      <c r="E230" s="39" t="s">
        <v>4053</v>
      </c>
      <c r="F230" s="39" t="s">
        <v>4052</v>
      </c>
      <c r="G230" s="39" t="s">
        <v>4024</v>
      </c>
      <c r="H230" s="39" t="s">
        <v>3840</v>
      </c>
      <c r="I230" s="38">
        <v>20</v>
      </c>
      <c r="J230" s="39" t="s">
        <v>3839</v>
      </c>
      <c r="K230" s="39"/>
      <c r="L230" s="38" t="s">
        <v>390</v>
      </c>
      <c r="M230" s="45" t="s">
        <v>3930</v>
      </c>
      <c r="N230" s="45"/>
      <c r="O230" s="38" t="s">
        <v>3838</v>
      </c>
      <c r="P230" s="38" t="s">
        <v>3986</v>
      </c>
      <c r="Q230" s="38" t="s">
        <v>3982</v>
      </c>
      <c r="R230" s="37" t="s">
        <v>1258</v>
      </c>
    </row>
    <row r="231" spans="1:18" ht="15.75" customHeight="1">
      <c r="A231" s="44" t="s">
        <v>2112</v>
      </c>
      <c r="B231" s="40">
        <v>230</v>
      </c>
      <c r="C231" s="38" t="s">
        <v>346</v>
      </c>
      <c r="D231" s="39" t="s">
        <v>1413</v>
      </c>
      <c r="E231" s="39" t="s">
        <v>4051</v>
      </c>
      <c r="F231" s="39" t="s">
        <v>4050</v>
      </c>
      <c r="G231" s="39" t="s">
        <v>4024</v>
      </c>
      <c r="H231" s="39" t="s">
        <v>390</v>
      </c>
      <c r="I231" s="38" t="s">
        <v>3835</v>
      </c>
      <c r="J231" s="38" t="s">
        <v>3797</v>
      </c>
      <c r="K231" s="38"/>
      <c r="L231" s="38" t="s">
        <v>390</v>
      </c>
      <c r="M231" s="45" t="s">
        <v>3930</v>
      </c>
      <c r="N231" s="45"/>
      <c r="O231" s="38" t="s">
        <v>3834</v>
      </c>
      <c r="P231" s="38" t="s">
        <v>3983</v>
      </c>
      <c r="Q231" s="38" t="s">
        <v>3982</v>
      </c>
      <c r="R231" s="37" t="s">
        <v>1258</v>
      </c>
    </row>
    <row r="232" spans="1:18" ht="15.75" customHeight="1">
      <c r="A232" s="44" t="s">
        <v>2112</v>
      </c>
      <c r="B232" s="40">
        <v>231</v>
      </c>
      <c r="C232" s="38" t="s">
        <v>346</v>
      </c>
      <c r="D232" s="39" t="s">
        <v>1413</v>
      </c>
      <c r="E232" s="39" t="s">
        <v>4049</v>
      </c>
      <c r="F232" s="39" t="s">
        <v>4048</v>
      </c>
      <c r="G232" s="39" t="s">
        <v>4024</v>
      </c>
      <c r="H232" s="38" t="s">
        <v>390</v>
      </c>
      <c r="I232" s="38" t="s">
        <v>3775</v>
      </c>
      <c r="J232" s="38" t="s">
        <v>390</v>
      </c>
      <c r="K232" s="39" t="s">
        <v>3775</v>
      </c>
      <c r="L232" s="38" t="s">
        <v>3979</v>
      </c>
      <c r="M232" s="45" t="s">
        <v>3930</v>
      </c>
      <c r="N232" s="45"/>
      <c r="O232" s="38" t="s">
        <v>3979</v>
      </c>
      <c r="P232" s="38" t="s">
        <v>3978</v>
      </c>
      <c r="Q232" s="38" t="s">
        <v>3941</v>
      </c>
      <c r="R232" s="37" t="s">
        <v>1258</v>
      </c>
    </row>
    <row r="233" spans="1:18" ht="15.75" customHeight="1">
      <c r="A233" s="44" t="s">
        <v>2112</v>
      </c>
      <c r="B233" s="40">
        <v>232</v>
      </c>
      <c r="C233" s="39" t="s">
        <v>346</v>
      </c>
      <c r="D233" s="39" t="s">
        <v>3786</v>
      </c>
      <c r="E233" s="39" t="s">
        <v>4047</v>
      </c>
      <c r="F233" s="39" t="s">
        <v>4046</v>
      </c>
      <c r="G233" s="39" t="s">
        <v>4024</v>
      </c>
      <c r="H233" s="38" t="s">
        <v>390</v>
      </c>
      <c r="I233" s="39" t="s">
        <v>3831</v>
      </c>
      <c r="J233" s="39" t="s">
        <v>3830</v>
      </c>
      <c r="K233" s="39"/>
      <c r="L233" s="38" t="s">
        <v>390</v>
      </c>
      <c r="M233" s="39"/>
      <c r="N233" s="39"/>
      <c r="O233" s="39" t="s">
        <v>3829</v>
      </c>
      <c r="P233" s="39" t="s">
        <v>3829</v>
      </c>
      <c r="Q233" s="39" t="s">
        <v>3969</v>
      </c>
      <c r="R233" s="37" t="s">
        <v>1258</v>
      </c>
    </row>
    <row r="234" spans="1:18" ht="15.75" customHeight="1">
      <c r="A234" s="44" t="s">
        <v>2112</v>
      </c>
      <c r="B234" s="40">
        <v>233</v>
      </c>
      <c r="C234" s="39" t="s">
        <v>346</v>
      </c>
      <c r="D234" s="39" t="s">
        <v>3786</v>
      </c>
      <c r="E234" s="39" t="s">
        <v>4045</v>
      </c>
      <c r="F234" s="39" t="s">
        <v>4044</v>
      </c>
      <c r="G234" s="39" t="s">
        <v>4024</v>
      </c>
      <c r="H234" s="39" t="s">
        <v>390</v>
      </c>
      <c r="I234" s="39" t="s">
        <v>3973</v>
      </c>
      <c r="J234" s="39" t="s">
        <v>3797</v>
      </c>
      <c r="K234" s="39"/>
      <c r="L234" s="38" t="s">
        <v>390</v>
      </c>
      <c r="M234" s="39"/>
      <c r="N234" s="39"/>
      <c r="O234" s="39" t="s">
        <v>3972</v>
      </c>
      <c r="P234" s="39" t="s">
        <v>3972</v>
      </c>
      <c r="Q234" s="39" t="s">
        <v>3969</v>
      </c>
      <c r="R234" s="37" t="s">
        <v>1258</v>
      </c>
    </row>
    <row r="235" spans="1:18" ht="15.75" customHeight="1">
      <c r="A235" s="44" t="s">
        <v>2112</v>
      </c>
      <c r="B235" s="40">
        <v>234</v>
      </c>
      <c r="C235" s="42" t="s">
        <v>346</v>
      </c>
      <c r="D235" s="42" t="s">
        <v>3783</v>
      </c>
      <c r="E235" s="39" t="s">
        <v>4043</v>
      </c>
      <c r="F235" s="39" t="s">
        <v>4042</v>
      </c>
      <c r="G235" s="39" t="s">
        <v>4024</v>
      </c>
      <c r="H235" s="38" t="s">
        <v>390</v>
      </c>
      <c r="I235" s="39" t="s">
        <v>390</v>
      </c>
      <c r="J235" s="38" t="s">
        <v>390</v>
      </c>
      <c r="K235" s="38"/>
      <c r="L235" s="38" t="s">
        <v>390</v>
      </c>
      <c r="M235" s="45" t="s">
        <v>3930</v>
      </c>
      <c r="N235" s="45"/>
      <c r="O235" s="42" t="s">
        <v>3930</v>
      </c>
      <c r="P235" s="42" t="s">
        <v>3930</v>
      </c>
      <c r="Q235" s="42" t="s">
        <v>3969</v>
      </c>
      <c r="R235" s="37" t="s">
        <v>1258</v>
      </c>
    </row>
    <row r="236" spans="1:18" ht="15.75" customHeight="1">
      <c r="A236" s="44" t="s">
        <v>2112</v>
      </c>
      <c r="B236" s="40">
        <v>235</v>
      </c>
      <c r="C236" s="42" t="s">
        <v>346</v>
      </c>
      <c r="D236" s="42" t="s">
        <v>3783</v>
      </c>
      <c r="E236" s="39" t="s">
        <v>4041</v>
      </c>
      <c r="F236" s="39" t="s">
        <v>4040</v>
      </c>
      <c r="G236" s="39" t="s">
        <v>4024</v>
      </c>
      <c r="H236" s="42" t="s">
        <v>3966</v>
      </c>
      <c r="I236" s="42" t="s">
        <v>3775</v>
      </c>
      <c r="J236" s="42" t="s">
        <v>3839</v>
      </c>
      <c r="K236" s="42"/>
      <c r="L236" s="38" t="s">
        <v>390</v>
      </c>
      <c r="M236" s="45" t="s">
        <v>3930</v>
      </c>
      <c r="N236" s="45"/>
      <c r="O236" s="42" t="s">
        <v>3965</v>
      </c>
      <c r="P236" s="42" t="s">
        <v>3964</v>
      </c>
      <c r="Q236" s="42" t="s">
        <v>3954</v>
      </c>
      <c r="R236" s="37" t="s">
        <v>1258</v>
      </c>
    </row>
    <row r="237" spans="1:18" ht="15.75" customHeight="1">
      <c r="A237" s="44" t="s">
        <v>2112</v>
      </c>
      <c r="B237" s="40">
        <v>236</v>
      </c>
      <c r="C237" s="42" t="s">
        <v>346</v>
      </c>
      <c r="D237" s="42" t="s">
        <v>3783</v>
      </c>
      <c r="E237" s="39" t="s">
        <v>4039</v>
      </c>
      <c r="F237" s="39" t="s">
        <v>4038</v>
      </c>
      <c r="G237" s="39" t="s">
        <v>4024</v>
      </c>
      <c r="H237" s="42" t="s">
        <v>3961</v>
      </c>
      <c r="I237" s="42" t="s">
        <v>3775</v>
      </c>
      <c r="J237" s="42" t="s">
        <v>3797</v>
      </c>
      <c r="K237" s="42"/>
      <c r="L237" s="38" t="s">
        <v>390</v>
      </c>
      <c r="M237" s="45" t="s">
        <v>3930</v>
      </c>
      <c r="N237" s="45"/>
      <c r="O237" s="42" t="s">
        <v>3960</v>
      </c>
      <c r="P237" s="42" t="s">
        <v>3959</v>
      </c>
      <c r="Q237" s="42" t="s">
        <v>3954</v>
      </c>
      <c r="R237" s="37" t="s">
        <v>1258</v>
      </c>
    </row>
    <row r="238" spans="1:18" ht="15.75" customHeight="1">
      <c r="A238" s="44" t="s">
        <v>2112</v>
      </c>
      <c r="B238" s="40">
        <v>237</v>
      </c>
      <c r="C238" s="42" t="s">
        <v>346</v>
      </c>
      <c r="D238" s="42" t="s">
        <v>3783</v>
      </c>
      <c r="E238" s="39" t="s">
        <v>4037</v>
      </c>
      <c r="F238" s="39" t="s">
        <v>4036</v>
      </c>
      <c r="G238" s="39" t="s">
        <v>4024</v>
      </c>
      <c r="H238" s="38" t="s">
        <v>390</v>
      </c>
      <c r="I238" s="42">
        <v>2000</v>
      </c>
      <c r="J238" s="38" t="s">
        <v>390</v>
      </c>
      <c r="K238" s="38"/>
      <c r="L238" s="38" t="s">
        <v>390</v>
      </c>
      <c r="M238" s="45" t="s">
        <v>3930</v>
      </c>
      <c r="N238" s="45"/>
      <c r="O238" s="42" t="s">
        <v>3956</v>
      </c>
      <c r="P238" s="42" t="s">
        <v>3955</v>
      </c>
      <c r="Q238" s="42" t="s">
        <v>3954</v>
      </c>
      <c r="R238" s="37" t="s">
        <v>1258</v>
      </c>
    </row>
    <row r="239" spans="1:18" ht="15.75" customHeight="1">
      <c r="A239" s="44" t="s">
        <v>2112</v>
      </c>
      <c r="B239" s="40">
        <v>238</v>
      </c>
      <c r="C239" s="42" t="s">
        <v>346</v>
      </c>
      <c r="D239" s="42" t="s">
        <v>3783</v>
      </c>
      <c r="E239" s="39" t="s">
        <v>4035</v>
      </c>
      <c r="F239" s="39" t="s">
        <v>4034</v>
      </c>
      <c r="G239" s="39" t="s">
        <v>4024</v>
      </c>
      <c r="H239" s="38" t="s">
        <v>390</v>
      </c>
      <c r="I239" s="42" t="s">
        <v>3951</v>
      </c>
      <c r="J239" s="38" t="s">
        <v>390</v>
      </c>
      <c r="K239" s="38"/>
      <c r="L239" s="42" t="s">
        <v>3950</v>
      </c>
      <c r="M239" s="45" t="s">
        <v>3930</v>
      </c>
      <c r="N239" s="45"/>
      <c r="O239" s="42" t="s">
        <v>3950</v>
      </c>
      <c r="P239" s="42" t="s">
        <v>3949</v>
      </c>
      <c r="Q239" s="42" t="s">
        <v>3948</v>
      </c>
      <c r="R239" s="37" t="s">
        <v>1258</v>
      </c>
    </row>
    <row r="240" spans="1:18" ht="15.75" customHeight="1">
      <c r="A240" s="44" t="s">
        <v>2112</v>
      </c>
      <c r="B240" s="40">
        <v>239</v>
      </c>
      <c r="C240" s="42" t="s">
        <v>346</v>
      </c>
      <c r="D240" s="42" t="s">
        <v>3783</v>
      </c>
      <c r="E240" s="39" t="s">
        <v>4033</v>
      </c>
      <c r="F240" s="39" t="s">
        <v>4032</v>
      </c>
      <c r="G240" s="39" t="s">
        <v>4024</v>
      </c>
      <c r="H240" s="42" t="s">
        <v>3945</v>
      </c>
      <c r="I240" s="42" t="s">
        <v>3944</v>
      </c>
      <c r="J240" s="38" t="s">
        <v>390</v>
      </c>
      <c r="K240" s="38"/>
      <c r="L240" s="38" t="s">
        <v>390</v>
      </c>
      <c r="M240" s="45" t="s">
        <v>3930</v>
      </c>
      <c r="N240" s="45"/>
      <c r="O240" s="42" t="s">
        <v>3943</v>
      </c>
      <c r="P240" s="42" t="s">
        <v>3942</v>
      </c>
      <c r="Q240" s="42" t="s">
        <v>3941</v>
      </c>
      <c r="R240" s="37" t="s">
        <v>1258</v>
      </c>
    </row>
    <row r="241" spans="1:18" ht="15.75" customHeight="1">
      <c r="A241" s="44" t="s">
        <v>2112</v>
      </c>
      <c r="B241" s="40">
        <v>240</v>
      </c>
      <c r="C241" s="38" t="s">
        <v>346</v>
      </c>
      <c r="D241" s="39" t="s">
        <v>3779</v>
      </c>
      <c r="E241" s="39" t="s">
        <v>4031</v>
      </c>
      <c r="F241" s="39" t="s">
        <v>4030</v>
      </c>
      <c r="G241" s="39" t="s">
        <v>4024</v>
      </c>
      <c r="H241" s="38" t="s">
        <v>390</v>
      </c>
      <c r="I241" s="39" t="s">
        <v>390</v>
      </c>
      <c r="J241" s="38" t="s">
        <v>390</v>
      </c>
      <c r="K241" s="38"/>
      <c r="L241" s="38" t="s">
        <v>390</v>
      </c>
      <c r="M241" s="45" t="s">
        <v>3930</v>
      </c>
      <c r="N241" s="45"/>
      <c r="O241" s="38" t="s">
        <v>3930</v>
      </c>
      <c r="P241" s="38" t="s">
        <v>3930</v>
      </c>
      <c r="Q241" s="38" t="s">
        <v>4029</v>
      </c>
      <c r="R241" s="37" t="s">
        <v>1258</v>
      </c>
    </row>
    <row r="242" spans="1:18" ht="15.75" customHeight="1">
      <c r="A242" s="44" t="s">
        <v>2112</v>
      </c>
      <c r="B242" s="40">
        <v>241</v>
      </c>
      <c r="C242" s="38" t="s">
        <v>346</v>
      </c>
      <c r="D242" s="39" t="s">
        <v>3779</v>
      </c>
      <c r="E242" s="39" t="s">
        <v>4028</v>
      </c>
      <c r="F242" s="39" t="s">
        <v>4027</v>
      </c>
      <c r="G242" s="39" t="s">
        <v>4024</v>
      </c>
      <c r="H242" s="39" t="s">
        <v>390</v>
      </c>
      <c r="I242" s="38" t="s">
        <v>3938</v>
      </c>
      <c r="J242" s="38" t="s">
        <v>3797</v>
      </c>
      <c r="K242" s="38"/>
      <c r="L242" s="38" t="s">
        <v>390</v>
      </c>
      <c r="M242" s="45" t="s">
        <v>3930</v>
      </c>
      <c r="N242" s="45"/>
      <c r="O242" s="38" t="s">
        <v>3937</v>
      </c>
      <c r="P242" s="38" t="s">
        <v>3936</v>
      </c>
      <c r="Q242" s="38" t="s">
        <v>60</v>
      </c>
      <c r="R242" s="37" t="s">
        <v>1258</v>
      </c>
    </row>
    <row r="243" spans="1:18" ht="15.75" customHeight="1">
      <c r="A243" s="44" t="s">
        <v>2112</v>
      </c>
      <c r="B243" s="40">
        <v>242</v>
      </c>
      <c r="C243" s="38" t="s">
        <v>346</v>
      </c>
      <c r="D243" s="39" t="s">
        <v>3779</v>
      </c>
      <c r="E243" s="39" t="s">
        <v>4026</v>
      </c>
      <c r="F243" s="39" t="s">
        <v>4025</v>
      </c>
      <c r="G243" s="39" t="s">
        <v>4024</v>
      </c>
      <c r="H243" s="38" t="s">
        <v>390</v>
      </c>
      <c r="I243" s="38" t="s">
        <v>3932</v>
      </c>
      <c r="J243" s="38" t="s">
        <v>3931</v>
      </c>
      <c r="K243" s="38"/>
      <c r="L243" s="38" t="s">
        <v>390</v>
      </c>
      <c r="M243" s="45" t="s">
        <v>3930</v>
      </c>
      <c r="N243" s="45"/>
      <c r="O243" s="38" t="s">
        <v>3929</v>
      </c>
      <c r="P243" s="38" t="s">
        <v>3928</v>
      </c>
      <c r="Q243" s="38" t="s">
        <v>118</v>
      </c>
      <c r="R243" s="37" t="s">
        <v>1258</v>
      </c>
    </row>
    <row r="244" spans="1:18" ht="15.75" customHeight="1">
      <c r="A244" s="44" t="s">
        <v>2112</v>
      </c>
      <c r="B244" s="40">
        <v>243</v>
      </c>
      <c r="C244" s="39" t="s">
        <v>344</v>
      </c>
      <c r="D244" s="39" t="s">
        <v>3814</v>
      </c>
      <c r="E244" s="39" t="s">
        <v>4023</v>
      </c>
      <c r="F244" s="39" t="s">
        <v>4022</v>
      </c>
      <c r="G244" s="39" t="s">
        <v>3933</v>
      </c>
      <c r="H244" s="38" t="s">
        <v>390</v>
      </c>
      <c r="I244" s="39" t="s">
        <v>3819</v>
      </c>
      <c r="J244" s="38" t="s">
        <v>390</v>
      </c>
      <c r="K244" s="39" t="s">
        <v>3775</v>
      </c>
      <c r="L244" s="38" t="s">
        <v>390</v>
      </c>
      <c r="M244" s="39"/>
      <c r="N244" s="39"/>
      <c r="O244" s="39" t="s">
        <v>4018</v>
      </c>
      <c r="P244" s="39" t="s">
        <v>4018</v>
      </c>
      <c r="Q244" s="39" t="s">
        <v>318</v>
      </c>
      <c r="R244" s="37" t="s">
        <v>1258</v>
      </c>
    </row>
    <row r="245" spans="1:18" ht="15.75" customHeight="1">
      <c r="A245" s="44" t="s">
        <v>2112</v>
      </c>
      <c r="B245" s="40">
        <v>244</v>
      </c>
      <c r="C245" s="39" t="s">
        <v>344</v>
      </c>
      <c r="D245" s="39" t="s">
        <v>3814</v>
      </c>
      <c r="E245" s="39" t="s">
        <v>4021</v>
      </c>
      <c r="F245" s="39" t="s">
        <v>4020</v>
      </c>
      <c r="G245" s="39" t="s">
        <v>3933</v>
      </c>
      <c r="H245" s="38" t="s">
        <v>390</v>
      </c>
      <c r="I245" s="39" t="s">
        <v>4019</v>
      </c>
      <c r="J245" s="38" t="s">
        <v>390</v>
      </c>
      <c r="K245" s="39" t="s">
        <v>3775</v>
      </c>
      <c r="L245" s="38" t="s">
        <v>390</v>
      </c>
      <c r="M245" s="39"/>
      <c r="N245" s="39"/>
      <c r="O245" s="39" t="s">
        <v>4018</v>
      </c>
      <c r="P245" s="39" t="s">
        <v>4018</v>
      </c>
      <c r="Q245" s="39" t="s">
        <v>318</v>
      </c>
      <c r="R245" s="37" t="s">
        <v>1258</v>
      </c>
    </row>
    <row r="246" spans="1:18" ht="15.75" customHeight="1">
      <c r="A246" s="44" t="s">
        <v>2112</v>
      </c>
      <c r="B246" s="40">
        <v>245</v>
      </c>
      <c r="C246" s="39" t="s">
        <v>344</v>
      </c>
      <c r="D246" s="39" t="s">
        <v>3802</v>
      </c>
      <c r="E246" s="39" t="s">
        <v>4017</v>
      </c>
      <c r="F246" s="39" t="s">
        <v>4016</v>
      </c>
      <c r="G246" s="39" t="s">
        <v>3933</v>
      </c>
      <c r="H246" s="38" t="s">
        <v>390</v>
      </c>
      <c r="I246" s="39" t="s">
        <v>390</v>
      </c>
      <c r="J246" s="38" t="s">
        <v>390</v>
      </c>
      <c r="K246" s="38"/>
      <c r="L246" s="38" t="s">
        <v>390</v>
      </c>
      <c r="M246" s="45" t="s">
        <v>3930</v>
      </c>
      <c r="N246" s="45"/>
      <c r="O246" s="39" t="s">
        <v>3930</v>
      </c>
      <c r="P246" s="39" t="s">
        <v>3930</v>
      </c>
      <c r="Q246" s="39" t="s">
        <v>3969</v>
      </c>
      <c r="R246" s="37" t="s">
        <v>1258</v>
      </c>
    </row>
    <row r="247" spans="1:18" ht="15.75" customHeight="1">
      <c r="A247" s="44" t="s">
        <v>2112</v>
      </c>
      <c r="B247" s="40">
        <v>246</v>
      </c>
      <c r="C247" s="39" t="s">
        <v>344</v>
      </c>
      <c r="D247" s="39" t="s">
        <v>3802</v>
      </c>
      <c r="E247" s="39" t="s">
        <v>4015</v>
      </c>
      <c r="F247" s="39" t="s">
        <v>4014</v>
      </c>
      <c r="G247" s="39" t="s">
        <v>3933</v>
      </c>
      <c r="H247" s="38" t="s">
        <v>390</v>
      </c>
      <c r="I247" s="39" t="s">
        <v>3831</v>
      </c>
      <c r="J247" s="39" t="s">
        <v>3830</v>
      </c>
      <c r="K247" s="39"/>
      <c r="L247" s="38" t="s">
        <v>390</v>
      </c>
      <c r="M247" s="45" t="s">
        <v>3930</v>
      </c>
      <c r="N247" s="45"/>
      <c r="O247" s="39" t="s">
        <v>3829</v>
      </c>
      <c r="P247" s="39" t="s">
        <v>4013</v>
      </c>
      <c r="Q247" s="39" t="s">
        <v>60</v>
      </c>
      <c r="R247" s="37" t="s">
        <v>1258</v>
      </c>
    </row>
    <row r="248" spans="1:18" ht="15.75" customHeight="1">
      <c r="A248" s="44" t="s">
        <v>2112</v>
      </c>
      <c r="B248" s="40">
        <v>247</v>
      </c>
      <c r="C248" s="39" t="s">
        <v>344</v>
      </c>
      <c r="D248" s="39" t="s">
        <v>3802</v>
      </c>
      <c r="E248" s="39" t="s">
        <v>4012</v>
      </c>
      <c r="F248" s="39" t="s">
        <v>4011</v>
      </c>
      <c r="G248" s="39" t="s">
        <v>3933</v>
      </c>
      <c r="H248" s="39" t="s">
        <v>390</v>
      </c>
      <c r="I248" s="39" t="s">
        <v>3798</v>
      </c>
      <c r="J248" s="39" t="s">
        <v>3797</v>
      </c>
      <c r="K248" s="39"/>
      <c r="L248" s="38" t="s">
        <v>390</v>
      </c>
      <c r="M248" s="45" t="s">
        <v>3930</v>
      </c>
      <c r="N248" s="45"/>
      <c r="O248" s="39" t="s">
        <v>4010</v>
      </c>
      <c r="P248" s="39" t="s">
        <v>4009</v>
      </c>
      <c r="Q248" s="39" t="s">
        <v>60</v>
      </c>
      <c r="R248" s="37" t="s">
        <v>1258</v>
      </c>
    </row>
    <row r="249" spans="1:18" ht="15.75" customHeight="1">
      <c r="A249" s="44" t="s">
        <v>2112</v>
      </c>
      <c r="B249" s="40">
        <v>248</v>
      </c>
      <c r="C249" s="39" t="s">
        <v>344</v>
      </c>
      <c r="D249" s="39" t="s">
        <v>3802</v>
      </c>
      <c r="E249" s="39" t="s">
        <v>4008</v>
      </c>
      <c r="F249" s="39" t="s">
        <v>4007</v>
      </c>
      <c r="G249" s="39" t="s">
        <v>3933</v>
      </c>
      <c r="H249" s="38" t="s">
        <v>390</v>
      </c>
      <c r="I249" s="39" t="s">
        <v>3775</v>
      </c>
      <c r="J249" s="38" t="s">
        <v>390</v>
      </c>
      <c r="K249" s="39" t="s">
        <v>3775</v>
      </c>
      <c r="L249" s="38" t="s">
        <v>390</v>
      </c>
      <c r="M249" s="45" t="s">
        <v>3930</v>
      </c>
      <c r="N249" s="45"/>
      <c r="O249" s="39" t="s">
        <v>4006</v>
      </c>
      <c r="P249" s="39" t="s">
        <v>4005</v>
      </c>
      <c r="Q249" s="39" t="s">
        <v>116</v>
      </c>
      <c r="R249" s="37" t="s">
        <v>1258</v>
      </c>
    </row>
    <row r="250" spans="1:18" ht="15.75" customHeight="1">
      <c r="A250" s="44" t="s">
        <v>2112</v>
      </c>
      <c r="B250" s="40">
        <v>249</v>
      </c>
      <c r="C250" s="39" t="s">
        <v>344</v>
      </c>
      <c r="D250" s="39" t="s">
        <v>3802</v>
      </c>
      <c r="E250" s="39" t="s">
        <v>4004</v>
      </c>
      <c r="F250" s="39" t="s">
        <v>4003</v>
      </c>
      <c r="G250" s="39" t="s">
        <v>3933</v>
      </c>
      <c r="H250" s="39" t="s">
        <v>3804</v>
      </c>
      <c r="I250" s="39" t="s">
        <v>3803</v>
      </c>
      <c r="J250" s="38" t="s">
        <v>390</v>
      </c>
      <c r="K250" s="38"/>
      <c r="L250" s="38" t="s">
        <v>390</v>
      </c>
      <c r="M250" s="45" t="s">
        <v>3930</v>
      </c>
      <c r="N250" s="45"/>
      <c r="O250" s="39" t="s">
        <v>4002</v>
      </c>
      <c r="P250" s="39" t="s">
        <v>4001</v>
      </c>
      <c r="Q250" s="39" t="s">
        <v>60</v>
      </c>
      <c r="R250" s="37" t="s">
        <v>1258</v>
      </c>
    </row>
    <row r="251" spans="1:18" ht="15.75" customHeight="1">
      <c r="A251" s="44" t="s">
        <v>2112</v>
      </c>
      <c r="B251" s="40">
        <v>250</v>
      </c>
      <c r="C251" s="39" t="s">
        <v>344</v>
      </c>
      <c r="D251" s="39" t="s">
        <v>3802</v>
      </c>
      <c r="E251" s="39" t="s">
        <v>4000</v>
      </c>
      <c r="F251" s="39" t="s">
        <v>3999</v>
      </c>
      <c r="G251" s="39" t="s">
        <v>3933</v>
      </c>
      <c r="H251" s="39" t="s">
        <v>3998</v>
      </c>
      <c r="I251" s="39" t="s">
        <v>3997</v>
      </c>
      <c r="J251" s="38" t="s">
        <v>390</v>
      </c>
      <c r="K251" s="38"/>
      <c r="L251" s="38" t="s">
        <v>390</v>
      </c>
      <c r="M251" s="45" t="s">
        <v>3930</v>
      </c>
      <c r="N251" s="45"/>
      <c r="O251" s="39" t="s">
        <v>3992</v>
      </c>
      <c r="P251" s="39" t="s">
        <v>3991</v>
      </c>
      <c r="Q251" s="39" t="s">
        <v>60</v>
      </c>
      <c r="R251" s="37" t="s">
        <v>1258</v>
      </c>
    </row>
    <row r="252" spans="1:18" ht="15.75" customHeight="1">
      <c r="A252" s="44" t="s">
        <v>2112</v>
      </c>
      <c r="B252" s="40">
        <v>251</v>
      </c>
      <c r="C252" s="39" t="s">
        <v>344</v>
      </c>
      <c r="D252" s="39" t="s">
        <v>3802</v>
      </c>
      <c r="E252" s="39" t="s">
        <v>3996</v>
      </c>
      <c r="F252" s="39" t="s">
        <v>3995</v>
      </c>
      <c r="G252" s="39" t="s">
        <v>3933</v>
      </c>
      <c r="H252" s="39" t="s">
        <v>3994</v>
      </c>
      <c r="I252" s="39" t="s">
        <v>3993</v>
      </c>
      <c r="J252" s="38" t="s">
        <v>390</v>
      </c>
      <c r="K252" s="38"/>
      <c r="L252" s="38" t="s">
        <v>390</v>
      </c>
      <c r="M252" s="45" t="s">
        <v>3930</v>
      </c>
      <c r="N252" s="45"/>
      <c r="O252" s="39" t="s">
        <v>3992</v>
      </c>
      <c r="P252" s="39" t="s">
        <v>3991</v>
      </c>
      <c r="Q252" s="39" t="s">
        <v>60</v>
      </c>
      <c r="R252" s="37" t="s">
        <v>1258</v>
      </c>
    </row>
    <row r="253" spans="1:18" ht="15.75" customHeight="1">
      <c r="A253" s="44" t="s">
        <v>2112</v>
      </c>
      <c r="B253" s="40">
        <v>252</v>
      </c>
      <c r="C253" s="38" t="s">
        <v>344</v>
      </c>
      <c r="D253" s="39" t="s">
        <v>1413</v>
      </c>
      <c r="E253" s="39" t="s">
        <v>3990</v>
      </c>
      <c r="F253" s="39" t="s">
        <v>3989</v>
      </c>
      <c r="G253" s="39" t="s">
        <v>3933</v>
      </c>
      <c r="H253" s="38" t="s">
        <v>390</v>
      </c>
      <c r="I253" s="39" t="s">
        <v>390</v>
      </c>
      <c r="J253" s="38" t="s">
        <v>390</v>
      </c>
      <c r="K253" s="38"/>
      <c r="L253" s="38" t="s">
        <v>390</v>
      </c>
      <c r="M253" s="45" t="s">
        <v>3930</v>
      </c>
      <c r="N253" s="45"/>
      <c r="O253" s="38" t="s">
        <v>3930</v>
      </c>
      <c r="P253" s="38" t="s">
        <v>3930</v>
      </c>
      <c r="Q253" s="38" t="s">
        <v>3969</v>
      </c>
      <c r="R253" s="37" t="s">
        <v>1258</v>
      </c>
    </row>
    <row r="254" spans="1:18" ht="15.75" customHeight="1">
      <c r="A254" s="44" t="s">
        <v>2112</v>
      </c>
      <c r="B254" s="40">
        <v>253</v>
      </c>
      <c r="C254" s="38" t="s">
        <v>344</v>
      </c>
      <c r="D254" s="39" t="s">
        <v>1413</v>
      </c>
      <c r="E254" s="39" t="s">
        <v>3988</v>
      </c>
      <c r="F254" s="39" t="s">
        <v>3987</v>
      </c>
      <c r="G254" s="39" t="s">
        <v>3933</v>
      </c>
      <c r="H254" s="39" t="s">
        <v>3840</v>
      </c>
      <c r="I254" s="38">
        <v>20</v>
      </c>
      <c r="J254" s="39" t="s">
        <v>3839</v>
      </c>
      <c r="K254" s="39"/>
      <c r="L254" s="38" t="s">
        <v>390</v>
      </c>
      <c r="M254" s="45" t="s">
        <v>3930</v>
      </c>
      <c r="N254" s="45"/>
      <c r="O254" s="38" t="s">
        <v>3838</v>
      </c>
      <c r="P254" s="38" t="s">
        <v>3986</v>
      </c>
      <c r="Q254" s="38" t="s">
        <v>3982</v>
      </c>
      <c r="R254" s="37" t="s">
        <v>1258</v>
      </c>
    </row>
    <row r="255" spans="1:18" ht="15.75" customHeight="1">
      <c r="A255" s="44" t="s">
        <v>2112</v>
      </c>
      <c r="B255" s="40">
        <v>254</v>
      </c>
      <c r="C255" s="38" t="s">
        <v>344</v>
      </c>
      <c r="D255" s="39" t="s">
        <v>1413</v>
      </c>
      <c r="E255" s="39" t="s">
        <v>3985</v>
      </c>
      <c r="F255" s="39" t="s">
        <v>3984</v>
      </c>
      <c r="G255" s="39" t="s">
        <v>3933</v>
      </c>
      <c r="H255" s="39" t="s">
        <v>390</v>
      </c>
      <c r="I255" s="38" t="s">
        <v>3835</v>
      </c>
      <c r="J255" s="38" t="s">
        <v>3797</v>
      </c>
      <c r="K255" s="38"/>
      <c r="L255" s="38" t="s">
        <v>390</v>
      </c>
      <c r="M255" s="45" t="s">
        <v>3930</v>
      </c>
      <c r="N255" s="45"/>
      <c r="O255" s="38" t="s">
        <v>3834</v>
      </c>
      <c r="P255" s="38" t="s">
        <v>3983</v>
      </c>
      <c r="Q255" s="38" t="s">
        <v>3982</v>
      </c>
      <c r="R255" s="37" t="s">
        <v>1258</v>
      </c>
    </row>
    <row r="256" spans="1:18" ht="15.75" customHeight="1">
      <c r="A256" s="44" t="s">
        <v>2112</v>
      </c>
      <c r="B256" s="40">
        <v>255</v>
      </c>
      <c r="C256" s="38" t="s">
        <v>344</v>
      </c>
      <c r="D256" s="39" t="s">
        <v>1413</v>
      </c>
      <c r="E256" s="39" t="s">
        <v>3981</v>
      </c>
      <c r="F256" s="39" t="s">
        <v>3980</v>
      </c>
      <c r="G256" s="39" t="s">
        <v>3933</v>
      </c>
      <c r="H256" s="38" t="s">
        <v>390</v>
      </c>
      <c r="I256" s="38" t="s">
        <v>3775</v>
      </c>
      <c r="J256" s="38" t="s">
        <v>390</v>
      </c>
      <c r="K256" s="39" t="s">
        <v>3775</v>
      </c>
      <c r="L256" s="38" t="s">
        <v>3979</v>
      </c>
      <c r="M256" s="45" t="s">
        <v>3930</v>
      </c>
      <c r="N256" s="45"/>
      <c r="O256" s="38" t="s">
        <v>3979</v>
      </c>
      <c r="P256" s="38" t="s">
        <v>3978</v>
      </c>
      <c r="Q256" s="38" t="s">
        <v>3941</v>
      </c>
      <c r="R256" s="37" t="s">
        <v>1258</v>
      </c>
    </row>
    <row r="257" spans="1:18" ht="15.75" customHeight="1">
      <c r="A257" s="44" t="s">
        <v>2112</v>
      </c>
      <c r="B257" s="40">
        <v>256</v>
      </c>
      <c r="C257" s="39" t="s">
        <v>344</v>
      </c>
      <c r="D257" s="39" t="s">
        <v>3786</v>
      </c>
      <c r="E257" s="39" t="s">
        <v>3977</v>
      </c>
      <c r="F257" s="39" t="s">
        <v>3976</v>
      </c>
      <c r="G257" s="39" t="s">
        <v>3933</v>
      </c>
      <c r="H257" s="38" t="s">
        <v>390</v>
      </c>
      <c r="I257" s="39" t="s">
        <v>3831</v>
      </c>
      <c r="J257" s="39" t="s">
        <v>3830</v>
      </c>
      <c r="K257" s="39"/>
      <c r="L257" s="38" t="s">
        <v>390</v>
      </c>
      <c r="M257" s="39"/>
      <c r="N257" s="39"/>
      <c r="O257" s="39" t="s">
        <v>3829</v>
      </c>
      <c r="P257" s="39" t="s">
        <v>3829</v>
      </c>
      <c r="Q257" s="39" t="s">
        <v>3969</v>
      </c>
      <c r="R257" s="37" t="s">
        <v>1258</v>
      </c>
    </row>
    <row r="258" spans="1:18" ht="15.75" customHeight="1">
      <c r="A258" s="44" t="s">
        <v>2112</v>
      </c>
      <c r="B258" s="40">
        <v>257</v>
      </c>
      <c r="C258" s="39" t="s">
        <v>344</v>
      </c>
      <c r="D258" s="39" t="s">
        <v>3786</v>
      </c>
      <c r="E258" s="39" t="s">
        <v>3975</v>
      </c>
      <c r="F258" s="39" t="s">
        <v>3974</v>
      </c>
      <c r="G258" s="39" t="s">
        <v>3933</v>
      </c>
      <c r="H258" s="39" t="s">
        <v>390</v>
      </c>
      <c r="I258" s="39" t="s">
        <v>3973</v>
      </c>
      <c r="J258" s="39" t="s">
        <v>3797</v>
      </c>
      <c r="K258" s="39"/>
      <c r="L258" s="38" t="s">
        <v>390</v>
      </c>
      <c r="M258" s="39"/>
      <c r="N258" s="39"/>
      <c r="O258" s="39" t="s">
        <v>3972</v>
      </c>
      <c r="P258" s="39" t="s">
        <v>3972</v>
      </c>
      <c r="Q258" s="39" t="s">
        <v>3969</v>
      </c>
      <c r="R258" s="37" t="s">
        <v>1258</v>
      </c>
    </row>
    <row r="259" spans="1:18" ht="15.75" customHeight="1">
      <c r="A259" s="44" t="s">
        <v>2112</v>
      </c>
      <c r="B259" s="40">
        <v>258</v>
      </c>
      <c r="C259" s="42" t="s">
        <v>344</v>
      </c>
      <c r="D259" s="42" t="s">
        <v>3783</v>
      </c>
      <c r="E259" s="39" t="s">
        <v>3971</v>
      </c>
      <c r="F259" s="39" t="s">
        <v>3970</v>
      </c>
      <c r="G259" s="39" t="s">
        <v>3933</v>
      </c>
      <c r="H259" s="38" t="s">
        <v>390</v>
      </c>
      <c r="I259" s="39" t="s">
        <v>390</v>
      </c>
      <c r="J259" s="38" t="s">
        <v>390</v>
      </c>
      <c r="K259" s="38"/>
      <c r="L259" s="38" t="s">
        <v>390</v>
      </c>
      <c r="M259" s="45" t="s">
        <v>3930</v>
      </c>
      <c r="N259" s="45"/>
      <c r="O259" s="42" t="s">
        <v>3930</v>
      </c>
      <c r="P259" s="42" t="s">
        <v>3930</v>
      </c>
      <c r="Q259" s="42" t="s">
        <v>3969</v>
      </c>
      <c r="R259" s="37" t="s">
        <v>1258</v>
      </c>
    </row>
    <row r="260" spans="1:18" ht="15.75" customHeight="1">
      <c r="A260" s="44" t="s">
        <v>2112</v>
      </c>
      <c r="B260" s="40">
        <v>259</v>
      </c>
      <c r="C260" s="42" t="s">
        <v>344</v>
      </c>
      <c r="D260" s="42" t="s">
        <v>3783</v>
      </c>
      <c r="E260" s="39" t="s">
        <v>3968</v>
      </c>
      <c r="F260" s="39" t="s">
        <v>3967</v>
      </c>
      <c r="G260" s="39" t="s">
        <v>3933</v>
      </c>
      <c r="H260" s="42" t="s">
        <v>3966</v>
      </c>
      <c r="I260" s="42" t="s">
        <v>3775</v>
      </c>
      <c r="J260" s="42" t="s">
        <v>3839</v>
      </c>
      <c r="K260" s="42"/>
      <c r="L260" s="38" t="s">
        <v>390</v>
      </c>
      <c r="M260" s="45" t="s">
        <v>3930</v>
      </c>
      <c r="N260" s="45"/>
      <c r="O260" s="42" t="s">
        <v>3965</v>
      </c>
      <c r="P260" s="42" t="s">
        <v>3964</v>
      </c>
      <c r="Q260" s="42" t="s">
        <v>3954</v>
      </c>
      <c r="R260" s="37" t="s">
        <v>1258</v>
      </c>
    </row>
    <row r="261" spans="1:18" ht="15.75" customHeight="1">
      <c r="A261" s="44" t="s">
        <v>2112</v>
      </c>
      <c r="B261" s="40">
        <v>260</v>
      </c>
      <c r="C261" s="42" t="s">
        <v>344</v>
      </c>
      <c r="D261" s="42" t="s">
        <v>3783</v>
      </c>
      <c r="E261" s="39" t="s">
        <v>3963</v>
      </c>
      <c r="F261" s="39" t="s">
        <v>3962</v>
      </c>
      <c r="G261" s="39" t="s">
        <v>3933</v>
      </c>
      <c r="H261" s="42" t="s">
        <v>3961</v>
      </c>
      <c r="I261" s="42" t="s">
        <v>3775</v>
      </c>
      <c r="J261" s="42" t="s">
        <v>3797</v>
      </c>
      <c r="K261" s="42"/>
      <c r="L261" s="38" t="s">
        <v>390</v>
      </c>
      <c r="M261" s="45" t="s">
        <v>3930</v>
      </c>
      <c r="N261" s="45"/>
      <c r="O261" s="42" t="s">
        <v>3960</v>
      </c>
      <c r="P261" s="42" t="s">
        <v>3959</v>
      </c>
      <c r="Q261" s="42" t="s">
        <v>3954</v>
      </c>
      <c r="R261" s="37" t="s">
        <v>1258</v>
      </c>
    </row>
    <row r="262" spans="1:18" ht="15.75" customHeight="1">
      <c r="A262" s="44" t="s">
        <v>2112</v>
      </c>
      <c r="B262" s="40">
        <v>261</v>
      </c>
      <c r="C262" s="42" t="s">
        <v>344</v>
      </c>
      <c r="D262" s="42" t="s">
        <v>3783</v>
      </c>
      <c r="E262" s="39" t="s">
        <v>3958</v>
      </c>
      <c r="F262" s="39" t="s">
        <v>3957</v>
      </c>
      <c r="G262" s="39" t="s">
        <v>3933</v>
      </c>
      <c r="H262" s="38" t="s">
        <v>390</v>
      </c>
      <c r="I262" s="42">
        <v>2000</v>
      </c>
      <c r="J262" s="38" t="s">
        <v>390</v>
      </c>
      <c r="K262" s="38"/>
      <c r="L262" s="38" t="s">
        <v>390</v>
      </c>
      <c r="M262" s="45" t="s">
        <v>3930</v>
      </c>
      <c r="N262" s="45"/>
      <c r="O262" s="42" t="s">
        <v>3956</v>
      </c>
      <c r="P262" s="42" t="s">
        <v>3955</v>
      </c>
      <c r="Q262" s="42" t="s">
        <v>3954</v>
      </c>
      <c r="R262" s="37" t="s">
        <v>1258</v>
      </c>
    </row>
    <row r="263" spans="1:18" ht="15.75" customHeight="1">
      <c r="A263" s="44" t="s">
        <v>2112</v>
      </c>
      <c r="B263" s="40">
        <v>262</v>
      </c>
      <c r="C263" s="42" t="s">
        <v>344</v>
      </c>
      <c r="D263" s="42" t="s">
        <v>3783</v>
      </c>
      <c r="E263" s="39" t="s">
        <v>3953</v>
      </c>
      <c r="F263" s="39" t="s">
        <v>3952</v>
      </c>
      <c r="G263" s="39" t="s">
        <v>3933</v>
      </c>
      <c r="H263" s="38" t="s">
        <v>390</v>
      </c>
      <c r="I263" s="42" t="s">
        <v>3951</v>
      </c>
      <c r="J263" s="38" t="s">
        <v>390</v>
      </c>
      <c r="K263" s="38"/>
      <c r="L263" s="42" t="s">
        <v>3950</v>
      </c>
      <c r="M263" s="45" t="s">
        <v>3930</v>
      </c>
      <c r="N263" s="45"/>
      <c r="O263" s="42" t="s">
        <v>3950</v>
      </c>
      <c r="P263" s="42" t="s">
        <v>3949</v>
      </c>
      <c r="Q263" s="42" t="s">
        <v>3948</v>
      </c>
      <c r="R263" s="37" t="s">
        <v>1258</v>
      </c>
    </row>
    <row r="264" spans="1:18" ht="15.75" customHeight="1">
      <c r="A264" s="44" t="s">
        <v>2112</v>
      </c>
      <c r="B264" s="40">
        <v>263</v>
      </c>
      <c r="C264" s="42" t="s">
        <v>344</v>
      </c>
      <c r="D264" s="42" t="s">
        <v>3783</v>
      </c>
      <c r="E264" s="39" t="s">
        <v>3947</v>
      </c>
      <c r="F264" s="39" t="s">
        <v>3946</v>
      </c>
      <c r="G264" s="39" t="s">
        <v>3933</v>
      </c>
      <c r="H264" s="42" t="s">
        <v>3945</v>
      </c>
      <c r="I264" s="42" t="s">
        <v>3944</v>
      </c>
      <c r="J264" s="38" t="s">
        <v>390</v>
      </c>
      <c r="K264" s="38"/>
      <c r="L264" s="38" t="s">
        <v>390</v>
      </c>
      <c r="M264" s="45" t="s">
        <v>3930</v>
      </c>
      <c r="N264" s="45"/>
      <c r="O264" s="42" t="s">
        <v>3943</v>
      </c>
      <c r="P264" s="42" t="s">
        <v>3942</v>
      </c>
      <c r="Q264" s="42" t="s">
        <v>3941</v>
      </c>
      <c r="R264" s="37" t="s">
        <v>1258</v>
      </c>
    </row>
    <row r="265" spans="1:18" ht="15.75" customHeight="1">
      <c r="A265" s="44" t="s">
        <v>2112</v>
      </c>
      <c r="B265" s="40">
        <v>264</v>
      </c>
      <c r="C265" s="38" t="s">
        <v>344</v>
      </c>
      <c r="D265" s="39" t="s">
        <v>3779</v>
      </c>
      <c r="E265" s="39" t="s">
        <v>3940</v>
      </c>
      <c r="F265" s="39" t="s">
        <v>3939</v>
      </c>
      <c r="G265" s="39" t="s">
        <v>3933</v>
      </c>
      <c r="H265" s="39" t="s">
        <v>390</v>
      </c>
      <c r="I265" s="38" t="s">
        <v>3938</v>
      </c>
      <c r="J265" s="38" t="s">
        <v>3797</v>
      </c>
      <c r="K265" s="38"/>
      <c r="L265" s="38" t="s">
        <v>390</v>
      </c>
      <c r="M265" s="45" t="s">
        <v>3930</v>
      </c>
      <c r="N265" s="45"/>
      <c r="O265" s="38" t="s">
        <v>3937</v>
      </c>
      <c r="P265" s="38" t="s">
        <v>3936</v>
      </c>
      <c r="Q265" s="38" t="s">
        <v>60</v>
      </c>
      <c r="R265" s="37" t="s">
        <v>1258</v>
      </c>
    </row>
    <row r="266" spans="1:18" ht="15.75" customHeight="1">
      <c r="A266" s="44" t="s">
        <v>2112</v>
      </c>
      <c r="B266" s="40">
        <v>265</v>
      </c>
      <c r="C266" s="38" t="s">
        <v>344</v>
      </c>
      <c r="D266" s="39" t="s">
        <v>3779</v>
      </c>
      <c r="E266" s="39" t="s">
        <v>3935</v>
      </c>
      <c r="F266" s="39" t="s">
        <v>3934</v>
      </c>
      <c r="G266" s="39" t="s">
        <v>3933</v>
      </c>
      <c r="H266" s="38" t="s">
        <v>390</v>
      </c>
      <c r="I266" s="38" t="s">
        <v>3932</v>
      </c>
      <c r="J266" s="38" t="s">
        <v>3931</v>
      </c>
      <c r="K266" s="38"/>
      <c r="L266" s="38" t="s">
        <v>390</v>
      </c>
      <c r="M266" s="45" t="s">
        <v>3930</v>
      </c>
      <c r="N266" s="45"/>
      <c r="O266" s="38" t="s">
        <v>3929</v>
      </c>
      <c r="P266" s="38" t="s">
        <v>3928</v>
      </c>
      <c r="Q266" s="38" t="s">
        <v>118</v>
      </c>
      <c r="R266" s="37" t="s">
        <v>1258</v>
      </c>
    </row>
    <row r="267" spans="1:18" ht="15.75" customHeight="1">
      <c r="A267" s="44" t="s">
        <v>2112</v>
      </c>
      <c r="B267" s="40">
        <v>266</v>
      </c>
      <c r="C267" s="39" t="s">
        <v>342</v>
      </c>
      <c r="D267" s="39" t="s">
        <v>3814</v>
      </c>
      <c r="E267" s="39" t="s">
        <v>3927</v>
      </c>
      <c r="F267" s="39" t="s">
        <v>3926</v>
      </c>
      <c r="G267" s="39" t="s">
        <v>3903</v>
      </c>
      <c r="H267" s="39" t="s">
        <v>3925</v>
      </c>
      <c r="I267" s="39" t="s">
        <v>3819</v>
      </c>
      <c r="J267" s="38" t="s">
        <v>390</v>
      </c>
      <c r="K267" s="38"/>
      <c r="L267" s="38" t="s">
        <v>390</v>
      </c>
      <c r="M267" s="39"/>
      <c r="N267" s="39"/>
      <c r="O267" s="39" t="s">
        <v>3924</v>
      </c>
      <c r="P267" s="39" t="s">
        <v>3924</v>
      </c>
      <c r="Q267" s="39" t="s">
        <v>3923</v>
      </c>
      <c r="R267" s="37" t="s">
        <v>1258</v>
      </c>
    </row>
    <row r="268" spans="1:18" ht="15.75" customHeight="1">
      <c r="A268" s="44" t="s">
        <v>2112</v>
      </c>
      <c r="B268" s="40">
        <v>267</v>
      </c>
      <c r="C268" s="39" t="s">
        <v>342</v>
      </c>
      <c r="D268" s="39" t="s">
        <v>3814</v>
      </c>
      <c r="E268" s="39" t="s">
        <v>3922</v>
      </c>
      <c r="F268" s="39" t="s">
        <v>3921</v>
      </c>
      <c r="G268" s="39" t="s">
        <v>3903</v>
      </c>
      <c r="H268" s="38" t="s">
        <v>390</v>
      </c>
      <c r="I268" s="39" t="s">
        <v>3852</v>
      </c>
      <c r="J268" s="38" t="s">
        <v>390</v>
      </c>
      <c r="K268" s="38"/>
      <c r="L268" s="38" t="s">
        <v>390</v>
      </c>
      <c r="M268" s="39"/>
      <c r="N268" s="39"/>
      <c r="O268" s="39" t="s">
        <v>3852</v>
      </c>
      <c r="P268" s="39" t="s">
        <v>3852</v>
      </c>
      <c r="Q268" s="39" t="s">
        <v>194</v>
      </c>
      <c r="R268" s="37" t="s">
        <v>1258</v>
      </c>
    </row>
    <row r="269" spans="1:18" ht="15.75" customHeight="1">
      <c r="A269" s="44" t="s">
        <v>2112</v>
      </c>
      <c r="B269" s="40">
        <v>268</v>
      </c>
      <c r="C269" s="39" t="s">
        <v>342</v>
      </c>
      <c r="D269" s="39" t="s">
        <v>3814</v>
      </c>
      <c r="E269" s="39" t="s">
        <v>3920</v>
      </c>
      <c r="F269" s="39" t="s">
        <v>3919</v>
      </c>
      <c r="G269" s="39" t="s">
        <v>3903</v>
      </c>
      <c r="H269" s="39" t="s">
        <v>3916</v>
      </c>
      <c r="I269" s="39" t="s">
        <v>3819</v>
      </c>
      <c r="J269" s="38" t="s">
        <v>390</v>
      </c>
      <c r="K269" s="38"/>
      <c r="L269" s="38" t="s">
        <v>390</v>
      </c>
      <c r="M269" s="39"/>
      <c r="N269" s="39"/>
      <c r="O269" s="39" t="s">
        <v>3915</v>
      </c>
      <c r="P269" s="39" t="s">
        <v>3915</v>
      </c>
      <c r="Q269" s="39" t="s">
        <v>194</v>
      </c>
      <c r="R269" s="37" t="s">
        <v>1258</v>
      </c>
    </row>
    <row r="270" spans="1:18" ht="15.75" customHeight="1">
      <c r="A270" s="44" t="s">
        <v>2112</v>
      </c>
      <c r="B270" s="40">
        <v>269</v>
      </c>
      <c r="C270" s="39" t="s">
        <v>342</v>
      </c>
      <c r="D270" s="39" t="s">
        <v>3814</v>
      </c>
      <c r="E270" s="39" t="s">
        <v>3918</v>
      </c>
      <c r="F270" s="39" t="s">
        <v>3917</v>
      </c>
      <c r="G270" s="39" t="s">
        <v>3903</v>
      </c>
      <c r="H270" s="39" t="s">
        <v>3916</v>
      </c>
      <c r="I270" s="39" t="s">
        <v>3811</v>
      </c>
      <c r="J270" s="38" t="s">
        <v>390</v>
      </c>
      <c r="K270" s="38"/>
      <c r="L270" s="38" t="s">
        <v>390</v>
      </c>
      <c r="M270" s="39"/>
      <c r="N270" s="39"/>
      <c r="O270" s="39" t="s">
        <v>3915</v>
      </c>
      <c r="P270" s="39" t="s">
        <v>3915</v>
      </c>
      <c r="Q270" s="39" t="s">
        <v>194</v>
      </c>
      <c r="R270" s="37" t="s">
        <v>1258</v>
      </c>
    </row>
    <row r="271" spans="1:18" ht="15.75" customHeight="1">
      <c r="A271" s="44" t="s">
        <v>2112</v>
      </c>
      <c r="B271" s="40">
        <v>270</v>
      </c>
      <c r="C271" s="39" t="s">
        <v>342</v>
      </c>
      <c r="D271" s="39" t="s">
        <v>3802</v>
      </c>
      <c r="E271" s="39" t="s">
        <v>3914</v>
      </c>
      <c r="F271" s="39" t="s">
        <v>3913</v>
      </c>
      <c r="G271" s="39" t="s">
        <v>3903</v>
      </c>
      <c r="H271" s="38" t="s">
        <v>390</v>
      </c>
      <c r="I271" s="39" t="s">
        <v>3775</v>
      </c>
      <c r="J271" s="38" t="s">
        <v>390</v>
      </c>
      <c r="K271" s="39" t="s">
        <v>3775</v>
      </c>
      <c r="L271" s="39" t="s">
        <v>3912</v>
      </c>
      <c r="M271" s="39"/>
      <c r="N271" s="39"/>
      <c r="O271" s="39" t="s">
        <v>3912</v>
      </c>
      <c r="P271" s="39" t="s">
        <v>3912</v>
      </c>
      <c r="Q271" s="39" t="s">
        <v>172</v>
      </c>
      <c r="R271" s="37" t="s">
        <v>1258</v>
      </c>
    </row>
    <row r="272" spans="1:18" ht="15.75" customHeight="1">
      <c r="A272" s="44" t="s">
        <v>2112</v>
      </c>
      <c r="B272" s="40">
        <v>271</v>
      </c>
      <c r="C272" s="38" t="s">
        <v>342</v>
      </c>
      <c r="D272" s="39" t="s">
        <v>1413</v>
      </c>
      <c r="E272" s="39" t="s">
        <v>3911</v>
      </c>
      <c r="F272" s="39" t="s">
        <v>3910</v>
      </c>
      <c r="G272" s="39" t="s">
        <v>3903</v>
      </c>
      <c r="H272" s="38" t="s">
        <v>390</v>
      </c>
      <c r="I272" s="38" t="s">
        <v>3775</v>
      </c>
      <c r="J272" s="38" t="s">
        <v>390</v>
      </c>
      <c r="K272" s="39" t="s">
        <v>3775</v>
      </c>
      <c r="L272" s="38" t="s">
        <v>3902</v>
      </c>
      <c r="M272" s="38"/>
      <c r="N272" s="38"/>
      <c r="O272" s="38" t="s">
        <v>3902</v>
      </c>
      <c r="P272" s="38" t="s">
        <v>3902</v>
      </c>
      <c r="Q272" s="38" t="s">
        <v>172</v>
      </c>
      <c r="R272" s="37" t="s">
        <v>1258</v>
      </c>
    </row>
    <row r="273" spans="1:18" ht="15.75" customHeight="1">
      <c r="A273" s="44" t="s">
        <v>2112</v>
      </c>
      <c r="B273" s="40">
        <v>272</v>
      </c>
      <c r="C273" s="39" t="s">
        <v>342</v>
      </c>
      <c r="D273" s="39" t="s">
        <v>3786</v>
      </c>
      <c r="E273" s="39" t="s">
        <v>3909</v>
      </c>
      <c r="F273" s="39" t="s">
        <v>3908</v>
      </c>
      <c r="G273" s="39" t="s">
        <v>3903</v>
      </c>
      <c r="H273" s="38" t="s">
        <v>390</v>
      </c>
      <c r="I273" s="39" t="s">
        <v>3775</v>
      </c>
      <c r="J273" s="38" t="s">
        <v>390</v>
      </c>
      <c r="K273" s="39" t="s">
        <v>3775</v>
      </c>
      <c r="L273" s="39" t="s">
        <v>3902</v>
      </c>
      <c r="M273" s="39"/>
      <c r="N273" s="39"/>
      <c r="O273" s="39" t="s">
        <v>3902</v>
      </c>
      <c r="P273" s="39" t="s">
        <v>3902</v>
      </c>
      <c r="Q273" s="39" t="s">
        <v>172</v>
      </c>
      <c r="R273" s="37" t="s">
        <v>1258</v>
      </c>
    </row>
    <row r="274" spans="1:18" ht="15.75" customHeight="1">
      <c r="A274" s="44" t="s">
        <v>2112</v>
      </c>
      <c r="B274" s="40">
        <v>273</v>
      </c>
      <c r="C274" s="42" t="s">
        <v>342</v>
      </c>
      <c r="D274" s="42" t="s">
        <v>3783</v>
      </c>
      <c r="E274" s="39" t="s">
        <v>3907</v>
      </c>
      <c r="F274" s="39" t="s">
        <v>3906</v>
      </c>
      <c r="G274" s="39" t="s">
        <v>3903</v>
      </c>
      <c r="H274" s="38" t="s">
        <v>390</v>
      </c>
      <c r="I274" s="42" t="s">
        <v>3775</v>
      </c>
      <c r="J274" s="38" t="s">
        <v>390</v>
      </c>
      <c r="K274" s="38"/>
      <c r="L274" s="38" t="s">
        <v>390</v>
      </c>
      <c r="M274" s="42"/>
      <c r="N274" s="42"/>
      <c r="O274" s="42" t="s">
        <v>3902</v>
      </c>
      <c r="P274" s="42" t="s">
        <v>3902</v>
      </c>
      <c r="Q274" s="42" t="s">
        <v>172</v>
      </c>
      <c r="R274" s="37" t="s">
        <v>1258</v>
      </c>
    </row>
    <row r="275" spans="1:18" ht="15.75" customHeight="1">
      <c r="A275" s="44" t="s">
        <v>2112</v>
      </c>
      <c r="B275" s="40">
        <v>274</v>
      </c>
      <c r="C275" s="38" t="s">
        <v>342</v>
      </c>
      <c r="D275" s="39" t="s">
        <v>3779</v>
      </c>
      <c r="E275" s="39" t="s">
        <v>3905</v>
      </c>
      <c r="F275" s="39" t="s">
        <v>3904</v>
      </c>
      <c r="G275" s="39" t="s">
        <v>3903</v>
      </c>
      <c r="H275" s="38" t="s">
        <v>390</v>
      </c>
      <c r="I275" s="39" t="s">
        <v>390</v>
      </c>
      <c r="J275" s="38" t="s">
        <v>390</v>
      </c>
      <c r="K275" s="38"/>
      <c r="L275" s="38" t="s">
        <v>3902</v>
      </c>
      <c r="M275" s="38"/>
      <c r="N275" s="38"/>
      <c r="O275" s="38" t="s">
        <v>3902</v>
      </c>
      <c r="P275" s="38" t="s">
        <v>3902</v>
      </c>
      <c r="Q275" s="38" t="s">
        <v>172</v>
      </c>
      <c r="R275" s="37" t="s">
        <v>1258</v>
      </c>
    </row>
    <row r="276" spans="1:18" ht="15.75" customHeight="1">
      <c r="A276" s="44" t="s">
        <v>2112</v>
      </c>
      <c r="B276" s="40">
        <v>275</v>
      </c>
      <c r="C276" s="39" t="s">
        <v>340</v>
      </c>
      <c r="D276" s="39" t="s">
        <v>3814</v>
      </c>
      <c r="E276" s="39" t="s">
        <v>3901</v>
      </c>
      <c r="F276" s="39" t="s">
        <v>3900</v>
      </c>
      <c r="G276" s="39" t="s">
        <v>3879</v>
      </c>
      <c r="H276" s="38" t="s">
        <v>390</v>
      </c>
      <c r="I276" s="39" t="s">
        <v>3819</v>
      </c>
      <c r="J276" s="38" t="s">
        <v>390</v>
      </c>
      <c r="K276" s="39" t="s">
        <v>3775</v>
      </c>
      <c r="L276" s="38" t="s">
        <v>390</v>
      </c>
      <c r="M276" s="39"/>
      <c r="N276" s="39"/>
      <c r="O276" s="39" t="s">
        <v>3855</v>
      </c>
      <c r="P276" s="39" t="s">
        <v>3855</v>
      </c>
      <c r="Q276" s="39" t="s">
        <v>194</v>
      </c>
      <c r="R276" s="37" t="s">
        <v>1258</v>
      </c>
    </row>
    <row r="277" spans="1:18" ht="15.75" customHeight="1">
      <c r="A277" s="44" t="s">
        <v>2112</v>
      </c>
      <c r="B277" s="40">
        <v>276</v>
      </c>
      <c r="C277" s="39" t="s">
        <v>340</v>
      </c>
      <c r="D277" s="39" t="s">
        <v>3814</v>
      </c>
      <c r="E277" s="39" t="s">
        <v>3899</v>
      </c>
      <c r="F277" s="39" t="s">
        <v>3898</v>
      </c>
      <c r="G277" s="39" t="s">
        <v>3879</v>
      </c>
      <c r="H277" s="38" t="s">
        <v>390</v>
      </c>
      <c r="I277" s="39" t="s">
        <v>3852</v>
      </c>
      <c r="J277" s="38" t="s">
        <v>390</v>
      </c>
      <c r="K277" s="38"/>
      <c r="L277" s="38" t="s">
        <v>390</v>
      </c>
      <c r="M277" s="39"/>
      <c r="N277" s="39"/>
      <c r="O277" s="39" t="s">
        <v>3852</v>
      </c>
      <c r="P277" s="39" t="s">
        <v>3852</v>
      </c>
      <c r="Q277" s="39" t="s">
        <v>194</v>
      </c>
      <c r="R277" s="37" t="s">
        <v>1258</v>
      </c>
    </row>
    <row r="278" spans="1:18" ht="15.75" customHeight="1">
      <c r="A278" s="44" t="s">
        <v>2112</v>
      </c>
      <c r="B278" s="40">
        <v>277</v>
      </c>
      <c r="C278" s="39" t="s">
        <v>340</v>
      </c>
      <c r="D278" s="39" t="s">
        <v>3814</v>
      </c>
      <c r="E278" s="39" t="s">
        <v>3897</v>
      </c>
      <c r="F278" s="39" t="s">
        <v>3896</v>
      </c>
      <c r="G278" s="39" t="s">
        <v>3879</v>
      </c>
      <c r="H278" s="38" t="s">
        <v>390</v>
      </c>
      <c r="I278" s="39" t="s">
        <v>3849</v>
      </c>
      <c r="J278" s="38" t="s">
        <v>390</v>
      </c>
      <c r="K278" s="38"/>
      <c r="L278" s="38" t="s">
        <v>390</v>
      </c>
      <c r="M278" s="39"/>
      <c r="N278" s="39"/>
      <c r="O278" s="39" t="s">
        <v>3849</v>
      </c>
      <c r="P278" s="39" t="s">
        <v>3849</v>
      </c>
      <c r="Q278" s="39" t="s">
        <v>194</v>
      </c>
      <c r="R278" s="37" t="s">
        <v>1258</v>
      </c>
    </row>
    <row r="279" spans="1:18" ht="15.75" customHeight="1">
      <c r="A279" s="44" t="s">
        <v>2112</v>
      </c>
      <c r="B279" s="40">
        <v>278</v>
      </c>
      <c r="C279" s="39" t="s">
        <v>340</v>
      </c>
      <c r="D279" s="39" t="s">
        <v>3802</v>
      </c>
      <c r="E279" s="39" t="s">
        <v>3895</v>
      </c>
      <c r="F279" s="39" t="s">
        <v>3894</v>
      </c>
      <c r="G279" s="39" t="s">
        <v>3879</v>
      </c>
      <c r="H279" s="39" t="s">
        <v>3893</v>
      </c>
      <c r="I279" s="39" t="s">
        <v>3831</v>
      </c>
      <c r="J279" s="38" t="s">
        <v>390</v>
      </c>
      <c r="K279" s="38"/>
      <c r="L279" s="38" t="s">
        <v>390</v>
      </c>
      <c r="M279" s="39"/>
      <c r="N279" s="39"/>
      <c r="O279" s="39" t="s">
        <v>3892</v>
      </c>
      <c r="P279" s="39" t="s">
        <v>3892</v>
      </c>
      <c r="Q279" s="39" t="s">
        <v>230</v>
      </c>
      <c r="R279" s="37" t="s">
        <v>1258</v>
      </c>
    </row>
    <row r="280" spans="1:18" ht="15.75" customHeight="1">
      <c r="A280" s="44" t="s">
        <v>2112</v>
      </c>
      <c r="B280" s="40">
        <v>279</v>
      </c>
      <c r="C280" s="38" t="s">
        <v>340</v>
      </c>
      <c r="D280" s="39" t="s">
        <v>1413</v>
      </c>
      <c r="E280" s="39" t="s">
        <v>3891</v>
      </c>
      <c r="F280" s="39" t="s">
        <v>3890</v>
      </c>
      <c r="G280" s="39" t="s">
        <v>3879</v>
      </c>
      <c r="H280" s="38" t="s">
        <v>390</v>
      </c>
      <c r="I280" s="38" t="s">
        <v>3775</v>
      </c>
      <c r="J280" s="38" t="s">
        <v>390</v>
      </c>
      <c r="K280" s="39" t="s">
        <v>3775</v>
      </c>
      <c r="L280" s="38" t="s">
        <v>3843</v>
      </c>
      <c r="M280" s="38"/>
      <c r="N280" s="38"/>
      <c r="O280" s="38" t="s">
        <v>3843</v>
      </c>
      <c r="P280" s="38" t="s">
        <v>3843</v>
      </c>
      <c r="Q280" s="38" t="s">
        <v>230</v>
      </c>
      <c r="R280" s="37" t="s">
        <v>1258</v>
      </c>
    </row>
    <row r="281" spans="1:18" ht="15.75" customHeight="1">
      <c r="A281" s="44" t="s">
        <v>2112</v>
      </c>
      <c r="B281" s="40">
        <v>280</v>
      </c>
      <c r="C281" s="38" t="s">
        <v>340</v>
      </c>
      <c r="D281" s="39" t="s">
        <v>1413</v>
      </c>
      <c r="E281" s="39" t="s">
        <v>3889</v>
      </c>
      <c r="F281" s="39" t="s">
        <v>3888</v>
      </c>
      <c r="G281" s="39" t="s">
        <v>3879</v>
      </c>
      <c r="H281" s="39" t="s">
        <v>3840</v>
      </c>
      <c r="I281" s="38">
        <v>20</v>
      </c>
      <c r="J281" s="39" t="s">
        <v>3839</v>
      </c>
      <c r="K281" s="39"/>
      <c r="L281" s="38" t="s">
        <v>390</v>
      </c>
      <c r="M281" s="38"/>
      <c r="N281" s="38"/>
      <c r="O281" s="38" t="s">
        <v>3838</v>
      </c>
      <c r="P281" s="38" t="s">
        <v>3838</v>
      </c>
      <c r="Q281" s="38" t="s">
        <v>173</v>
      </c>
      <c r="R281" s="37" t="s">
        <v>1258</v>
      </c>
    </row>
    <row r="282" spans="1:18" ht="15.75" customHeight="1">
      <c r="A282" s="44" t="s">
        <v>2112</v>
      </c>
      <c r="B282" s="40">
        <v>281</v>
      </c>
      <c r="C282" s="38" t="s">
        <v>340</v>
      </c>
      <c r="D282" s="39" t="s">
        <v>1413</v>
      </c>
      <c r="E282" s="39" t="s">
        <v>3887</v>
      </c>
      <c r="F282" s="39" t="s">
        <v>3886</v>
      </c>
      <c r="G282" s="39" t="s">
        <v>3879</v>
      </c>
      <c r="H282" s="39" t="s">
        <v>390</v>
      </c>
      <c r="I282" s="38" t="s">
        <v>3835</v>
      </c>
      <c r="J282" s="38" t="s">
        <v>3797</v>
      </c>
      <c r="K282" s="38"/>
      <c r="L282" s="38" t="s">
        <v>390</v>
      </c>
      <c r="M282" s="38"/>
      <c r="N282" s="38"/>
      <c r="O282" s="38" t="s">
        <v>3834</v>
      </c>
      <c r="P282" s="38" t="s">
        <v>3834</v>
      </c>
      <c r="Q282" s="38" t="s">
        <v>173</v>
      </c>
      <c r="R282" s="37" t="s">
        <v>1258</v>
      </c>
    </row>
    <row r="283" spans="1:18" ht="15.75" customHeight="1">
      <c r="A283" s="44" t="s">
        <v>2112</v>
      </c>
      <c r="B283" s="40">
        <v>282</v>
      </c>
      <c r="C283" s="39" t="s">
        <v>340</v>
      </c>
      <c r="D283" s="39" t="s">
        <v>3786</v>
      </c>
      <c r="E283" s="39" t="s">
        <v>3885</v>
      </c>
      <c r="F283" s="39" t="s">
        <v>3884</v>
      </c>
      <c r="G283" s="39" t="s">
        <v>3879</v>
      </c>
      <c r="H283" s="38" t="s">
        <v>390</v>
      </c>
      <c r="I283" s="39" t="s">
        <v>3831</v>
      </c>
      <c r="J283" s="39" t="s">
        <v>3830</v>
      </c>
      <c r="K283" s="39"/>
      <c r="L283" s="38" t="s">
        <v>390</v>
      </c>
      <c r="M283" s="39"/>
      <c r="N283" s="39"/>
      <c r="O283" s="39" t="s">
        <v>3829</v>
      </c>
      <c r="P283" s="39" t="s">
        <v>3829</v>
      </c>
      <c r="Q283" s="39" t="s">
        <v>230</v>
      </c>
      <c r="R283" s="37" t="s">
        <v>1258</v>
      </c>
    </row>
    <row r="284" spans="1:18" ht="15.75" customHeight="1">
      <c r="A284" s="44" t="s">
        <v>2112</v>
      </c>
      <c r="B284" s="40">
        <v>283</v>
      </c>
      <c r="C284" s="42" t="s">
        <v>340</v>
      </c>
      <c r="D284" s="42" t="s">
        <v>3783</v>
      </c>
      <c r="E284" s="39" t="s">
        <v>3883</v>
      </c>
      <c r="F284" s="39" t="s">
        <v>3882</v>
      </c>
      <c r="G284" s="39" t="s">
        <v>3879</v>
      </c>
      <c r="H284" s="38" t="s">
        <v>390</v>
      </c>
      <c r="I284" s="42" t="s">
        <v>3775</v>
      </c>
      <c r="J284" s="38" t="s">
        <v>390</v>
      </c>
      <c r="K284" s="38"/>
      <c r="L284" s="38" t="s">
        <v>390</v>
      </c>
      <c r="M284" s="42"/>
      <c r="N284" s="42"/>
      <c r="O284" s="42" t="s">
        <v>3826</v>
      </c>
      <c r="P284" s="42" t="s">
        <v>3826</v>
      </c>
      <c r="Q284" s="42" t="s">
        <v>173</v>
      </c>
      <c r="R284" s="37" t="s">
        <v>1258</v>
      </c>
    </row>
    <row r="285" spans="1:18" ht="15.75" customHeight="1">
      <c r="A285" s="44" t="s">
        <v>2112</v>
      </c>
      <c r="B285" s="40">
        <v>284</v>
      </c>
      <c r="C285" s="38" t="s">
        <v>340</v>
      </c>
      <c r="D285" s="39" t="s">
        <v>3779</v>
      </c>
      <c r="E285" s="39" t="s">
        <v>3881</v>
      </c>
      <c r="F285" s="39" t="s">
        <v>3880</v>
      </c>
      <c r="G285" s="39" t="s">
        <v>3879</v>
      </c>
      <c r="H285" s="38" t="s">
        <v>390</v>
      </c>
      <c r="I285" s="39" t="s">
        <v>390</v>
      </c>
      <c r="J285" s="38" t="s">
        <v>390</v>
      </c>
      <c r="K285" s="38"/>
      <c r="L285" s="38" t="s">
        <v>390</v>
      </c>
      <c r="M285" s="38"/>
      <c r="N285" s="38"/>
      <c r="O285" s="38" t="s">
        <v>3822</v>
      </c>
      <c r="P285" s="38" t="s">
        <v>3822</v>
      </c>
      <c r="Q285" s="38" t="s">
        <v>173</v>
      </c>
      <c r="R285" s="37" t="s">
        <v>1258</v>
      </c>
    </row>
    <row r="286" spans="1:18" ht="15.75" customHeight="1">
      <c r="A286" s="44" t="s">
        <v>2112</v>
      </c>
      <c r="B286" s="40">
        <v>285</v>
      </c>
      <c r="C286" s="39" t="s">
        <v>338</v>
      </c>
      <c r="D286" s="39" t="s">
        <v>3814</v>
      </c>
      <c r="E286" s="39" t="s">
        <v>3878</v>
      </c>
      <c r="F286" s="39" t="s">
        <v>3877</v>
      </c>
      <c r="G286" s="39" t="s">
        <v>3858</v>
      </c>
      <c r="H286" s="38" t="s">
        <v>390</v>
      </c>
      <c r="I286" s="39" t="s">
        <v>3819</v>
      </c>
      <c r="J286" s="38" t="s">
        <v>390</v>
      </c>
      <c r="K286" s="39" t="s">
        <v>3775</v>
      </c>
      <c r="L286" s="38" t="s">
        <v>390</v>
      </c>
      <c r="M286" s="39"/>
      <c r="N286" s="39"/>
      <c r="O286" s="39" t="s">
        <v>3855</v>
      </c>
      <c r="P286" s="39" t="s">
        <v>3855</v>
      </c>
      <c r="Q286" s="39" t="s">
        <v>194</v>
      </c>
      <c r="R286" s="37" t="s">
        <v>1258</v>
      </c>
    </row>
    <row r="287" spans="1:18" ht="15.75" customHeight="1">
      <c r="A287" s="44" t="s">
        <v>2112</v>
      </c>
      <c r="B287" s="40">
        <v>286</v>
      </c>
      <c r="C287" s="39" t="s">
        <v>338</v>
      </c>
      <c r="D287" s="39" t="s">
        <v>3814</v>
      </c>
      <c r="E287" s="39" t="s">
        <v>3876</v>
      </c>
      <c r="F287" s="39" t="s">
        <v>3875</v>
      </c>
      <c r="G287" s="39" t="s">
        <v>3858</v>
      </c>
      <c r="H287" s="38" t="s">
        <v>390</v>
      </c>
      <c r="I287" s="39" t="s">
        <v>3852</v>
      </c>
      <c r="J287" s="38" t="s">
        <v>390</v>
      </c>
      <c r="K287" s="38"/>
      <c r="L287" s="38" t="s">
        <v>390</v>
      </c>
      <c r="M287" s="39"/>
      <c r="N287" s="39"/>
      <c r="O287" s="39" t="s">
        <v>3852</v>
      </c>
      <c r="P287" s="39" t="s">
        <v>3852</v>
      </c>
      <c r="Q287" s="39" t="s">
        <v>194</v>
      </c>
      <c r="R287" s="37" t="s">
        <v>1258</v>
      </c>
    </row>
    <row r="288" spans="1:18" ht="15.75" customHeight="1">
      <c r="A288" s="44" t="s">
        <v>2112</v>
      </c>
      <c r="B288" s="40">
        <v>287</v>
      </c>
      <c r="C288" s="39" t="s">
        <v>338</v>
      </c>
      <c r="D288" s="39" t="s">
        <v>3814</v>
      </c>
      <c r="E288" s="39" t="s">
        <v>3874</v>
      </c>
      <c r="F288" s="39" t="s">
        <v>3873</v>
      </c>
      <c r="G288" s="39" t="s">
        <v>3858</v>
      </c>
      <c r="H288" s="38" t="s">
        <v>390</v>
      </c>
      <c r="I288" s="39" t="s">
        <v>3849</v>
      </c>
      <c r="J288" s="38" t="s">
        <v>390</v>
      </c>
      <c r="K288" s="38"/>
      <c r="L288" s="38" t="s">
        <v>390</v>
      </c>
      <c r="M288" s="39"/>
      <c r="N288" s="39"/>
      <c r="O288" s="39" t="s">
        <v>3849</v>
      </c>
      <c r="P288" s="39" t="s">
        <v>3849</v>
      </c>
      <c r="Q288" s="39" t="s">
        <v>194</v>
      </c>
      <c r="R288" s="37" t="s">
        <v>1258</v>
      </c>
    </row>
    <row r="289" spans="1:18" ht="15.75" customHeight="1">
      <c r="A289" s="44" t="s">
        <v>2112</v>
      </c>
      <c r="B289" s="40">
        <v>288</v>
      </c>
      <c r="C289" s="39" t="s">
        <v>338</v>
      </c>
      <c r="D289" s="39" t="s">
        <v>3802</v>
      </c>
      <c r="E289" s="39" t="s">
        <v>3872</v>
      </c>
      <c r="F289" s="39" t="s">
        <v>3871</v>
      </c>
      <c r="G289" s="39" t="s">
        <v>3858</v>
      </c>
      <c r="H289" s="38" t="s">
        <v>390</v>
      </c>
      <c r="I289" s="39" t="s">
        <v>3831</v>
      </c>
      <c r="J289" s="38" t="s">
        <v>390</v>
      </c>
      <c r="K289" s="38"/>
      <c r="L289" s="38" t="s">
        <v>390</v>
      </c>
      <c r="M289" s="39"/>
      <c r="N289" s="39"/>
      <c r="O289" s="39" t="s">
        <v>3846</v>
      </c>
      <c r="P289" s="39" t="s">
        <v>3846</v>
      </c>
      <c r="Q289" s="39" t="s">
        <v>173</v>
      </c>
      <c r="R289" s="37" t="s">
        <v>1258</v>
      </c>
    </row>
    <row r="290" spans="1:18" ht="15.75" customHeight="1">
      <c r="A290" s="44" t="s">
        <v>2112</v>
      </c>
      <c r="B290" s="40">
        <v>289</v>
      </c>
      <c r="C290" s="38" t="s">
        <v>338</v>
      </c>
      <c r="D290" s="39" t="s">
        <v>1413</v>
      </c>
      <c r="E290" s="39" t="s">
        <v>3870</v>
      </c>
      <c r="F290" s="39" t="s">
        <v>3869</v>
      </c>
      <c r="G290" s="39" t="s">
        <v>3858</v>
      </c>
      <c r="H290" s="38" t="s">
        <v>390</v>
      </c>
      <c r="I290" s="38" t="s">
        <v>3775</v>
      </c>
      <c r="J290" s="38" t="s">
        <v>390</v>
      </c>
      <c r="K290" s="39" t="s">
        <v>3775</v>
      </c>
      <c r="L290" s="38" t="s">
        <v>3843</v>
      </c>
      <c r="M290" s="38"/>
      <c r="N290" s="38"/>
      <c r="O290" s="38" t="s">
        <v>3843</v>
      </c>
      <c r="P290" s="38" t="s">
        <v>3843</v>
      </c>
      <c r="Q290" s="38" t="s">
        <v>230</v>
      </c>
      <c r="R290" s="37" t="s">
        <v>1258</v>
      </c>
    </row>
    <row r="291" spans="1:18" ht="15.75" customHeight="1">
      <c r="A291" s="44" t="s">
        <v>2112</v>
      </c>
      <c r="B291" s="40">
        <v>290</v>
      </c>
      <c r="C291" s="38" t="s">
        <v>338</v>
      </c>
      <c r="D291" s="39" t="s">
        <v>1413</v>
      </c>
      <c r="E291" s="39" t="s">
        <v>3868</v>
      </c>
      <c r="F291" s="39" t="s">
        <v>3867</v>
      </c>
      <c r="G291" s="39" t="s">
        <v>3858</v>
      </c>
      <c r="H291" s="39" t="s">
        <v>3840</v>
      </c>
      <c r="I291" s="38">
        <v>20</v>
      </c>
      <c r="J291" s="39" t="s">
        <v>3839</v>
      </c>
      <c r="K291" s="39"/>
      <c r="L291" s="38" t="s">
        <v>390</v>
      </c>
      <c r="M291" s="38"/>
      <c r="N291" s="38"/>
      <c r="O291" s="38" t="s">
        <v>3838</v>
      </c>
      <c r="P291" s="38" t="s">
        <v>3838</v>
      </c>
      <c r="Q291" s="38" t="s">
        <v>173</v>
      </c>
      <c r="R291" s="37" t="s">
        <v>1258</v>
      </c>
    </row>
    <row r="292" spans="1:18" ht="15.75" customHeight="1">
      <c r="A292" s="44" t="s">
        <v>2112</v>
      </c>
      <c r="B292" s="40">
        <v>291</v>
      </c>
      <c r="C292" s="38" t="s">
        <v>338</v>
      </c>
      <c r="D292" s="39" t="s">
        <v>1413</v>
      </c>
      <c r="E292" s="39" t="s">
        <v>3866</v>
      </c>
      <c r="F292" s="39" t="s">
        <v>3865</v>
      </c>
      <c r="G292" s="39" t="s">
        <v>3858</v>
      </c>
      <c r="H292" s="39" t="s">
        <v>390</v>
      </c>
      <c r="I292" s="38" t="s">
        <v>3835</v>
      </c>
      <c r="J292" s="38" t="s">
        <v>3797</v>
      </c>
      <c r="K292" s="38"/>
      <c r="L292" s="38" t="s">
        <v>390</v>
      </c>
      <c r="M292" s="38"/>
      <c r="N292" s="38"/>
      <c r="O292" s="38" t="s">
        <v>3834</v>
      </c>
      <c r="P292" s="38" t="s">
        <v>3834</v>
      </c>
      <c r="Q292" s="38" t="s">
        <v>173</v>
      </c>
      <c r="R292" s="37" t="s">
        <v>1258</v>
      </c>
    </row>
    <row r="293" spans="1:18" ht="15.75" customHeight="1">
      <c r="A293" s="44" t="s">
        <v>2112</v>
      </c>
      <c r="B293" s="40">
        <v>292</v>
      </c>
      <c r="C293" s="39" t="s">
        <v>338</v>
      </c>
      <c r="D293" s="39" t="s">
        <v>3786</v>
      </c>
      <c r="E293" s="39" t="s">
        <v>3864</v>
      </c>
      <c r="F293" s="39" t="s">
        <v>3863</v>
      </c>
      <c r="G293" s="39" t="s">
        <v>3858</v>
      </c>
      <c r="H293" s="38" t="s">
        <v>390</v>
      </c>
      <c r="I293" s="39" t="s">
        <v>3831</v>
      </c>
      <c r="J293" s="39" t="s">
        <v>3830</v>
      </c>
      <c r="K293" s="39"/>
      <c r="L293" s="38" t="s">
        <v>390</v>
      </c>
      <c r="M293" s="39"/>
      <c r="N293" s="39"/>
      <c r="O293" s="39" t="s">
        <v>3829</v>
      </c>
      <c r="P293" s="39" t="s">
        <v>3829</v>
      </c>
      <c r="Q293" s="39" t="s">
        <v>230</v>
      </c>
      <c r="R293" s="37" t="s">
        <v>1258</v>
      </c>
    </row>
    <row r="294" spans="1:18" ht="15.75" customHeight="1">
      <c r="A294" s="44" t="s">
        <v>2112</v>
      </c>
      <c r="B294" s="40">
        <v>293</v>
      </c>
      <c r="C294" s="42" t="s">
        <v>338</v>
      </c>
      <c r="D294" s="42" t="s">
        <v>3783</v>
      </c>
      <c r="E294" s="39" t="s">
        <v>3862</v>
      </c>
      <c r="F294" s="39" t="s">
        <v>3861</v>
      </c>
      <c r="G294" s="39" t="s">
        <v>3858</v>
      </c>
      <c r="H294" s="38" t="s">
        <v>390</v>
      </c>
      <c r="I294" s="42" t="s">
        <v>3775</v>
      </c>
      <c r="J294" s="38" t="s">
        <v>390</v>
      </c>
      <c r="K294" s="38"/>
      <c r="L294" s="38" t="s">
        <v>390</v>
      </c>
      <c r="M294" s="42"/>
      <c r="N294" s="42"/>
      <c r="O294" s="42" t="s">
        <v>3826</v>
      </c>
      <c r="P294" s="42" t="s">
        <v>3826</v>
      </c>
      <c r="Q294" s="42" t="s">
        <v>173</v>
      </c>
      <c r="R294" s="37" t="s">
        <v>1258</v>
      </c>
    </row>
    <row r="295" spans="1:18" ht="15.75" customHeight="1">
      <c r="A295" s="44" t="s">
        <v>2112</v>
      </c>
      <c r="B295" s="40">
        <v>294</v>
      </c>
      <c r="C295" s="38" t="s">
        <v>338</v>
      </c>
      <c r="D295" s="39" t="s">
        <v>3779</v>
      </c>
      <c r="E295" s="39" t="s">
        <v>3860</v>
      </c>
      <c r="F295" s="39" t="s">
        <v>3859</v>
      </c>
      <c r="G295" s="39" t="s">
        <v>3858</v>
      </c>
      <c r="H295" s="38" t="s">
        <v>390</v>
      </c>
      <c r="I295" s="39" t="s">
        <v>390</v>
      </c>
      <c r="J295" s="38" t="s">
        <v>390</v>
      </c>
      <c r="K295" s="38"/>
      <c r="L295" s="38" t="s">
        <v>390</v>
      </c>
      <c r="M295" s="38"/>
      <c r="N295" s="38"/>
      <c r="O295" s="38" t="s">
        <v>3822</v>
      </c>
      <c r="P295" s="38" t="s">
        <v>3822</v>
      </c>
      <c r="Q295" s="38" t="s">
        <v>173</v>
      </c>
      <c r="R295" s="37" t="s">
        <v>1258</v>
      </c>
    </row>
    <row r="296" spans="1:18" ht="15.75" customHeight="1">
      <c r="A296" s="44" t="s">
        <v>2112</v>
      </c>
      <c r="B296" s="40">
        <v>295</v>
      </c>
      <c r="C296" s="39" t="s">
        <v>335</v>
      </c>
      <c r="D296" s="39" t="s">
        <v>3814</v>
      </c>
      <c r="E296" s="39" t="s">
        <v>3857</v>
      </c>
      <c r="F296" s="39" t="s">
        <v>3856</v>
      </c>
      <c r="G296" s="39" t="s">
        <v>3823</v>
      </c>
      <c r="H296" s="38" t="s">
        <v>390</v>
      </c>
      <c r="I296" s="39" t="s">
        <v>3819</v>
      </c>
      <c r="J296" s="38" t="s">
        <v>390</v>
      </c>
      <c r="K296" s="39" t="s">
        <v>3775</v>
      </c>
      <c r="L296" s="38" t="s">
        <v>390</v>
      </c>
      <c r="M296" s="39"/>
      <c r="N296" s="39"/>
      <c r="O296" s="39" t="s">
        <v>3855</v>
      </c>
      <c r="P296" s="39" t="s">
        <v>3855</v>
      </c>
      <c r="Q296" s="39" t="s">
        <v>194</v>
      </c>
      <c r="R296" s="37" t="s">
        <v>1258</v>
      </c>
    </row>
    <row r="297" spans="1:18" ht="15.75" customHeight="1">
      <c r="A297" s="44" t="s">
        <v>2112</v>
      </c>
      <c r="B297" s="40">
        <v>296</v>
      </c>
      <c r="C297" s="39" t="s">
        <v>335</v>
      </c>
      <c r="D297" s="39" t="s">
        <v>3814</v>
      </c>
      <c r="E297" s="39" t="s">
        <v>3854</v>
      </c>
      <c r="F297" s="39" t="s">
        <v>3853</v>
      </c>
      <c r="G297" s="39" t="s">
        <v>3823</v>
      </c>
      <c r="H297" s="38" t="s">
        <v>390</v>
      </c>
      <c r="I297" s="39" t="s">
        <v>3852</v>
      </c>
      <c r="J297" s="38" t="s">
        <v>390</v>
      </c>
      <c r="K297" s="38"/>
      <c r="L297" s="38" t="s">
        <v>390</v>
      </c>
      <c r="M297" s="39"/>
      <c r="N297" s="39"/>
      <c r="O297" s="39" t="s">
        <v>3852</v>
      </c>
      <c r="P297" s="39" t="s">
        <v>3852</v>
      </c>
      <c r="Q297" s="39" t="s">
        <v>194</v>
      </c>
      <c r="R297" s="37" t="s">
        <v>1258</v>
      </c>
    </row>
    <row r="298" spans="1:18" ht="15.75" customHeight="1">
      <c r="A298" s="44" t="s">
        <v>2112</v>
      </c>
      <c r="B298" s="40">
        <v>297</v>
      </c>
      <c r="C298" s="39" t="s">
        <v>335</v>
      </c>
      <c r="D298" s="39" t="s">
        <v>3814</v>
      </c>
      <c r="E298" s="39" t="s">
        <v>3851</v>
      </c>
      <c r="F298" s="39" t="s">
        <v>3850</v>
      </c>
      <c r="G298" s="39" t="s">
        <v>3823</v>
      </c>
      <c r="H298" s="38" t="s">
        <v>390</v>
      </c>
      <c r="I298" s="39" t="s">
        <v>3849</v>
      </c>
      <c r="J298" s="38" t="s">
        <v>390</v>
      </c>
      <c r="K298" s="38"/>
      <c r="L298" s="38" t="s">
        <v>390</v>
      </c>
      <c r="M298" s="39"/>
      <c r="N298" s="39"/>
      <c r="O298" s="39" t="s">
        <v>3849</v>
      </c>
      <c r="P298" s="39" t="s">
        <v>3849</v>
      </c>
      <c r="Q298" s="39" t="s">
        <v>194</v>
      </c>
      <c r="R298" s="37" t="s">
        <v>1258</v>
      </c>
    </row>
    <row r="299" spans="1:18" ht="15.75" customHeight="1">
      <c r="A299" s="44" t="s">
        <v>2112</v>
      </c>
      <c r="B299" s="40">
        <v>298</v>
      </c>
      <c r="C299" s="39" t="s">
        <v>335</v>
      </c>
      <c r="D299" s="39" t="s">
        <v>3802</v>
      </c>
      <c r="E299" s="39" t="s">
        <v>3848</v>
      </c>
      <c r="F299" s="39" t="s">
        <v>3847</v>
      </c>
      <c r="G299" s="39" t="s">
        <v>3823</v>
      </c>
      <c r="H299" s="38" t="s">
        <v>390</v>
      </c>
      <c r="I299" s="39" t="s">
        <v>3831</v>
      </c>
      <c r="J299" s="38" t="s">
        <v>390</v>
      </c>
      <c r="K299" s="38"/>
      <c r="L299" s="38" t="s">
        <v>390</v>
      </c>
      <c r="M299" s="39"/>
      <c r="N299" s="39"/>
      <c r="O299" s="39" t="s">
        <v>3846</v>
      </c>
      <c r="P299" s="39" t="s">
        <v>3846</v>
      </c>
      <c r="Q299" s="39" t="s">
        <v>173</v>
      </c>
      <c r="R299" s="37" t="s">
        <v>1258</v>
      </c>
    </row>
    <row r="300" spans="1:18" ht="15.75" customHeight="1">
      <c r="A300" s="44" t="s">
        <v>2112</v>
      </c>
      <c r="B300" s="40">
        <v>299</v>
      </c>
      <c r="C300" s="38" t="s">
        <v>335</v>
      </c>
      <c r="D300" s="39" t="s">
        <v>1413</v>
      </c>
      <c r="E300" s="39" t="s">
        <v>3845</v>
      </c>
      <c r="F300" s="39" t="s">
        <v>3844</v>
      </c>
      <c r="G300" s="39" t="s">
        <v>3823</v>
      </c>
      <c r="H300" s="38" t="s">
        <v>390</v>
      </c>
      <c r="I300" s="38" t="s">
        <v>3775</v>
      </c>
      <c r="J300" s="38" t="s">
        <v>390</v>
      </c>
      <c r="K300" s="39" t="s">
        <v>3775</v>
      </c>
      <c r="L300" s="38" t="s">
        <v>3843</v>
      </c>
      <c r="M300" s="38"/>
      <c r="N300" s="38"/>
      <c r="O300" s="38" t="s">
        <v>3843</v>
      </c>
      <c r="P300" s="38" t="s">
        <v>3843</v>
      </c>
      <c r="Q300" s="38" t="s">
        <v>230</v>
      </c>
      <c r="R300" s="37" t="s">
        <v>1258</v>
      </c>
    </row>
    <row r="301" spans="1:18" ht="15.75" customHeight="1">
      <c r="A301" s="44" t="s">
        <v>2112</v>
      </c>
      <c r="B301" s="40">
        <v>300</v>
      </c>
      <c r="C301" s="38" t="s">
        <v>335</v>
      </c>
      <c r="D301" s="39" t="s">
        <v>1413</v>
      </c>
      <c r="E301" s="39" t="s">
        <v>3842</v>
      </c>
      <c r="F301" s="39" t="s">
        <v>3841</v>
      </c>
      <c r="G301" s="39" t="s">
        <v>3823</v>
      </c>
      <c r="H301" s="39" t="s">
        <v>3840</v>
      </c>
      <c r="I301" s="38">
        <v>20</v>
      </c>
      <c r="J301" s="39" t="s">
        <v>3839</v>
      </c>
      <c r="K301" s="39"/>
      <c r="L301" s="38" t="s">
        <v>390</v>
      </c>
      <c r="M301" s="38"/>
      <c r="N301" s="38"/>
      <c r="O301" s="38" t="s">
        <v>3838</v>
      </c>
      <c r="P301" s="38" t="s">
        <v>3838</v>
      </c>
      <c r="Q301" s="38" t="s">
        <v>173</v>
      </c>
      <c r="R301" s="37" t="s">
        <v>1258</v>
      </c>
    </row>
    <row r="302" spans="1:18" ht="15.75" customHeight="1">
      <c r="A302" s="44" t="s">
        <v>2112</v>
      </c>
      <c r="B302" s="40">
        <v>301</v>
      </c>
      <c r="C302" s="38" t="s">
        <v>335</v>
      </c>
      <c r="D302" s="39" t="s">
        <v>1413</v>
      </c>
      <c r="E302" s="39" t="s">
        <v>3837</v>
      </c>
      <c r="F302" s="39" t="s">
        <v>3836</v>
      </c>
      <c r="G302" s="39" t="s">
        <v>3823</v>
      </c>
      <c r="H302" s="39" t="s">
        <v>390</v>
      </c>
      <c r="I302" s="38" t="s">
        <v>3835</v>
      </c>
      <c r="J302" s="38" t="s">
        <v>3797</v>
      </c>
      <c r="K302" s="38"/>
      <c r="L302" s="38" t="s">
        <v>390</v>
      </c>
      <c r="M302" s="38"/>
      <c r="N302" s="38"/>
      <c r="O302" s="38" t="s">
        <v>3834</v>
      </c>
      <c r="P302" s="38" t="s">
        <v>3834</v>
      </c>
      <c r="Q302" s="38" t="s">
        <v>173</v>
      </c>
      <c r="R302" s="37" t="s">
        <v>1258</v>
      </c>
    </row>
    <row r="303" spans="1:18" ht="15.75" customHeight="1">
      <c r="A303" s="44" t="s">
        <v>2112</v>
      </c>
      <c r="B303" s="40">
        <v>302</v>
      </c>
      <c r="C303" s="39" t="s">
        <v>335</v>
      </c>
      <c r="D303" s="39" t="s">
        <v>3786</v>
      </c>
      <c r="E303" s="39" t="s">
        <v>3833</v>
      </c>
      <c r="F303" s="39" t="s">
        <v>3832</v>
      </c>
      <c r="G303" s="39" t="s">
        <v>3823</v>
      </c>
      <c r="H303" s="38" t="s">
        <v>390</v>
      </c>
      <c r="I303" s="39" t="s">
        <v>3831</v>
      </c>
      <c r="J303" s="39" t="s">
        <v>3830</v>
      </c>
      <c r="K303" s="39"/>
      <c r="L303" s="38" t="s">
        <v>390</v>
      </c>
      <c r="M303" s="39"/>
      <c r="N303" s="39"/>
      <c r="O303" s="39" t="s">
        <v>3829</v>
      </c>
      <c r="P303" s="39" t="s">
        <v>3829</v>
      </c>
      <c r="Q303" s="39" t="s">
        <v>230</v>
      </c>
      <c r="R303" s="37" t="s">
        <v>1258</v>
      </c>
    </row>
    <row r="304" spans="1:18" ht="15.75" customHeight="1">
      <c r="A304" s="44" t="s">
        <v>2112</v>
      </c>
      <c r="B304" s="40">
        <v>303</v>
      </c>
      <c r="C304" s="42" t="s">
        <v>335</v>
      </c>
      <c r="D304" s="42" t="s">
        <v>3783</v>
      </c>
      <c r="E304" s="39" t="s">
        <v>3828</v>
      </c>
      <c r="F304" s="39" t="s">
        <v>3827</v>
      </c>
      <c r="G304" s="39" t="s">
        <v>3823</v>
      </c>
      <c r="H304" s="38" t="s">
        <v>390</v>
      </c>
      <c r="I304" s="42" t="s">
        <v>3775</v>
      </c>
      <c r="J304" s="38" t="s">
        <v>390</v>
      </c>
      <c r="K304" s="38"/>
      <c r="L304" s="38" t="s">
        <v>390</v>
      </c>
      <c r="M304" s="42"/>
      <c r="N304" s="42"/>
      <c r="O304" s="42" t="s">
        <v>3826</v>
      </c>
      <c r="P304" s="42" t="s">
        <v>3826</v>
      </c>
      <c r="Q304" s="42" t="s">
        <v>173</v>
      </c>
      <c r="R304" s="37" t="s">
        <v>1258</v>
      </c>
    </row>
    <row r="305" spans="1:18" ht="15.75" customHeight="1">
      <c r="A305" s="44" t="s">
        <v>2112</v>
      </c>
      <c r="B305" s="40">
        <v>304</v>
      </c>
      <c r="C305" s="38" t="s">
        <v>335</v>
      </c>
      <c r="D305" s="39" t="s">
        <v>3779</v>
      </c>
      <c r="E305" s="39" t="s">
        <v>3825</v>
      </c>
      <c r="F305" s="39" t="s">
        <v>3824</v>
      </c>
      <c r="G305" s="39" t="s">
        <v>3823</v>
      </c>
      <c r="H305" s="38" t="s">
        <v>390</v>
      </c>
      <c r="I305" s="39" t="s">
        <v>390</v>
      </c>
      <c r="J305" s="38" t="s">
        <v>390</v>
      </c>
      <c r="K305" s="38"/>
      <c r="L305" s="38" t="s">
        <v>390</v>
      </c>
      <c r="M305" s="38"/>
      <c r="N305" s="38"/>
      <c r="O305" s="38" t="s">
        <v>3822</v>
      </c>
      <c r="P305" s="38" t="s">
        <v>3822</v>
      </c>
      <c r="Q305" s="38" t="s">
        <v>173</v>
      </c>
      <c r="R305" s="37" t="s">
        <v>1258</v>
      </c>
    </row>
    <row r="306" spans="1:18" ht="15.75" customHeight="1">
      <c r="A306" s="41" t="s">
        <v>1338</v>
      </c>
      <c r="B306" s="40">
        <v>305</v>
      </c>
      <c r="C306" s="39" t="s">
        <v>364</v>
      </c>
      <c r="D306" s="39" t="s">
        <v>3814</v>
      </c>
      <c r="E306" s="39" t="s">
        <v>3821</v>
      </c>
      <c r="F306" s="39" t="s">
        <v>3820</v>
      </c>
      <c r="G306" s="39" t="s">
        <v>3776</v>
      </c>
      <c r="H306" s="39" t="s">
        <v>390</v>
      </c>
      <c r="I306" s="39" t="s">
        <v>3819</v>
      </c>
      <c r="J306" s="39" t="s">
        <v>3797</v>
      </c>
      <c r="K306" s="39"/>
      <c r="L306" s="38" t="s">
        <v>390</v>
      </c>
      <c r="M306" s="39"/>
      <c r="N306" s="39"/>
      <c r="O306" s="39" t="s">
        <v>3818</v>
      </c>
      <c r="P306" s="39" t="s">
        <v>3818</v>
      </c>
      <c r="Q306" s="39" t="s">
        <v>60</v>
      </c>
      <c r="R306" s="37" t="s">
        <v>1258</v>
      </c>
    </row>
    <row r="307" spans="1:18" ht="15.75" customHeight="1">
      <c r="A307" s="41" t="s">
        <v>1338</v>
      </c>
      <c r="B307" s="40">
        <v>306</v>
      </c>
      <c r="C307" s="39" t="s">
        <v>364</v>
      </c>
      <c r="D307" s="39" t="s">
        <v>3814</v>
      </c>
      <c r="E307" s="39" t="s">
        <v>3817</v>
      </c>
      <c r="F307" s="39" t="s">
        <v>3816</v>
      </c>
      <c r="G307" s="39" t="s">
        <v>3776</v>
      </c>
      <c r="H307" s="38" t="s">
        <v>390</v>
      </c>
      <c r="I307" s="39" t="s">
        <v>3815</v>
      </c>
      <c r="J307" s="38" t="s">
        <v>390</v>
      </c>
      <c r="K307" s="38"/>
      <c r="L307" s="38" t="s">
        <v>390</v>
      </c>
      <c r="M307" s="39"/>
      <c r="N307" s="39"/>
      <c r="O307" s="39" t="s">
        <v>3815</v>
      </c>
      <c r="P307" s="39" t="s">
        <v>3815</v>
      </c>
      <c r="Q307" s="39" t="s">
        <v>60</v>
      </c>
      <c r="R307" s="37" t="s">
        <v>1258</v>
      </c>
    </row>
    <row r="308" spans="1:18" ht="15.75" customHeight="1">
      <c r="A308" s="41" t="s">
        <v>1338</v>
      </c>
      <c r="B308" s="40">
        <v>307</v>
      </c>
      <c r="C308" s="39" t="s">
        <v>364</v>
      </c>
      <c r="D308" s="39" t="s">
        <v>3814</v>
      </c>
      <c r="E308" s="39" t="s">
        <v>3813</v>
      </c>
      <c r="F308" s="39" t="s">
        <v>3812</v>
      </c>
      <c r="G308" s="39" t="s">
        <v>3776</v>
      </c>
      <c r="H308" s="38" t="s">
        <v>390</v>
      </c>
      <c r="I308" s="39" t="s">
        <v>3811</v>
      </c>
      <c r="J308" s="38" t="s">
        <v>390</v>
      </c>
      <c r="K308" s="38"/>
      <c r="L308" s="38" t="s">
        <v>390</v>
      </c>
      <c r="M308" s="39"/>
      <c r="N308" s="39"/>
      <c r="O308" s="39" t="s">
        <v>3810</v>
      </c>
      <c r="P308" s="39" t="s">
        <v>3810</v>
      </c>
      <c r="Q308" s="39" t="s">
        <v>60</v>
      </c>
      <c r="R308" s="37" t="s">
        <v>1258</v>
      </c>
    </row>
    <row r="309" spans="1:18" ht="15.75" customHeight="1">
      <c r="A309" s="41" t="s">
        <v>1338</v>
      </c>
      <c r="B309" s="40">
        <v>308</v>
      </c>
      <c r="C309" s="39" t="s">
        <v>364</v>
      </c>
      <c r="D309" s="39" t="s">
        <v>3802</v>
      </c>
      <c r="E309" s="39" t="s">
        <v>3809</v>
      </c>
      <c r="F309" s="39" t="s">
        <v>3808</v>
      </c>
      <c r="G309" s="39" t="s">
        <v>3776</v>
      </c>
      <c r="H309" s="38" t="s">
        <v>390</v>
      </c>
      <c r="I309" s="39" t="s">
        <v>3775</v>
      </c>
      <c r="J309" s="38" t="s">
        <v>390</v>
      </c>
      <c r="K309" s="39" t="s">
        <v>3775</v>
      </c>
      <c r="L309" s="38" t="s">
        <v>390</v>
      </c>
      <c r="M309" s="39"/>
      <c r="N309" s="39"/>
      <c r="O309" s="39" t="s">
        <v>3807</v>
      </c>
      <c r="P309" s="39" t="s">
        <v>3807</v>
      </c>
      <c r="Q309" s="39" t="s">
        <v>60</v>
      </c>
      <c r="R309" s="37" t="s">
        <v>1258</v>
      </c>
    </row>
    <row r="310" spans="1:18" ht="15.75" customHeight="1">
      <c r="A310" s="41" t="s">
        <v>1338</v>
      </c>
      <c r="B310" s="40">
        <v>309</v>
      </c>
      <c r="C310" s="39" t="s">
        <v>364</v>
      </c>
      <c r="D310" s="39" t="s">
        <v>3802</v>
      </c>
      <c r="E310" s="39" t="s">
        <v>3806</v>
      </c>
      <c r="F310" s="39" t="s">
        <v>3805</v>
      </c>
      <c r="G310" s="39" t="s">
        <v>3776</v>
      </c>
      <c r="H310" s="39" t="s">
        <v>3804</v>
      </c>
      <c r="I310" s="39" t="s">
        <v>3803</v>
      </c>
      <c r="J310" s="39" t="s">
        <v>3797</v>
      </c>
      <c r="K310" s="39"/>
      <c r="L310" s="38" t="s">
        <v>390</v>
      </c>
      <c r="M310" s="39"/>
      <c r="N310" s="39"/>
      <c r="O310" s="39" t="s">
        <v>3796</v>
      </c>
      <c r="P310" s="39" t="s">
        <v>3796</v>
      </c>
      <c r="Q310" s="39" t="s">
        <v>3792</v>
      </c>
      <c r="R310" s="37" t="s">
        <v>1258</v>
      </c>
    </row>
    <row r="311" spans="1:18" ht="15.75" customHeight="1">
      <c r="A311" s="41" t="s">
        <v>1338</v>
      </c>
      <c r="B311" s="40">
        <v>310</v>
      </c>
      <c r="C311" s="39" t="s">
        <v>364</v>
      </c>
      <c r="D311" s="39" t="s">
        <v>3802</v>
      </c>
      <c r="E311" s="39" t="s">
        <v>3801</v>
      </c>
      <c r="F311" s="39" t="s">
        <v>3800</v>
      </c>
      <c r="G311" s="39" t="s">
        <v>3776</v>
      </c>
      <c r="H311" s="39" t="s">
        <v>3799</v>
      </c>
      <c r="I311" s="39" t="s">
        <v>3798</v>
      </c>
      <c r="J311" s="39" t="s">
        <v>3797</v>
      </c>
      <c r="K311" s="39"/>
      <c r="L311" s="38" t="s">
        <v>390</v>
      </c>
      <c r="M311" s="39"/>
      <c r="N311" s="39"/>
      <c r="O311" s="39" t="s">
        <v>3796</v>
      </c>
      <c r="P311" s="39" t="s">
        <v>3796</v>
      </c>
      <c r="Q311" s="39" t="s">
        <v>3792</v>
      </c>
      <c r="R311" s="37" t="s">
        <v>1258</v>
      </c>
    </row>
    <row r="312" spans="1:18" ht="15.75" customHeight="1">
      <c r="A312" s="41" t="s">
        <v>1338</v>
      </c>
      <c r="B312" s="40">
        <v>311</v>
      </c>
      <c r="C312" s="38" t="s">
        <v>364</v>
      </c>
      <c r="D312" s="39" t="s">
        <v>1413</v>
      </c>
      <c r="E312" s="39" t="s">
        <v>3795</v>
      </c>
      <c r="F312" s="39" t="s">
        <v>3794</v>
      </c>
      <c r="G312" s="39" t="s">
        <v>3776</v>
      </c>
      <c r="H312" s="38" t="s">
        <v>390</v>
      </c>
      <c r="I312" s="39" t="s">
        <v>390</v>
      </c>
      <c r="J312" s="38" t="s">
        <v>390</v>
      </c>
      <c r="K312" s="38"/>
      <c r="L312" s="38" t="s">
        <v>3793</v>
      </c>
      <c r="M312" s="38"/>
      <c r="N312" s="38"/>
      <c r="O312" s="43" t="s">
        <v>3793</v>
      </c>
      <c r="P312" s="43" t="s">
        <v>3793</v>
      </c>
      <c r="Q312" s="38" t="s">
        <v>3792</v>
      </c>
      <c r="R312" s="37" t="s">
        <v>1258</v>
      </c>
    </row>
    <row r="313" spans="1:18" ht="15.75" customHeight="1">
      <c r="A313" s="41" t="s">
        <v>1338</v>
      </c>
      <c r="B313" s="40">
        <v>312</v>
      </c>
      <c r="C313" s="38" t="s">
        <v>364</v>
      </c>
      <c r="D313" s="39" t="s">
        <v>1413</v>
      </c>
      <c r="E313" s="39" t="s">
        <v>3791</v>
      </c>
      <c r="F313" s="39" t="s">
        <v>3790</v>
      </c>
      <c r="G313" s="39" t="s">
        <v>3776</v>
      </c>
      <c r="H313" s="38" t="s">
        <v>3789</v>
      </c>
      <c r="I313" s="38" t="s">
        <v>3788</v>
      </c>
      <c r="J313" s="38" t="s">
        <v>390</v>
      </c>
      <c r="K313" s="38"/>
      <c r="L313" s="38" t="s">
        <v>390</v>
      </c>
      <c r="M313" s="38"/>
      <c r="N313" s="38"/>
      <c r="O313" s="38" t="s">
        <v>3787</v>
      </c>
      <c r="P313" s="38" t="s">
        <v>3787</v>
      </c>
      <c r="Q313" s="38" t="s">
        <v>60</v>
      </c>
      <c r="R313" s="37" t="s">
        <v>1258</v>
      </c>
    </row>
    <row r="314" spans="1:18" ht="15.75" customHeight="1">
      <c r="A314" s="41" t="s">
        <v>1338</v>
      </c>
      <c r="B314" s="40">
        <v>313</v>
      </c>
      <c r="C314" s="39" t="s">
        <v>364</v>
      </c>
      <c r="D314" s="39" t="s">
        <v>3786</v>
      </c>
      <c r="E314" s="39" t="s">
        <v>3785</v>
      </c>
      <c r="F314" s="39" t="s">
        <v>3784</v>
      </c>
      <c r="G314" s="39" t="s">
        <v>3776</v>
      </c>
      <c r="H314" s="38" t="s">
        <v>390</v>
      </c>
      <c r="I314" s="39" t="s">
        <v>390</v>
      </c>
      <c r="J314" s="38" t="s">
        <v>390</v>
      </c>
      <c r="K314" s="38"/>
      <c r="L314" s="38" t="s">
        <v>390</v>
      </c>
      <c r="M314" s="39"/>
      <c r="N314" s="39"/>
      <c r="O314" s="39" t="s">
        <v>390</v>
      </c>
      <c r="P314" s="39" t="s">
        <v>390</v>
      </c>
      <c r="Q314" s="39" t="s">
        <v>1410</v>
      </c>
      <c r="R314" s="37" t="s">
        <v>1258</v>
      </c>
    </row>
    <row r="315" spans="1:18" ht="15.75" customHeight="1">
      <c r="A315" s="41" t="s">
        <v>1338</v>
      </c>
      <c r="B315" s="40">
        <v>314</v>
      </c>
      <c r="C315" s="42" t="s">
        <v>364</v>
      </c>
      <c r="D315" s="42" t="s">
        <v>3783</v>
      </c>
      <c r="E315" s="39" t="s">
        <v>3782</v>
      </c>
      <c r="F315" s="39" t="s">
        <v>3781</v>
      </c>
      <c r="G315" s="39" t="s">
        <v>3776</v>
      </c>
      <c r="H315" s="38" t="s">
        <v>390</v>
      </c>
      <c r="I315" s="39" t="s">
        <v>390</v>
      </c>
      <c r="J315" s="38" t="s">
        <v>390</v>
      </c>
      <c r="K315" s="38"/>
      <c r="L315" s="38" t="s">
        <v>390</v>
      </c>
      <c r="M315" s="42"/>
      <c r="N315" s="42"/>
      <c r="O315" s="42" t="s">
        <v>3780</v>
      </c>
      <c r="P315" s="42" t="s">
        <v>3780</v>
      </c>
      <c r="Q315" s="42" t="s">
        <v>1410</v>
      </c>
      <c r="R315" s="37" t="s">
        <v>1258</v>
      </c>
    </row>
    <row r="316" spans="1:18" ht="15.75" customHeight="1">
      <c r="A316" s="41" t="s">
        <v>1338</v>
      </c>
      <c r="B316" s="40">
        <v>315</v>
      </c>
      <c r="C316" s="38" t="s">
        <v>364</v>
      </c>
      <c r="D316" s="39" t="s">
        <v>3779</v>
      </c>
      <c r="E316" s="39" t="s">
        <v>3778</v>
      </c>
      <c r="F316" s="39" t="s">
        <v>3777</v>
      </c>
      <c r="G316" s="39" t="s">
        <v>3776</v>
      </c>
      <c r="H316" s="38" t="s">
        <v>390</v>
      </c>
      <c r="I316" s="38" t="s">
        <v>3775</v>
      </c>
      <c r="J316" s="38" t="s">
        <v>390</v>
      </c>
      <c r="K316" s="39" t="s">
        <v>3775</v>
      </c>
      <c r="L316" s="38" t="s">
        <v>3774</v>
      </c>
      <c r="M316" s="38"/>
      <c r="N316" s="38"/>
      <c r="O316" s="38" t="s">
        <v>3774</v>
      </c>
      <c r="P316" s="38" t="s">
        <v>3774</v>
      </c>
      <c r="Q316" s="38" t="s">
        <v>60</v>
      </c>
      <c r="R316" s="37" t="s">
        <v>1258</v>
      </c>
    </row>
    <row r="317" spans="1:18" ht="15.75" customHeight="1"/>
    <row r="318" spans="1:18" ht="15.75" customHeight="1"/>
    <row r="319" spans="1:18" ht="15.75" customHeight="1"/>
    <row r="320" spans="1:18" ht="15.75" customHeight="1"/>
    <row r="321" customFormat="1" ht="15.75" customHeight="1"/>
    <row r="322" customFormat="1" ht="15.75" customHeight="1"/>
    <row r="323" customFormat="1" ht="15.75" customHeight="1"/>
    <row r="324" customFormat="1" ht="15.75" customHeight="1"/>
    <row r="325" customFormat="1" ht="15.75" customHeight="1"/>
    <row r="326" customFormat="1" ht="15.75" customHeight="1"/>
    <row r="327" customFormat="1" ht="15.75" customHeight="1"/>
    <row r="328" customFormat="1" ht="15.75" customHeight="1"/>
    <row r="329" customFormat="1" ht="15.75" customHeight="1"/>
    <row r="330" customFormat="1" ht="15.75" customHeight="1"/>
    <row r="331" customFormat="1" ht="15.75" customHeight="1"/>
    <row r="332" customFormat="1" ht="15.75" customHeight="1"/>
    <row r="333" customFormat="1" ht="15.75" customHeight="1"/>
    <row r="334" customFormat="1" ht="15.75" customHeight="1"/>
    <row r="335" customFormat="1" ht="15.75" customHeight="1"/>
    <row r="336" customFormat="1" ht="15.75" customHeight="1"/>
    <row r="337" customFormat="1" ht="15.75" customHeight="1"/>
    <row r="338" customFormat="1" ht="15.75" customHeight="1"/>
    <row r="339" customFormat="1" ht="15.75" customHeight="1"/>
    <row r="340" customFormat="1" ht="15.75" customHeight="1"/>
    <row r="341" customFormat="1" ht="15.75" customHeight="1"/>
    <row r="342" customFormat="1" ht="15.75" customHeight="1"/>
    <row r="343" customFormat="1" ht="15.75" customHeight="1"/>
    <row r="344" customFormat="1" ht="15.75" customHeight="1"/>
    <row r="345" customFormat="1" ht="15.75" customHeight="1"/>
    <row r="346" customFormat="1" ht="15.75" customHeight="1"/>
    <row r="347" customFormat="1" ht="15.75" customHeight="1"/>
    <row r="348" customFormat="1" ht="15.75" customHeight="1"/>
    <row r="349" customFormat="1" ht="15.75" customHeight="1"/>
    <row r="350" customFormat="1" ht="15.75" customHeight="1"/>
    <row r="351" customFormat="1" ht="15.75" customHeight="1"/>
    <row r="352" customFormat="1" ht="15.75" customHeight="1"/>
    <row r="353" customFormat="1" ht="15.75" customHeight="1"/>
    <row r="354" customFormat="1" ht="15.75" customHeight="1"/>
    <row r="355" customFormat="1" ht="15.75" customHeight="1"/>
    <row r="356" customFormat="1" ht="15.75" customHeight="1"/>
    <row r="357" customFormat="1" ht="15.75" customHeight="1"/>
    <row r="358" customFormat="1" ht="15.75" customHeight="1"/>
    <row r="359" customFormat="1" ht="15.75" customHeight="1"/>
    <row r="360" customFormat="1" ht="15.75" customHeight="1"/>
    <row r="361" customFormat="1" ht="15.75" customHeight="1"/>
    <row r="362" customFormat="1" ht="15.75" customHeight="1"/>
    <row r="363" customFormat="1" ht="15.75" customHeight="1"/>
    <row r="364" customFormat="1" ht="15.75" customHeight="1"/>
    <row r="365" customFormat="1" ht="15.75" customHeight="1"/>
    <row r="366" customFormat="1" ht="15.75" customHeight="1"/>
    <row r="367" customFormat="1" ht="15.75" customHeight="1"/>
    <row r="368" customFormat="1" ht="15.75" customHeight="1"/>
    <row r="369" customFormat="1" ht="15.75" customHeight="1"/>
    <row r="370" customFormat="1" ht="15.75" customHeight="1"/>
    <row r="371" customFormat="1" ht="15.75" customHeight="1"/>
    <row r="372" customFormat="1" ht="15.75" customHeight="1"/>
    <row r="373" customFormat="1" ht="15.75" customHeight="1"/>
    <row r="374" customFormat="1" ht="15.75" customHeight="1"/>
    <row r="375" customFormat="1" ht="15.75" customHeight="1"/>
    <row r="376" customFormat="1" ht="15.75" customHeight="1"/>
    <row r="377" customFormat="1" ht="15.75" customHeight="1"/>
    <row r="378" customFormat="1" ht="15.75" customHeight="1"/>
    <row r="379" customFormat="1" ht="15.75" customHeight="1"/>
    <row r="380" customFormat="1" ht="15.75" customHeight="1"/>
    <row r="381" customFormat="1" ht="15.75" customHeight="1"/>
    <row r="382" customFormat="1" ht="15.75" customHeight="1"/>
    <row r="383" customFormat="1" ht="15.75" customHeight="1"/>
    <row r="384" customFormat="1" ht="15.75" customHeight="1"/>
    <row r="385" customFormat="1" ht="15.75" customHeight="1"/>
    <row r="386" customFormat="1" ht="15.75" customHeight="1"/>
    <row r="387" customFormat="1" ht="15.75" customHeight="1"/>
    <row r="388" customFormat="1" ht="15.75" customHeight="1"/>
    <row r="389" customFormat="1" ht="15.75" customHeight="1"/>
    <row r="390" customFormat="1" ht="15.75" customHeight="1"/>
    <row r="391" customFormat="1" ht="15.75" customHeight="1"/>
    <row r="392" customFormat="1" ht="15.75" customHeight="1"/>
    <row r="393" customFormat="1" ht="15.75" customHeight="1"/>
    <row r="394" customFormat="1" ht="15.75" customHeight="1"/>
    <row r="395" customFormat="1" ht="15.75" customHeight="1"/>
    <row r="396" customFormat="1" ht="15.75" customHeight="1"/>
    <row r="397" customFormat="1" ht="15.75" customHeight="1"/>
    <row r="398" customFormat="1" ht="15.75" customHeight="1"/>
    <row r="399" customFormat="1" ht="15.75" customHeight="1"/>
    <row r="400" customFormat="1" ht="15.75" customHeight="1"/>
    <row r="401" customFormat="1" ht="15.75" customHeight="1"/>
    <row r="402" customFormat="1" ht="15.75" customHeight="1"/>
    <row r="403" customFormat="1" ht="15.75" customHeight="1"/>
    <row r="404" customFormat="1" ht="15.75" customHeight="1"/>
    <row r="405" customFormat="1" ht="15.75" customHeight="1"/>
    <row r="406" customFormat="1" ht="15.75" customHeight="1"/>
    <row r="407" customFormat="1" ht="15.75" customHeight="1"/>
    <row r="408" customFormat="1" ht="15.75" customHeight="1"/>
    <row r="409" customFormat="1" ht="15.75" customHeight="1"/>
    <row r="410" customFormat="1" ht="15.75" customHeight="1"/>
    <row r="411" customFormat="1" ht="15.75" customHeight="1"/>
    <row r="412" customFormat="1" ht="15.75" customHeight="1"/>
    <row r="413" customFormat="1" ht="15.75" customHeight="1"/>
    <row r="414" customFormat="1" ht="15.75" customHeight="1"/>
    <row r="415" customFormat="1" ht="15.75" customHeight="1"/>
    <row r="416" customFormat="1" ht="15.75" customHeight="1"/>
    <row r="417" customFormat="1" ht="15.75" customHeight="1"/>
    <row r="418" customFormat="1" ht="15.75" customHeight="1"/>
    <row r="419" customFormat="1" ht="15.75" customHeight="1"/>
    <row r="420" customFormat="1" ht="15.75" customHeight="1"/>
    <row r="421" customFormat="1" ht="15.75" customHeight="1"/>
    <row r="422" customFormat="1" ht="15.75" customHeight="1"/>
    <row r="423" customFormat="1" ht="15.75" customHeight="1"/>
    <row r="424" customFormat="1" ht="15.75" customHeight="1"/>
    <row r="425" customFormat="1" ht="15.75" customHeight="1"/>
    <row r="426" customFormat="1" ht="15.75" customHeight="1"/>
    <row r="427" customFormat="1" ht="15.75" customHeight="1"/>
    <row r="428" customFormat="1" ht="15.75" customHeight="1"/>
    <row r="429" customFormat="1" ht="15.75" customHeight="1"/>
    <row r="430" customFormat="1" ht="15.75" customHeight="1"/>
    <row r="431" customFormat="1" ht="15.75" customHeight="1"/>
    <row r="432" customFormat="1" ht="15.75" customHeight="1"/>
    <row r="433" customFormat="1" ht="15.75" customHeight="1"/>
    <row r="434" customFormat="1" ht="15.75" customHeight="1"/>
    <row r="435" customFormat="1" ht="15.75" customHeight="1"/>
    <row r="436" customFormat="1" ht="15.75" customHeight="1"/>
    <row r="437" customFormat="1" ht="15.75" customHeight="1"/>
    <row r="438" customFormat="1" ht="15.75" customHeight="1"/>
    <row r="439" customFormat="1" ht="15.75" customHeight="1"/>
    <row r="440" customFormat="1" ht="15.75" customHeight="1"/>
    <row r="441" customFormat="1" ht="15.75" customHeight="1"/>
    <row r="442" customFormat="1" ht="15.75" customHeight="1"/>
    <row r="443" customFormat="1" ht="15.75" customHeight="1"/>
    <row r="444" customFormat="1" ht="15.75" customHeight="1"/>
    <row r="445" customFormat="1" ht="15.75" customHeight="1"/>
    <row r="446" customFormat="1" ht="15.75" customHeight="1"/>
    <row r="447" customFormat="1" ht="15.75" customHeight="1"/>
    <row r="448" customFormat="1" ht="15.75" customHeight="1"/>
    <row r="449" customFormat="1" ht="15.75" customHeight="1"/>
    <row r="450" customFormat="1" ht="15.75" customHeight="1"/>
    <row r="451" customFormat="1" ht="15.75" customHeight="1"/>
    <row r="452" customFormat="1" ht="15.75" customHeight="1"/>
    <row r="453" customFormat="1" ht="15.75" customHeight="1"/>
    <row r="454" customFormat="1" ht="15.75" customHeight="1"/>
    <row r="455" customFormat="1" ht="15.75" customHeight="1"/>
    <row r="456" customFormat="1" ht="15.75" customHeight="1"/>
    <row r="457" customFormat="1" ht="15.75" customHeight="1"/>
    <row r="458" customFormat="1" ht="15.75" customHeight="1"/>
    <row r="459" customFormat="1" ht="15.75" customHeight="1"/>
    <row r="460" customFormat="1" ht="15.75" customHeight="1"/>
    <row r="461" customFormat="1" ht="15.75" customHeight="1"/>
    <row r="462" customFormat="1" ht="15.75" customHeight="1"/>
    <row r="463" customFormat="1" ht="15.75" customHeight="1"/>
    <row r="464" customFormat="1" ht="15.75" customHeight="1"/>
    <row r="465" customFormat="1" ht="15.75" customHeight="1"/>
    <row r="466" customFormat="1" ht="15.75" customHeight="1"/>
    <row r="467" customFormat="1" ht="15.75" customHeight="1"/>
    <row r="468" customFormat="1" ht="15.75" customHeight="1"/>
    <row r="469" customFormat="1" ht="15.75" customHeight="1"/>
    <row r="470" customFormat="1" ht="15.75" customHeight="1"/>
    <row r="471" customFormat="1" ht="15.75" customHeight="1"/>
    <row r="472" customFormat="1" ht="15.75" customHeight="1"/>
    <row r="473" customFormat="1" ht="15.75" customHeight="1"/>
    <row r="474" customFormat="1" ht="15.75" customHeight="1"/>
    <row r="475" customFormat="1" ht="15.75" customHeight="1"/>
    <row r="476" customFormat="1" ht="15.75" customHeight="1"/>
    <row r="477" customFormat="1" ht="15.75" customHeight="1"/>
    <row r="478" customFormat="1" ht="15.75" customHeight="1"/>
    <row r="479" customFormat="1" ht="15.75" customHeight="1"/>
    <row r="480" customFormat="1" ht="15.75" customHeight="1"/>
    <row r="481" customFormat="1" ht="15.75" customHeight="1"/>
    <row r="482" customFormat="1" ht="15.75" customHeight="1"/>
    <row r="483" customFormat="1" ht="15.75" customHeight="1"/>
    <row r="484" customFormat="1" ht="15.75" customHeight="1"/>
    <row r="485" customFormat="1" ht="15.75" customHeight="1"/>
    <row r="486" customFormat="1" ht="15.75" customHeight="1"/>
    <row r="487" customFormat="1" ht="15.75" customHeight="1"/>
    <row r="488" customFormat="1" ht="15.75" customHeight="1"/>
    <row r="489" customFormat="1" ht="15.75" customHeight="1"/>
    <row r="490" customFormat="1" ht="15.75" customHeight="1"/>
    <row r="491" customFormat="1" ht="15.75" customHeight="1"/>
    <row r="492" customFormat="1" ht="15.75" customHeight="1"/>
    <row r="493" customFormat="1" ht="15.75" customHeight="1"/>
    <row r="494" customFormat="1" ht="15.75" customHeight="1"/>
    <row r="495" customFormat="1" ht="15.75" customHeight="1"/>
    <row r="496" customFormat="1" ht="15.75" customHeight="1"/>
    <row r="497" customFormat="1" ht="15.75" customHeight="1"/>
    <row r="498" customFormat="1" ht="15.75" customHeight="1"/>
    <row r="499" customFormat="1" ht="15.75" customHeight="1"/>
    <row r="500" customFormat="1" ht="15.75" customHeight="1"/>
    <row r="501" customFormat="1" ht="15.75" customHeight="1"/>
    <row r="502" customFormat="1" ht="15.75" customHeight="1"/>
    <row r="503" customFormat="1" ht="15.75" customHeight="1"/>
    <row r="504" customFormat="1" ht="15.75" customHeight="1"/>
    <row r="505" customFormat="1" ht="15.75" customHeight="1"/>
    <row r="506" customFormat="1" ht="15.75" customHeight="1"/>
    <row r="507" customFormat="1" ht="15.75" customHeight="1"/>
    <row r="508" customFormat="1" ht="15.75" customHeight="1"/>
    <row r="509" customFormat="1" ht="15.75" customHeight="1"/>
    <row r="510" customFormat="1" ht="15.75" customHeight="1"/>
    <row r="511" customFormat="1" ht="15.75" customHeight="1"/>
    <row r="512" customFormat="1" ht="15.75" customHeight="1"/>
    <row r="513" customFormat="1" ht="15.75" customHeight="1"/>
    <row r="514" customFormat="1" ht="15.75" customHeight="1"/>
    <row r="515" customFormat="1" ht="15.75" customHeight="1"/>
    <row r="516" customFormat="1" ht="15.75" customHeight="1"/>
    <row r="517" customFormat="1" ht="15.75" customHeight="1"/>
    <row r="518" customFormat="1" ht="15.75" customHeight="1"/>
    <row r="519" customFormat="1" ht="15.75" customHeight="1"/>
    <row r="520" customFormat="1" ht="15.75" customHeight="1"/>
    <row r="521" customFormat="1" ht="15.75" customHeight="1"/>
    <row r="522" customFormat="1" ht="15.75" customHeight="1"/>
    <row r="523" customFormat="1" ht="15.75" customHeight="1"/>
    <row r="524" customFormat="1" ht="15.75" customHeight="1"/>
    <row r="525" customFormat="1" ht="15.75" customHeight="1"/>
    <row r="526" customFormat="1" ht="15.75" customHeight="1"/>
    <row r="527" customFormat="1" ht="15.75" customHeight="1"/>
    <row r="528" customFormat="1" ht="15.75" customHeight="1"/>
    <row r="529" customFormat="1" ht="15.75" customHeight="1"/>
    <row r="530" customFormat="1" ht="15.75" customHeight="1"/>
    <row r="531" customFormat="1" ht="15.75" customHeight="1"/>
    <row r="532" customFormat="1" ht="15.75" customHeight="1"/>
    <row r="533" customFormat="1" ht="15.75" customHeight="1"/>
    <row r="534" customFormat="1" ht="15.75" customHeight="1"/>
    <row r="535" customFormat="1" ht="15.75" customHeight="1"/>
    <row r="536" customFormat="1" ht="15.75" customHeight="1"/>
    <row r="537" customFormat="1" ht="15.75" customHeight="1"/>
    <row r="538" customFormat="1" ht="15.75" customHeight="1"/>
    <row r="539" customFormat="1" ht="15.75" customHeight="1"/>
    <row r="540" customFormat="1" ht="15.75" customHeight="1"/>
    <row r="541" customFormat="1" ht="15.75" customHeight="1"/>
    <row r="542" customFormat="1" ht="15.75" customHeight="1"/>
    <row r="543" customFormat="1" ht="15.75" customHeight="1"/>
    <row r="544" customFormat="1" ht="15.75" customHeight="1"/>
    <row r="545" customFormat="1" ht="15.75" customHeight="1"/>
    <row r="546" customFormat="1" ht="15.75" customHeight="1"/>
    <row r="547" customFormat="1" ht="15.75" customHeight="1"/>
    <row r="548" customFormat="1" ht="15.75" customHeight="1"/>
    <row r="549" customFormat="1" ht="15.75" customHeight="1"/>
    <row r="550" customFormat="1" ht="15.75" customHeight="1"/>
    <row r="551" customFormat="1" ht="15.75" customHeight="1"/>
    <row r="552" customFormat="1" ht="15.75" customHeight="1"/>
    <row r="553" customFormat="1" ht="15.75" customHeight="1"/>
    <row r="554" customFormat="1" ht="15.75" customHeight="1"/>
    <row r="555" customFormat="1" ht="15.75" customHeight="1"/>
    <row r="556" customFormat="1" ht="15.75" customHeight="1"/>
    <row r="557" customFormat="1" ht="15.75" customHeight="1"/>
    <row r="558" customFormat="1" ht="15.75" customHeight="1"/>
    <row r="559" customFormat="1" ht="15.75" customHeight="1"/>
    <row r="560" customFormat="1" ht="15.75" customHeight="1"/>
    <row r="561" customFormat="1" ht="15.75" customHeight="1"/>
    <row r="562" customFormat="1" ht="15.75" customHeight="1"/>
    <row r="563" customFormat="1" ht="15.75" customHeight="1"/>
    <row r="564" customFormat="1" ht="15.75" customHeight="1"/>
    <row r="565" customFormat="1" ht="15.75" customHeight="1"/>
    <row r="566" customFormat="1" ht="15.75" customHeight="1"/>
    <row r="567" customFormat="1" ht="15.75" customHeight="1"/>
    <row r="568" customFormat="1" ht="15.75" customHeight="1"/>
    <row r="569" customFormat="1" ht="15.75" customHeight="1"/>
    <row r="570" customFormat="1" ht="15.75" customHeight="1"/>
    <row r="571" customFormat="1" ht="15.75" customHeight="1"/>
    <row r="572" customFormat="1" ht="15.75" customHeight="1"/>
    <row r="573" customFormat="1" ht="15.75" customHeight="1"/>
    <row r="574" customFormat="1" ht="15.75" customHeight="1"/>
    <row r="575" customFormat="1" ht="15.75" customHeight="1"/>
    <row r="576" customFormat="1" ht="15.75" customHeight="1"/>
    <row r="577" customFormat="1" ht="15.75" customHeight="1"/>
    <row r="578" customFormat="1" ht="15.75" customHeight="1"/>
    <row r="579" customFormat="1" ht="15.75" customHeight="1"/>
    <row r="580" customFormat="1" ht="15.75" customHeight="1"/>
    <row r="581" customFormat="1" ht="15.75" customHeight="1"/>
    <row r="582" customFormat="1" ht="15.75" customHeight="1"/>
    <row r="583" customFormat="1" ht="15.75" customHeight="1"/>
    <row r="584" customFormat="1" ht="15.75" customHeight="1"/>
    <row r="585" customFormat="1" ht="15.75" customHeight="1"/>
    <row r="586" customFormat="1" ht="15.75" customHeight="1"/>
    <row r="587" customFormat="1" ht="15.75" customHeight="1"/>
    <row r="588" customFormat="1" ht="15.75" customHeight="1"/>
    <row r="589" customFormat="1" ht="15.75" customHeight="1"/>
    <row r="590" customFormat="1" ht="15.75" customHeight="1"/>
    <row r="591" customFormat="1" ht="15.75" customHeight="1"/>
    <row r="592" customFormat="1" ht="15.75" customHeight="1"/>
    <row r="593" customFormat="1" ht="15.75" customHeight="1"/>
    <row r="594" customFormat="1" ht="15.75" customHeight="1"/>
    <row r="595" customFormat="1" ht="15.75" customHeight="1"/>
    <row r="596" customFormat="1" ht="15.75" customHeight="1"/>
    <row r="597" customFormat="1" ht="15.75" customHeight="1"/>
    <row r="598" customFormat="1" ht="15.75" customHeight="1"/>
    <row r="599" customFormat="1" ht="15.75" customHeight="1"/>
    <row r="600" customFormat="1" ht="15.75" customHeight="1"/>
    <row r="601" customFormat="1" ht="15.75" customHeight="1"/>
    <row r="602" customFormat="1" ht="15.75" customHeight="1"/>
    <row r="603" customFormat="1" ht="15.75" customHeight="1"/>
    <row r="604" customFormat="1" ht="15.75" customHeight="1"/>
    <row r="605" customFormat="1" ht="15.75" customHeight="1"/>
    <row r="606" customFormat="1" ht="15.75" customHeight="1"/>
    <row r="607" customFormat="1" ht="15.75" customHeight="1"/>
    <row r="608" customFormat="1" ht="15.75" customHeight="1"/>
    <row r="609" customFormat="1" ht="15.75" customHeight="1"/>
    <row r="610" customFormat="1" ht="15.75" customHeight="1"/>
    <row r="611" customFormat="1" ht="15.75" customHeight="1"/>
    <row r="612" customFormat="1" ht="15.75" customHeight="1"/>
    <row r="613" customFormat="1" ht="15.75" customHeight="1"/>
    <row r="614" customFormat="1" ht="15.75" customHeight="1"/>
    <row r="615" customFormat="1" ht="15.75" customHeight="1"/>
    <row r="616" customFormat="1" ht="15.75" customHeight="1"/>
    <row r="617" customFormat="1" ht="15.75" customHeight="1"/>
    <row r="618" customFormat="1" ht="15.75" customHeight="1"/>
    <row r="619" customFormat="1" ht="15.75" customHeight="1"/>
    <row r="620" customFormat="1" ht="15.75" customHeight="1"/>
    <row r="621" customFormat="1" ht="15.75" customHeight="1"/>
    <row r="622" customFormat="1" ht="15.75" customHeight="1"/>
    <row r="623" customFormat="1" ht="15.75" customHeight="1"/>
    <row r="624" customFormat="1" ht="15.75" customHeight="1"/>
    <row r="625" customFormat="1" ht="15.75" customHeight="1"/>
    <row r="626" customFormat="1" ht="15.75" customHeight="1"/>
    <row r="627" customFormat="1" ht="15.75" customHeight="1"/>
    <row r="628" customFormat="1" ht="15.75" customHeight="1"/>
    <row r="629" customFormat="1" ht="15.75" customHeight="1"/>
    <row r="630" customFormat="1" ht="15.75" customHeight="1"/>
    <row r="631" customFormat="1" ht="15.75" customHeight="1"/>
    <row r="632" customFormat="1" ht="15.75" customHeight="1"/>
    <row r="633" customFormat="1" ht="15.75" customHeight="1"/>
    <row r="634" customFormat="1" ht="15.75" customHeight="1"/>
    <row r="635" customFormat="1" ht="15.75" customHeight="1"/>
    <row r="636" customFormat="1" ht="15.75" customHeight="1"/>
    <row r="637" customFormat="1" ht="15.75" customHeight="1"/>
    <row r="638" customFormat="1" ht="15.75" customHeight="1"/>
    <row r="639" customFormat="1" ht="15.75" customHeight="1"/>
    <row r="640" customFormat="1" ht="15.75" customHeight="1"/>
    <row r="641" customFormat="1" ht="15.75" customHeight="1"/>
    <row r="642" customFormat="1" ht="15.75" customHeight="1"/>
    <row r="643" customFormat="1" ht="15.75" customHeight="1"/>
    <row r="644" customFormat="1" ht="15.75" customHeight="1"/>
    <row r="645" customFormat="1" ht="15.75" customHeight="1"/>
    <row r="646" customFormat="1" ht="15.75" customHeight="1"/>
    <row r="647" customFormat="1" ht="15.75" customHeight="1"/>
    <row r="648" customFormat="1" ht="15.75" customHeight="1"/>
    <row r="649" customFormat="1" ht="15.75" customHeight="1"/>
    <row r="650" customFormat="1" ht="15.75" customHeight="1"/>
    <row r="651" customFormat="1" ht="15.75" customHeight="1"/>
    <row r="652" customFormat="1" ht="15.75" customHeight="1"/>
    <row r="653" customFormat="1" ht="15.75" customHeight="1"/>
    <row r="654" customFormat="1" ht="15.75" customHeight="1"/>
    <row r="655" customFormat="1" ht="15.75" customHeight="1"/>
    <row r="656" customFormat="1" ht="15.75" customHeight="1"/>
    <row r="657" customFormat="1" ht="15.75" customHeight="1"/>
    <row r="658" customFormat="1" ht="15.75" customHeight="1"/>
    <row r="659" customFormat="1" ht="15.75" customHeight="1"/>
    <row r="660" customFormat="1" ht="15.75" customHeight="1"/>
    <row r="661" customFormat="1" ht="15.75" customHeight="1"/>
    <row r="662" customFormat="1" ht="15.75" customHeight="1"/>
    <row r="663" customFormat="1" ht="15.75" customHeight="1"/>
    <row r="664" customFormat="1" ht="15.75" customHeight="1"/>
    <row r="665" customFormat="1" ht="15.75" customHeight="1"/>
    <row r="666" customFormat="1" ht="15.75" customHeight="1"/>
    <row r="667" customFormat="1" ht="15.75" customHeight="1"/>
    <row r="668" customFormat="1" ht="15.75" customHeight="1"/>
    <row r="669" customFormat="1" ht="15.75" customHeight="1"/>
    <row r="670" customFormat="1" ht="15.75" customHeight="1"/>
    <row r="671" customFormat="1" ht="15.75" customHeight="1"/>
    <row r="672" customFormat="1" ht="15.75" customHeight="1"/>
    <row r="673" customFormat="1" ht="15.75" customHeight="1"/>
    <row r="674" customFormat="1" ht="15.75" customHeight="1"/>
    <row r="675" customFormat="1" ht="15.75" customHeight="1"/>
    <row r="676" customFormat="1" ht="15.75" customHeight="1"/>
    <row r="677" customFormat="1" ht="15.75" customHeight="1"/>
    <row r="678" customFormat="1" ht="15.75" customHeight="1"/>
    <row r="679" customFormat="1" ht="15.75" customHeight="1"/>
    <row r="680" customFormat="1" ht="15.75" customHeight="1"/>
    <row r="681" customFormat="1" ht="15.75" customHeight="1"/>
    <row r="682" customFormat="1" ht="15.75" customHeight="1"/>
    <row r="683" customFormat="1" ht="15.75" customHeight="1"/>
    <row r="684" customFormat="1" ht="15.75" customHeight="1"/>
    <row r="685" customFormat="1" ht="15.75" customHeight="1"/>
    <row r="686" customFormat="1" ht="15.75" customHeight="1"/>
    <row r="687" customFormat="1" ht="15.75" customHeight="1"/>
    <row r="688" customFormat="1" ht="15.75" customHeight="1"/>
    <row r="689" customFormat="1" ht="15.75" customHeight="1"/>
    <row r="690" customFormat="1" ht="15.75" customHeight="1"/>
    <row r="691" customFormat="1" ht="15.75" customHeight="1"/>
    <row r="692" customFormat="1" ht="15.75" customHeight="1"/>
    <row r="693" customFormat="1" ht="15.75" customHeight="1"/>
    <row r="694" customFormat="1" ht="15.75" customHeight="1"/>
    <row r="695" customFormat="1" ht="15.75" customHeight="1"/>
    <row r="696" customFormat="1" ht="15.75" customHeight="1"/>
    <row r="697" customFormat="1" ht="15.75" customHeight="1"/>
    <row r="698" customFormat="1" ht="15.75" customHeight="1"/>
    <row r="699" customFormat="1" ht="15.75" customHeight="1"/>
    <row r="700" customFormat="1" ht="15.75" customHeight="1"/>
    <row r="701" customFormat="1" ht="15.75" customHeight="1"/>
    <row r="702" customFormat="1" ht="15.75" customHeight="1"/>
    <row r="703" customFormat="1" ht="15.75" customHeight="1"/>
    <row r="704" customFormat="1" ht="15.75" customHeight="1"/>
    <row r="705" customFormat="1" ht="15.75" customHeight="1"/>
    <row r="706" customFormat="1" ht="15.75" customHeight="1"/>
    <row r="707" customFormat="1" ht="15.75" customHeight="1"/>
    <row r="708" customFormat="1" ht="15.75" customHeight="1"/>
    <row r="709" customFormat="1" ht="15.75" customHeight="1"/>
    <row r="710" customFormat="1" ht="15.75" customHeight="1"/>
    <row r="711" customFormat="1" ht="15.75" customHeight="1"/>
    <row r="712" customFormat="1" ht="15.75" customHeight="1"/>
    <row r="713" customFormat="1" ht="15.75" customHeight="1"/>
    <row r="714" customFormat="1" ht="15.75" customHeight="1"/>
    <row r="715" customFormat="1" ht="15.75" customHeight="1"/>
    <row r="716" customFormat="1" ht="15.75" customHeight="1"/>
    <row r="717" customFormat="1" ht="15.75" customHeight="1"/>
    <row r="718" customFormat="1" ht="15.75" customHeight="1"/>
    <row r="719" customFormat="1" ht="15.75" customHeight="1"/>
    <row r="720" customFormat="1" ht="15.75" customHeight="1"/>
    <row r="721" customFormat="1" ht="15.75" customHeight="1"/>
    <row r="722" customFormat="1" ht="15.75" customHeight="1"/>
    <row r="723" customFormat="1" ht="15.75" customHeight="1"/>
    <row r="724" customFormat="1" ht="15.75" customHeight="1"/>
    <row r="725" customFormat="1" ht="15.75" customHeight="1"/>
    <row r="726" customFormat="1" ht="15.75" customHeight="1"/>
    <row r="727" customFormat="1" ht="15.75" customHeight="1"/>
    <row r="728" customFormat="1" ht="15.75" customHeight="1"/>
    <row r="729" customFormat="1" ht="15.75" customHeight="1"/>
    <row r="730" customFormat="1" ht="15.75" customHeight="1"/>
    <row r="731" customFormat="1" ht="15.75" customHeight="1"/>
    <row r="732" customFormat="1" ht="15.75" customHeight="1"/>
    <row r="733" customFormat="1" ht="15.75" customHeight="1"/>
    <row r="734" customFormat="1" ht="15.75" customHeight="1"/>
    <row r="735" customFormat="1" ht="15.75" customHeight="1"/>
    <row r="736" customFormat="1" ht="15.75" customHeight="1"/>
    <row r="737" customFormat="1" ht="15.75" customHeight="1"/>
    <row r="738" customFormat="1" ht="15.75" customHeight="1"/>
    <row r="739" customFormat="1" ht="15.75" customHeight="1"/>
    <row r="740" customFormat="1" ht="15.75" customHeight="1"/>
    <row r="741" customFormat="1" ht="15.75" customHeight="1"/>
    <row r="742" customFormat="1" ht="15.75" customHeight="1"/>
    <row r="743" customFormat="1" ht="15.75" customHeight="1"/>
    <row r="744" customFormat="1" ht="15.75" customHeight="1"/>
    <row r="745" customFormat="1" ht="15.75" customHeight="1"/>
    <row r="746" customFormat="1" ht="15.75" customHeight="1"/>
    <row r="747" customFormat="1" ht="15.75" customHeight="1"/>
    <row r="748" customFormat="1" ht="15.75" customHeight="1"/>
    <row r="749" customFormat="1" ht="15.75" customHeight="1"/>
    <row r="750" customFormat="1" ht="15.75" customHeight="1"/>
    <row r="751" customFormat="1" ht="15.75" customHeight="1"/>
    <row r="752" customFormat="1" ht="15.75" customHeight="1"/>
    <row r="753" customFormat="1" ht="15.75" customHeight="1"/>
    <row r="754" customFormat="1" ht="15.75" customHeight="1"/>
    <row r="755" customFormat="1" ht="15.75" customHeight="1"/>
    <row r="756" customFormat="1" ht="15.75" customHeight="1"/>
    <row r="757" customFormat="1" ht="15.75" customHeight="1"/>
    <row r="758" customFormat="1" ht="15.75" customHeight="1"/>
    <row r="759" customFormat="1" ht="15.75" customHeight="1"/>
    <row r="760" customFormat="1" ht="15.75" customHeight="1"/>
    <row r="761" customFormat="1" ht="15.75" customHeight="1"/>
    <row r="762" customFormat="1" ht="15.75" customHeight="1"/>
    <row r="763" customFormat="1" ht="15.75" customHeight="1"/>
    <row r="764" customFormat="1" ht="15.75" customHeight="1"/>
    <row r="765" customFormat="1" ht="15.75" customHeight="1"/>
    <row r="766" customFormat="1" ht="15.75" customHeight="1"/>
    <row r="767" customFormat="1" ht="15.75" customHeight="1"/>
    <row r="768" customFormat="1" ht="15.75" customHeight="1"/>
    <row r="769" customFormat="1" ht="15.75" customHeight="1"/>
    <row r="770" customFormat="1" ht="15.75" customHeight="1"/>
    <row r="771" customFormat="1" ht="15.75" customHeight="1"/>
    <row r="772" customFormat="1" ht="15.75" customHeight="1"/>
    <row r="773" customFormat="1" ht="15.75" customHeight="1"/>
    <row r="774" customFormat="1" ht="15.75" customHeight="1"/>
    <row r="775" customFormat="1" ht="15.75" customHeight="1"/>
    <row r="776" customFormat="1" ht="15.75" customHeight="1"/>
    <row r="777" customFormat="1" ht="15.75" customHeight="1"/>
    <row r="778" customFormat="1" ht="15.75" customHeight="1"/>
    <row r="779" customFormat="1" ht="15.75" customHeight="1"/>
    <row r="780" customFormat="1" ht="15.75" customHeight="1"/>
    <row r="781" customFormat="1" ht="15.75" customHeight="1"/>
    <row r="782" customFormat="1" ht="15.75" customHeight="1"/>
    <row r="783" customFormat="1" ht="15.75" customHeight="1"/>
    <row r="784" customFormat="1" ht="15.75" customHeight="1"/>
    <row r="785" customFormat="1" ht="15.75" customHeight="1"/>
    <row r="786" customFormat="1" ht="15.75" customHeight="1"/>
    <row r="787" customFormat="1" ht="15.75" customHeight="1"/>
    <row r="788" customFormat="1" ht="15.75" customHeight="1"/>
    <row r="789" customFormat="1" ht="15.75" customHeight="1"/>
    <row r="790" customFormat="1" ht="15.75" customHeight="1"/>
    <row r="791" customFormat="1" ht="15.75" customHeight="1"/>
    <row r="792" customFormat="1" ht="15.75" customHeight="1"/>
    <row r="793" customFormat="1" ht="15.75" customHeight="1"/>
    <row r="794" customFormat="1" ht="15.75" customHeight="1"/>
    <row r="795" customFormat="1" ht="15.75" customHeight="1"/>
    <row r="796" customFormat="1" ht="15.75" customHeight="1"/>
    <row r="797" customFormat="1" ht="15.75" customHeight="1"/>
    <row r="798" customFormat="1" ht="15.75" customHeight="1"/>
    <row r="799" customFormat="1" ht="15.75" customHeight="1"/>
    <row r="800" customFormat="1" ht="15.75" customHeight="1"/>
    <row r="801" customFormat="1" ht="15.75" customHeight="1"/>
    <row r="802" customFormat="1" ht="15.75" customHeight="1"/>
    <row r="803" customFormat="1" ht="15.75" customHeight="1"/>
    <row r="804" customFormat="1" ht="15.75" customHeight="1"/>
    <row r="805" customFormat="1" ht="15.75" customHeight="1"/>
    <row r="806" customFormat="1" ht="15.75" customHeight="1"/>
    <row r="807" customFormat="1" ht="15.75" customHeight="1"/>
    <row r="808" customFormat="1" ht="15.75" customHeight="1"/>
    <row r="809" customFormat="1" ht="15.75" customHeight="1"/>
    <row r="810" customFormat="1" ht="15.75" customHeight="1"/>
    <row r="811" customFormat="1" ht="15.75" customHeight="1"/>
    <row r="812" customFormat="1" ht="15.75" customHeight="1"/>
    <row r="813" customFormat="1" ht="15.75" customHeight="1"/>
    <row r="814" customFormat="1" ht="15.75" customHeight="1"/>
    <row r="815" customFormat="1" ht="15.75" customHeight="1"/>
    <row r="816" customFormat="1" ht="15.75" customHeight="1"/>
    <row r="817" customFormat="1" ht="15.75" customHeight="1"/>
    <row r="818" customFormat="1" ht="15.75" customHeight="1"/>
    <row r="819" customFormat="1" ht="15.75" customHeight="1"/>
    <row r="820" customFormat="1" ht="15.75" customHeight="1"/>
    <row r="821" customFormat="1" ht="15.75" customHeight="1"/>
    <row r="822" customFormat="1" ht="15.75" customHeight="1"/>
    <row r="823" customFormat="1" ht="15.75" customHeight="1"/>
    <row r="824" customFormat="1" ht="15.75" customHeight="1"/>
    <row r="825" customFormat="1" ht="15.75" customHeight="1"/>
    <row r="826" customFormat="1" ht="15.75" customHeight="1"/>
    <row r="827" customFormat="1" ht="15.75" customHeight="1"/>
    <row r="828" customFormat="1" ht="15.75" customHeight="1"/>
    <row r="829" customFormat="1" ht="15.75" customHeight="1"/>
    <row r="830" customFormat="1" ht="15.75" customHeight="1"/>
    <row r="831" customFormat="1" ht="15.75" customHeight="1"/>
    <row r="832" customFormat="1" ht="15.75" customHeight="1"/>
    <row r="833" customFormat="1" ht="15.75" customHeight="1"/>
    <row r="834" customFormat="1" ht="15.75" customHeight="1"/>
    <row r="835" customFormat="1" ht="15.75" customHeight="1"/>
    <row r="836" customFormat="1" ht="15.75" customHeight="1"/>
    <row r="837" customFormat="1" ht="15.75" customHeight="1"/>
    <row r="838" customFormat="1" ht="15.75" customHeight="1"/>
    <row r="839" customFormat="1" ht="15.75" customHeight="1"/>
    <row r="840" customFormat="1" ht="15.75" customHeight="1"/>
    <row r="841" customFormat="1" ht="15.75" customHeight="1"/>
    <row r="842" customFormat="1" ht="15.75" customHeight="1"/>
    <row r="843" customFormat="1" ht="15.75" customHeight="1"/>
    <row r="844" customFormat="1" ht="15.75" customHeight="1"/>
    <row r="845" customFormat="1" ht="15.75" customHeight="1"/>
    <row r="846" customFormat="1" ht="15.75" customHeight="1"/>
    <row r="847" customFormat="1" ht="15.75" customHeight="1"/>
    <row r="848" customFormat="1" ht="15.75" customHeight="1"/>
    <row r="849" customFormat="1" ht="15.75" customHeight="1"/>
    <row r="850" customFormat="1" ht="15.75" customHeight="1"/>
    <row r="851" customFormat="1" ht="15.75" customHeight="1"/>
    <row r="852" customFormat="1" ht="15.75" customHeight="1"/>
    <row r="853" customFormat="1" ht="15.75" customHeight="1"/>
    <row r="854" customFormat="1" ht="15.75" customHeight="1"/>
    <row r="855" customFormat="1" ht="15.75" customHeight="1"/>
    <row r="856" customFormat="1" ht="15.75" customHeight="1"/>
    <row r="857" customFormat="1" ht="15.75" customHeight="1"/>
    <row r="858" customFormat="1" ht="15.75" customHeight="1"/>
    <row r="859" customFormat="1" ht="15.75" customHeight="1"/>
    <row r="860" customFormat="1" ht="15.75" customHeight="1"/>
    <row r="861" customFormat="1" ht="15.75" customHeight="1"/>
    <row r="862" customFormat="1" ht="15.75" customHeight="1"/>
    <row r="863" customFormat="1" ht="15.75" customHeight="1"/>
    <row r="864" customFormat="1" ht="15.75" customHeight="1"/>
    <row r="865" customFormat="1" ht="15.75" customHeight="1"/>
    <row r="866" customFormat="1" ht="15.75" customHeight="1"/>
    <row r="867" customFormat="1" ht="15.75" customHeight="1"/>
    <row r="868" customFormat="1" ht="15.75" customHeight="1"/>
    <row r="869" customFormat="1" ht="15.75" customHeight="1"/>
    <row r="870" customFormat="1" ht="15.75" customHeight="1"/>
    <row r="871" customFormat="1" ht="15.75" customHeight="1"/>
    <row r="872" customFormat="1" ht="15.75" customHeight="1"/>
    <row r="873" customFormat="1" ht="15.75" customHeight="1"/>
    <row r="874" customFormat="1" ht="15.75" customHeight="1"/>
    <row r="875" customFormat="1" ht="15.75" customHeight="1"/>
    <row r="876" customFormat="1" ht="15.75" customHeight="1"/>
    <row r="877" customFormat="1" ht="15.75" customHeight="1"/>
    <row r="878" customFormat="1" ht="15.75" customHeight="1"/>
    <row r="879" customFormat="1" ht="15.75" customHeight="1"/>
    <row r="880" customFormat="1" ht="15.75" customHeight="1"/>
    <row r="881" customFormat="1" ht="15.75" customHeight="1"/>
    <row r="882" customFormat="1" ht="15.75" customHeight="1"/>
    <row r="883" customFormat="1" ht="15.75" customHeight="1"/>
    <row r="884" customFormat="1" ht="15.75" customHeight="1"/>
    <row r="885" customFormat="1" ht="15.75" customHeight="1"/>
    <row r="886" customFormat="1" ht="15.75" customHeight="1"/>
    <row r="887" customFormat="1" ht="15.75" customHeight="1"/>
    <row r="888" customFormat="1" ht="15.75" customHeight="1"/>
    <row r="889" customFormat="1" ht="15.75" customHeight="1"/>
    <row r="890" customFormat="1" ht="15.75" customHeight="1"/>
    <row r="891" customFormat="1" ht="15.75" customHeight="1"/>
    <row r="892" customFormat="1" ht="15.75" customHeight="1"/>
    <row r="893" customFormat="1" ht="15.75" customHeight="1"/>
    <row r="894" customFormat="1" ht="15.75" customHeight="1"/>
    <row r="895" customFormat="1" ht="15.75" customHeight="1"/>
    <row r="896" customFormat="1" ht="15.75" customHeight="1"/>
    <row r="897" customFormat="1" ht="15.75" customHeight="1"/>
    <row r="898" customFormat="1" ht="15.75" customHeight="1"/>
    <row r="899" customFormat="1" ht="15.75" customHeight="1"/>
    <row r="900" customFormat="1" ht="15.75" customHeight="1"/>
    <row r="901" customFormat="1" ht="15.75" customHeight="1"/>
    <row r="902" customFormat="1" ht="15.75" customHeight="1"/>
    <row r="903" customFormat="1" ht="15.75" customHeight="1"/>
    <row r="904" customFormat="1" ht="15.75" customHeight="1"/>
    <row r="905" customFormat="1" ht="15.75" customHeight="1"/>
    <row r="906" customFormat="1" ht="15.75" customHeight="1"/>
    <row r="907" customFormat="1" ht="15.75" customHeight="1"/>
    <row r="908" customFormat="1" ht="15.75" customHeight="1"/>
    <row r="909" customFormat="1" ht="15.75" customHeight="1"/>
    <row r="910" customFormat="1" ht="15.75" customHeight="1"/>
    <row r="911" customFormat="1" ht="15.75" customHeight="1"/>
    <row r="912" customFormat="1" ht="15.75" customHeight="1"/>
    <row r="913" customFormat="1" ht="15.75" customHeight="1"/>
    <row r="914" customFormat="1" ht="15.75" customHeight="1"/>
    <row r="915" customFormat="1" ht="15.75" customHeight="1"/>
    <row r="916" customFormat="1" ht="15.75" customHeight="1"/>
    <row r="917" customFormat="1" ht="15.75" customHeight="1"/>
    <row r="918" customFormat="1" ht="15.75" customHeight="1"/>
    <row r="919" customFormat="1" ht="15.75" customHeight="1"/>
    <row r="920" customFormat="1" ht="15.75" customHeight="1"/>
    <row r="921" customFormat="1" ht="15.75" customHeight="1"/>
    <row r="922" customFormat="1" ht="15.75" customHeight="1"/>
    <row r="923" customFormat="1" ht="15.75" customHeight="1"/>
    <row r="924" customFormat="1" ht="15.75" customHeight="1"/>
    <row r="925" customFormat="1" ht="15.75" customHeight="1"/>
    <row r="926" customFormat="1" ht="15.75" customHeight="1"/>
    <row r="927" customFormat="1" ht="15.75" customHeight="1"/>
    <row r="928" customFormat="1" ht="15.75" customHeight="1"/>
    <row r="929" customFormat="1" ht="15.75" customHeight="1"/>
    <row r="930" customFormat="1" ht="15.75" customHeight="1"/>
    <row r="931" customFormat="1" ht="15.75" customHeight="1"/>
    <row r="932" customFormat="1" ht="15.75" customHeight="1"/>
    <row r="933" customFormat="1" ht="15.75" customHeight="1"/>
    <row r="934" customFormat="1" ht="15.75" customHeight="1"/>
    <row r="935" customFormat="1" ht="15.75" customHeight="1"/>
    <row r="936" customFormat="1" ht="15.75" customHeight="1"/>
    <row r="937" customFormat="1" ht="15.75" customHeight="1"/>
    <row r="938" customFormat="1" ht="15.75" customHeight="1"/>
    <row r="939" customFormat="1" ht="15.75" customHeight="1"/>
    <row r="940" customFormat="1" ht="15.75" customHeight="1"/>
    <row r="941" customFormat="1" ht="15.75" customHeight="1"/>
    <row r="942" customFormat="1" ht="15.75" customHeight="1"/>
    <row r="943" customFormat="1" ht="15.75" customHeight="1"/>
    <row r="944" customFormat="1" ht="15.75" customHeight="1"/>
    <row r="945" customFormat="1" ht="15.75" customHeight="1"/>
    <row r="946" customFormat="1" ht="15.75" customHeight="1"/>
    <row r="947" customFormat="1" ht="15.75" customHeight="1"/>
    <row r="948" customFormat="1" ht="15.75" customHeight="1"/>
    <row r="949" customFormat="1" ht="15.75" customHeight="1"/>
    <row r="950" customFormat="1" ht="15.75" customHeight="1"/>
    <row r="951" customFormat="1" ht="15.75" customHeight="1"/>
    <row r="952" customFormat="1" ht="15.75" customHeight="1"/>
    <row r="953" customFormat="1" ht="15.75" customHeight="1"/>
    <row r="954" customFormat="1" ht="15.75" customHeight="1"/>
    <row r="955" customFormat="1" ht="15.75" customHeight="1"/>
    <row r="956" customFormat="1" ht="15.75" customHeight="1"/>
    <row r="957" customFormat="1" ht="15.75" customHeight="1"/>
    <row r="958" customFormat="1" ht="15.75" customHeight="1"/>
    <row r="959" customFormat="1" ht="15.75" customHeight="1"/>
    <row r="960" customFormat="1" ht="15.75" customHeight="1"/>
    <row r="961" customFormat="1" ht="15.75" customHeight="1"/>
    <row r="962" customFormat="1" ht="15.75" customHeight="1"/>
    <row r="963" customFormat="1" ht="15.75" customHeight="1"/>
    <row r="964" customFormat="1" ht="15.75" customHeight="1"/>
    <row r="965" customFormat="1" ht="15.75" customHeight="1"/>
    <row r="966" customFormat="1" ht="15.75" customHeight="1"/>
    <row r="967" customFormat="1" ht="15.75" customHeight="1"/>
    <row r="968" customFormat="1" ht="15.75" customHeight="1"/>
    <row r="969" customFormat="1" ht="15.75" customHeight="1"/>
    <row r="970" customFormat="1" ht="15.75" customHeight="1"/>
    <row r="971" customFormat="1" ht="15.75" customHeight="1"/>
    <row r="972" customFormat="1" ht="15.75" customHeight="1"/>
    <row r="973" customFormat="1" ht="15.75" customHeight="1"/>
    <row r="974" customFormat="1" ht="15.75" customHeight="1"/>
    <row r="975" customFormat="1" ht="15.75" customHeight="1"/>
    <row r="976" customFormat="1" ht="15.75" customHeight="1"/>
    <row r="977" customFormat="1" ht="15.75" customHeight="1"/>
    <row r="978" customFormat="1" ht="15.75" customHeight="1"/>
    <row r="979" customFormat="1" ht="15.75" customHeight="1"/>
    <row r="980" customFormat="1" ht="15.75" customHeight="1"/>
    <row r="981" customFormat="1" ht="15.75" customHeight="1"/>
    <row r="982" customFormat="1" ht="15.75" customHeight="1"/>
    <row r="983" customFormat="1" ht="15.75" customHeight="1"/>
    <row r="984" customFormat="1" ht="15.75" customHeight="1"/>
    <row r="985" customFormat="1" ht="15.75" customHeight="1"/>
    <row r="986" customFormat="1" ht="15.75" customHeight="1"/>
    <row r="987" customFormat="1" ht="15.75" customHeight="1"/>
    <row r="988" customFormat="1" ht="15.75" customHeight="1"/>
    <row r="989" customFormat="1" ht="15.75" customHeight="1"/>
    <row r="990" customFormat="1" ht="15.75" customHeight="1"/>
    <row r="991" customFormat="1" ht="15.75" customHeight="1"/>
    <row r="992" customFormat="1" ht="15.75" customHeight="1"/>
    <row r="993" customFormat="1" ht="15.75" customHeight="1"/>
    <row r="994" customFormat="1" ht="15.75" customHeight="1"/>
    <row r="995" customFormat="1" ht="15.75" customHeight="1"/>
    <row r="996" customFormat="1" ht="15.75" customHeight="1"/>
    <row r="997" customFormat="1" ht="15.75" customHeight="1"/>
  </sheetData>
  <autoFilter ref="A1:R316" xr:uid="{7B6020DB-08C4-4728-9A69-1B986D9EC16D}">
    <sortState xmlns:xlrd2="http://schemas.microsoft.com/office/spreadsheetml/2017/richdata2" ref="A2:R316">
      <sortCondition ref="B1:B316"/>
    </sortState>
  </autoFilter>
  <conditionalFormatting sqref="C109:D161">
    <cfRule type="cellIs" dxfId="93" priority="43" operator="equal">
      <formula>"-"</formula>
    </cfRule>
  </conditionalFormatting>
  <conditionalFormatting sqref="D1:F316">
    <cfRule type="containsText" dxfId="92" priority="45" operator="containsText" text="num_cams">
      <formula>NOT(ISERROR(SEARCH(("num_cams"),(D1))))</formula>
    </cfRule>
    <cfRule type="containsText" dxfId="91" priority="46" operator="containsText" text="cam_arrange">
      <formula>NOT(ISERROR(SEARCH(("cam_arrange"),(D1))))</formula>
    </cfRule>
    <cfRule type="containsText" dxfId="90" priority="47" operator="containsText" text="camdays_per_loc">
      <formula>NOT(ISERROR(SEARCH(("camdays_per_loc"),(D1))))</formula>
    </cfRule>
    <cfRule type="containsText" dxfId="89" priority="48" operator="containsText" text="survey_duration">
      <formula>NOT(ISERROR(SEARCH(("survey_duration"),(D1))))</formula>
    </cfRule>
    <cfRule type="containsText" dxfId="88" priority="49" operator="containsText" text="cam_days_ttl">
      <formula>NOT(ISERROR(SEARCH(("cam_days_ttl"),(D1))))</formula>
    </cfRule>
    <cfRule type="containsText" dxfId="87" priority="50" operator="containsText" text="cam_spacing">
      <formula>NOT(ISERROR(SEARCH(("cam_spacing"),(D1))))</formula>
    </cfRule>
  </conditionalFormatting>
  <conditionalFormatting sqref="H20:H61">
    <cfRule type="cellIs" dxfId="86" priority="3" operator="equal">
      <formula>"-"</formula>
    </cfRule>
  </conditionalFormatting>
  <conditionalFormatting sqref="H20:H95">
    <cfRule type="containsText" dxfId="85" priority="2" operator="containsText" text="hr_size">
      <formula>NOT(ISERROR(SEARCH("hr_size",H20)))</formula>
    </cfRule>
  </conditionalFormatting>
  <conditionalFormatting sqref="H2:I20 I21:I50 H21:H61">
    <cfRule type="cellIs" dxfId="84" priority="5" operator="equal">
      <formula>"min"</formula>
    </cfRule>
  </conditionalFormatting>
  <conditionalFormatting sqref="H96:I158">
    <cfRule type="cellIs" dxfId="83" priority="4" operator="equal">
      <formula>"min"</formula>
    </cfRule>
  </conditionalFormatting>
  <conditionalFormatting sqref="I1:I1048576 H159:H1048576">
    <cfRule type="containsText" dxfId="82" priority="41" operator="containsText" text="hr_size">
      <formula>NOT(ISERROR(SEARCH("hr_size",H1)))</formula>
    </cfRule>
  </conditionalFormatting>
  <conditionalFormatting sqref="I2:I24 I39:I60 P1:P31 P41:P43 Q1:Q38 R1:R316">
    <cfRule type="cellIs" dxfId="81" priority="42" operator="equal">
      <formula>"-"</formula>
    </cfRule>
  </conditionalFormatting>
  <conditionalFormatting sqref="I26:I27 I30:I37">
    <cfRule type="cellIs" dxfId="80" priority="51" operator="equal">
      <formula>"-"</formula>
    </cfRule>
  </conditionalFormatting>
  <conditionalFormatting sqref="I109:I147 M137:N137">
    <cfRule type="cellIs" dxfId="79" priority="79" operator="equal">
      <formula>"-"</formula>
    </cfRule>
  </conditionalFormatting>
  <conditionalFormatting sqref="I149:I161">
    <cfRule type="cellIs" dxfId="78" priority="52" operator="equal">
      <formula>"-"</formula>
    </cfRule>
  </conditionalFormatting>
  <conditionalFormatting sqref="I233:I269 I271:I272 I274 I277 I280:I285 I287:I290 I292:I296 I298:I300 I302:I314 I316">
    <cfRule type="cellIs" dxfId="77" priority="53" operator="equal">
      <formula>"-"</formula>
    </cfRule>
  </conditionalFormatting>
  <conditionalFormatting sqref="J1:J50 L1:N50 J51:N57 M58:N198 J58:L316 M244:N266 M268:N270 M273:N316">
    <cfRule type="cellIs" dxfId="76" priority="38" operator="equal">
      <formula>"min"</formula>
    </cfRule>
  </conditionalFormatting>
  <conditionalFormatting sqref="J110:K112 J149:K150 J155:K158 J289:K289">
    <cfRule type="cellIs" dxfId="75" priority="40" operator="equal">
      <formula>"-"</formula>
    </cfRule>
  </conditionalFormatting>
  <conditionalFormatting sqref="J114:K116">
    <cfRule type="cellIs" dxfId="74" priority="25" operator="equal">
      <formula>"-"</formula>
    </cfRule>
  </conditionalFormatting>
  <conditionalFormatting sqref="J124:K132">
    <cfRule type="cellIs" dxfId="73" priority="26" operator="equal">
      <formula>"-"</formula>
    </cfRule>
  </conditionalFormatting>
  <conditionalFormatting sqref="J134:K140">
    <cfRule type="cellIs" dxfId="72" priority="39" operator="equal">
      <formula>"-"</formula>
    </cfRule>
  </conditionalFormatting>
  <conditionalFormatting sqref="J142:K142">
    <cfRule type="cellIs" dxfId="71" priority="27" operator="equal">
      <formula>"-"</formula>
    </cfRule>
  </conditionalFormatting>
  <conditionalFormatting sqref="J193:K193">
    <cfRule type="cellIs" dxfId="70" priority="28" operator="equal">
      <formula>"-"</formula>
    </cfRule>
  </conditionalFormatting>
  <conditionalFormatting sqref="J197:K198">
    <cfRule type="cellIs" dxfId="69" priority="29" operator="equal">
      <formula>"-"</formula>
    </cfRule>
  </conditionalFormatting>
  <conditionalFormatting sqref="J205:K206">
    <cfRule type="cellIs" dxfId="68" priority="30" operator="equal">
      <formula>"-"</formula>
    </cfRule>
  </conditionalFormatting>
  <conditionalFormatting sqref="J209:K209">
    <cfRule type="cellIs" dxfId="67" priority="31" operator="equal">
      <formula>"-"</formula>
    </cfRule>
  </conditionalFormatting>
  <conditionalFormatting sqref="J211:K212">
    <cfRule type="cellIs" dxfId="66" priority="32" operator="equal">
      <formula>"-"</formula>
    </cfRule>
  </conditionalFormatting>
  <conditionalFormatting sqref="J214:K214">
    <cfRule type="cellIs" dxfId="65" priority="33" operator="equal">
      <formula>"-"</formula>
    </cfRule>
  </conditionalFormatting>
  <conditionalFormatting sqref="J216:K216">
    <cfRule type="cellIs" dxfId="64" priority="34" operator="equal">
      <formula>"-"</formula>
    </cfRule>
  </conditionalFormatting>
  <conditionalFormatting sqref="J218:K218">
    <cfRule type="cellIs" dxfId="63" priority="35" operator="equal">
      <formula>"-"</formula>
    </cfRule>
  </conditionalFormatting>
  <conditionalFormatting sqref="J221:K222">
    <cfRule type="cellIs" dxfId="62" priority="36" operator="equal">
      <formula>"-"</formula>
    </cfRule>
  </conditionalFormatting>
  <conditionalFormatting sqref="J224:K225">
    <cfRule type="cellIs" dxfId="61" priority="37" operator="equal">
      <formula>"-"</formula>
    </cfRule>
  </conditionalFormatting>
  <conditionalFormatting sqref="K1:K50">
    <cfRule type="containsText" dxfId="60" priority="6" operator="containsText" text="hr_size">
      <formula>NOT(ISERROR(SEARCH("hr_size",K1)))</formula>
    </cfRule>
  </conditionalFormatting>
  <conditionalFormatting sqref="L57:L316">
    <cfRule type="cellIs" dxfId="59" priority="1" operator="equal">
      <formula>"-"</formula>
    </cfRule>
  </conditionalFormatting>
  <conditionalFormatting sqref="L20:N20">
    <cfRule type="cellIs" dxfId="58" priority="55" operator="equal">
      <formula>"-"</formula>
    </cfRule>
  </conditionalFormatting>
  <conditionalFormatting sqref="L28:N29">
    <cfRule type="cellIs" dxfId="57" priority="56" operator="equal">
      <formula>"-"</formula>
    </cfRule>
  </conditionalFormatting>
  <conditionalFormatting sqref="L33:N33">
    <cfRule type="cellIs" dxfId="56" priority="57" operator="equal">
      <formula>"-"</formula>
    </cfRule>
  </conditionalFormatting>
  <conditionalFormatting sqref="L39:N39">
    <cfRule type="cellIs" dxfId="55" priority="58" operator="equal">
      <formula>"-"</formula>
    </cfRule>
  </conditionalFormatting>
  <conditionalFormatting sqref="L43:N44">
    <cfRule type="cellIs" dxfId="54" priority="59" operator="equal">
      <formula>"-"</formula>
    </cfRule>
  </conditionalFormatting>
  <conditionalFormatting sqref="L49:N49">
    <cfRule type="cellIs" dxfId="53" priority="60" operator="equal">
      <formula>"-"</formula>
    </cfRule>
  </conditionalFormatting>
  <conditionalFormatting sqref="L52:N52">
    <cfRule type="cellIs" dxfId="52" priority="61" operator="equal">
      <formula>"-"</formula>
    </cfRule>
  </conditionalFormatting>
  <conditionalFormatting sqref="L55:N55">
    <cfRule type="cellIs" dxfId="51" priority="62" operator="equal">
      <formula>"-"</formula>
    </cfRule>
  </conditionalFormatting>
  <conditionalFormatting sqref="M42:N43">
    <cfRule type="cellIs" dxfId="50" priority="11" operator="equal">
      <formula>"-"</formula>
    </cfRule>
  </conditionalFormatting>
  <conditionalFormatting sqref="M45:N46">
    <cfRule type="cellIs" dxfId="49" priority="10" operator="equal">
      <formula>"-"</formula>
    </cfRule>
  </conditionalFormatting>
  <conditionalFormatting sqref="M48:N57">
    <cfRule type="cellIs" dxfId="48" priority="9" operator="equal">
      <formula>"-"</formula>
    </cfRule>
  </conditionalFormatting>
  <conditionalFormatting sqref="M112:N113">
    <cfRule type="cellIs" dxfId="47" priority="63" operator="equal">
      <formula>"-"</formula>
    </cfRule>
  </conditionalFormatting>
  <conditionalFormatting sqref="M119:N119">
    <cfRule type="cellIs" dxfId="46" priority="64" operator="equal">
      <formula>"-"</formula>
    </cfRule>
  </conditionalFormatting>
  <conditionalFormatting sqref="M123:N126">
    <cfRule type="cellIs" dxfId="45" priority="65" operator="equal">
      <formula>"-"</formula>
    </cfRule>
  </conditionalFormatting>
  <conditionalFormatting sqref="M128:N129">
    <cfRule type="cellIs" dxfId="44" priority="66" operator="equal">
      <formula>"-"</formula>
    </cfRule>
  </conditionalFormatting>
  <conditionalFormatting sqref="M133:N134">
    <cfRule type="cellIs" dxfId="43" priority="67" operator="equal">
      <formula>"-"</formula>
    </cfRule>
  </conditionalFormatting>
  <conditionalFormatting sqref="M140:N141">
    <cfRule type="cellIs" dxfId="42" priority="54" operator="equal">
      <formula>"-"</formula>
    </cfRule>
  </conditionalFormatting>
  <conditionalFormatting sqref="M155:N155">
    <cfRule type="cellIs" dxfId="41" priority="68" operator="equal">
      <formula>"-"</formula>
    </cfRule>
  </conditionalFormatting>
  <conditionalFormatting sqref="M158:N159">
    <cfRule type="cellIs" dxfId="40" priority="69" operator="equal">
      <formula>"-"</formula>
    </cfRule>
  </conditionalFormatting>
  <conditionalFormatting sqref="M199:N243">
    <cfRule type="containsText" dxfId="39" priority="14" operator="containsText" text="stratified">
      <formula>NOT(ISERROR(SEARCH(("stratified"),(M199))))</formula>
    </cfRule>
  </conditionalFormatting>
  <conditionalFormatting sqref="M266:N266">
    <cfRule type="cellIs" dxfId="38" priority="70" operator="equal">
      <formula>"-"</formula>
    </cfRule>
  </conditionalFormatting>
  <conditionalFormatting sqref="M270:N272">
    <cfRule type="cellIs" dxfId="37" priority="12" operator="equal">
      <formula>"-"</formula>
    </cfRule>
  </conditionalFormatting>
  <conditionalFormatting sqref="M271:N272">
    <cfRule type="containsText" dxfId="36" priority="13" operator="containsText" text="stratified">
      <formula>NOT(ISERROR(SEARCH(("stratified"),(M271))))</formula>
    </cfRule>
  </conditionalFormatting>
  <conditionalFormatting sqref="M286:N286">
    <cfRule type="cellIs" dxfId="35" priority="71" operator="equal">
      <formula>"-"</formula>
    </cfRule>
  </conditionalFormatting>
  <conditionalFormatting sqref="M296:N296">
    <cfRule type="cellIs" dxfId="34" priority="72" operator="equal">
      <formula>"-"</formula>
    </cfRule>
  </conditionalFormatting>
  <conditionalFormatting sqref="M300:N300">
    <cfRule type="cellIs" dxfId="33" priority="73" operator="equal">
      <formula>"-"</formula>
    </cfRule>
  </conditionalFormatting>
  <conditionalFormatting sqref="M304:N306">
    <cfRule type="cellIs" dxfId="32" priority="74" operator="equal">
      <formula>"-"</formula>
    </cfRule>
  </conditionalFormatting>
  <conditionalFormatting sqref="M309:N309">
    <cfRule type="cellIs" dxfId="31" priority="75" operator="equal">
      <formula>"-"</formula>
    </cfRule>
  </conditionalFormatting>
  <conditionalFormatting sqref="M312:N312">
    <cfRule type="cellIs" dxfId="30" priority="76" operator="equal">
      <formula>"-"</formula>
    </cfRule>
  </conditionalFormatting>
  <conditionalFormatting sqref="M315:N315">
    <cfRule type="cellIs" dxfId="29" priority="77" operator="equal">
      <formula>"-"</formula>
    </cfRule>
  </conditionalFormatting>
  <conditionalFormatting sqref="N142:N144">
    <cfRule type="cellIs" dxfId="28" priority="8" operator="equal">
      <formula>"-"</formula>
    </cfRule>
  </conditionalFormatting>
  <conditionalFormatting sqref="N147">
    <cfRule type="cellIs" dxfId="27" priority="7" operator="equal">
      <formula>"-"</formula>
    </cfRule>
  </conditionalFormatting>
  <conditionalFormatting sqref="P32">
    <cfRule type="containsText" dxfId="26" priority="19" operator="containsText" text="hr_size">
      <formula>NOT(ISERROR(SEARCH("hr_size",P32)))</formula>
    </cfRule>
  </conditionalFormatting>
  <conditionalFormatting sqref="P32:P39">
    <cfRule type="cellIs" dxfId="25" priority="20" operator="equal">
      <formula>"-"</formula>
    </cfRule>
  </conditionalFormatting>
  <conditionalFormatting sqref="P40">
    <cfRule type="containsText" dxfId="24" priority="17" operator="containsText" text="hr_size">
      <formula>NOT(ISERROR(SEARCH("hr_size",P40)))</formula>
    </cfRule>
    <cfRule type="cellIs" dxfId="23" priority="18" operator="equal">
      <formula>"-"</formula>
    </cfRule>
  </conditionalFormatting>
  <conditionalFormatting sqref="P44">
    <cfRule type="containsText" dxfId="22" priority="15" operator="containsText" text="hr_size">
      <formula>NOT(ISERROR(SEARCH("hr_size",P44)))</formula>
    </cfRule>
  </conditionalFormatting>
  <conditionalFormatting sqref="P44:P60">
    <cfRule type="cellIs" dxfId="21" priority="16" operator="equal">
      <formula>"-"</formula>
    </cfRule>
  </conditionalFormatting>
  <conditionalFormatting sqref="P45:P316 P33:P39 P1:P31 P41:P43">
    <cfRule type="containsText" dxfId="20" priority="22" operator="containsText" text="stratified">
      <formula>NOT(ISERROR(SEARCH(("stratified"),(P1))))</formula>
    </cfRule>
  </conditionalFormatting>
  <conditionalFormatting sqref="P109:P161">
    <cfRule type="cellIs" dxfId="19" priority="23" operator="equal">
      <formula>"-"</formula>
    </cfRule>
  </conditionalFormatting>
  <conditionalFormatting sqref="P179">
    <cfRule type="cellIs" dxfId="18" priority="78" operator="equal">
      <formula>"-"</formula>
    </cfRule>
  </conditionalFormatting>
  <conditionalFormatting sqref="P251:P296">
    <cfRule type="cellIs" dxfId="17" priority="21" operator="equal">
      <formula>"-"</formula>
    </cfRule>
  </conditionalFormatting>
  <conditionalFormatting sqref="P297:P316">
    <cfRule type="cellIs" dxfId="16" priority="24" operator="equal">
      <formula>"-"</formula>
    </cfRule>
  </conditionalFormatting>
  <conditionalFormatting sqref="Q43:Q60">
    <cfRule type="cellIs" dxfId="15" priority="80" operator="equal">
      <formula>"-"</formula>
    </cfRule>
  </conditionalFormatting>
  <conditionalFormatting sqref="Q93">
    <cfRule type="cellIs" dxfId="14" priority="81" operator="equal">
      <formula>"-"</formula>
    </cfRule>
  </conditionalFormatting>
  <conditionalFormatting sqref="Q109:Q126">
    <cfRule type="cellIs" dxfId="13" priority="82" operator="equal">
      <formula>"-"</formula>
    </cfRule>
  </conditionalFormatting>
  <conditionalFormatting sqref="Q128:Q161">
    <cfRule type="cellIs" dxfId="12" priority="83" operator="equal">
      <formula>"-"</formula>
    </cfRule>
  </conditionalFormatting>
  <conditionalFormatting sqref="Q251:Q316">
    <cfRule type="cellIs" dxfId="11" priority="44" operator="equal">
      <formula>"-"</formula>
    </cfRule>
  </conditionalFormatting>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F2974-2D75-4883-8921-EB4D204480E8}">
  <dimension ref="A1:I265"/>
  <sheetViews>
    <sheetView workbookViewId="0"/>
  </sheetViews>
  <sheetFormatPr defaultRowHeight="14.25"/>
  <cols>
    <col min="6" max="6" width="198.375" customWidth="1"/>
    <col min="9" max="9" width="68.875" customWidth="1"/>
  </cols>
  <sheetData>
    <row r="1" spans="1:9">
      <c r="A1" t="s">
        <v>388</v>
      </c>
      <c r="B1" t="s">
        <v>950</v>
      </c>
      <c r="C1" t="s">
        <v>2326</v>
      </c>
      <c r="D1" t="s">
        <v>952</v>
      </c>
      <c r="E1" t="s">
        <v>1229</v>
      </c>
      <c r="F1" t="s">
        <v>953</v>
      </c>
      <c r="G1" t="s">
        <v>958</v>
      </c>
      <c r="H1" t="s">
        <v>1211</v>
      </c>
      <c r="I1" t="s">
        <v>387</v>
      </c>
    </row>
    <row r="2" spans="1:9">
      <c r="A2" t="s">
        <v>994</v>
      </c>
      <c r="B2" t="s">
        <v>946</v>
      </c>
      <c r="C2" t="s">
        <v>949</v>
      </c>
      <c r="D2">
        <v>1</v>
      </c>
      <c r="F2" t="s">
        <v>2715</v>
      </c>
      <c r="G2" t="str">
        <f t="shared" ref="G2:G65" si="0">B2&amp;"_"&amp;C2</f>
        <v>mod_divers_rich_beta_assump</v>
      </c>
      <c r="H2" t="s">
        <v>957</v>
      </c>
      <c r="I2" t="str">
        <f t="shared" ref="I2:I65" si="1">"    "&amp;A2&amp;": "&amp;""""&amp;F2&amp;""""</f>
        <v xml:space="preserve">    mod_divers_rich_beta_assump_01: "[Camera locations](/09_glossary.md#camera_location) are [randomly placed](/09_glossary.md#sampledesign_random) ({{ ref_intext_wearn_gloverkapfer_2017 }})"</v>
      </c>
    </row>
    <row r="3" spans="1:9">
      <c r="A3" t="s">
        <v>997</v>
      </c>
      <c r="B3" t="s">
        <v>948</v>
      </c>
      <c r="C3" t="s">
        <v>949</v>
      </c>
      <c r="D3">
        <v>1</v>
      </c>
      <c r="F3" t="s">
        <v>2715</v>
      </c>
      <c r="G3" t="str">
        <f t="shared" si="0"/>
        <v>mod_divers_rich_gamma_assump</v>
      </c>
      <c r="H3" t="s">
        <v>957</v>
      </c>
      <c r="I3" t="str">
        <f t="shared" si="1"/>
        <v xml:space="preserve">    mod_divers_rich_gamma_assump_01: "[Camera locations](/09_glossary.md#camera_location) are [randomly placed](/09_glossary.md#sampledesign_random) ({{ ref_intext_wearn_gloverkapfer_2017 }})"</v>
      </c>
    </row>
    <row r="4" spans="1:9">
      <c r="A4" t="s">
        <v>991</v>
      </c>
      <c r="B4" t="s">
        <v>947</v>
      </c>
      <c r="C4" t="s">
        <v>949</v>
      </c>
      <c r="D4">
        <v>1</v>
      </c>
      <c r="F4" t="s">
        <v>2716</v>
      </c>
      <c r="G4" t="str">
        <f t="shared" si="0"/>
        <v>mod_divers_rich_alpha_assump</v>
      </c>
      <c r="H4" t="s">
        <v>957</v>
      </c>
      <c r="I4" t="str">
        <f t="shared" si="1"/>
        <v xml:space="preserve">    mod_divers_rich_alpha_assump_01: "[Camera locations](/09_glossary.md#camera_location) are [randomly placed]({{ ref_glossary }}#sampledesign_random) ({{ ref_intext_wearn_gloverkapfer_2017 }})"</v>
      </c>
    </row>
    <row r="5" spans="1:9">
      <c r="A5" t="s">
        <v>1062</v>
      </c>
      <c r="B5" t="s">
        <v>368</v>
      </c>
      <c r="C5" t="s">
        <v>949</v>
      </c>
      <c r="D5">
        <v>2</v>
      </c>
      <c r="F5" t="s">
        <v>2717</v>
      </c>
      <c r="G5" t="str">
        <f t="shared" si="0"/>
        <v>mod_occupancy_assump</v>
      </c>
      <c r="H5" t="s">
        <v>957</v>
      </c>
      <c r="I5" t="str">
        <f t="shared" si="1"/>
        <v xml:space="preserve">    mod_occupancy_assump_02: "[Camera locations](/09_glossary.md#camera_location) are independent ({{ ref_intext_mackenzie_et_al_2006 }})"</v>
      </c>
    </row>
    <row r="6" spans="1:9">
      <c r="A6" t="s">
        <v>1047</v>
      </c>
      <c r="B6" t="s">
        <v>947</v>
      </c>
      <c r="C6" t="s">
        <v>949</v>
      </c>
      <c r="D6">
        <v>2</v>
      </c>
      <c r="F6" t="s">
        <v>2718</v>
      </c>
      <c r="G6" t="str">
        <f t="shared" si="0"/>
        <v>mod_divers_rich_alpha_assump</v>
      </c>
      <c r="H6" t="s">
        <v>957</v>
      </c>
      <c r="I6" t="str">
        <f t="shared" si="1"/>
        <v xml:space="preserve">    mod_divers_rich_alpha_assump_02: "[Camera locations](/09_glossary.md#camera_location) are independent ({{ ref_intext_wearn_gloverkapfer_2017 }})"</v>
      </c>
    </row>
    <row r="7" spans="1:9">
      <c r="A7" t="s">
        <v>1053</v>
      </c>
      <c r="B7" t="s">
        <v>948</v>
      </c>
      <c r="C7" t="s">
        <v>949</v>
      </c>
      <c r="D7">
        <v>2</v>
      </c>
      <c r="F7" t="s">
        <v>2718</v>
      </c>
      <c r="G7" t="str">
        <f t="shared" si="0"/>
        <v>mod_divers_rich_gamma_assump</v>
      </c>
      <c r="H7" t="s">
        <v>957</v>
      </c>
      <c r="I7" t="str">
        <f t="shared" si="1"/>
        <v xml:space="preserve">    mod_divers_rich_gamma_assump_02: "[Camera locations](/09_glossary.md#camera_location) are independent ({{ ref_intext_wearn_gloverkapfer_2017 }})"</v>
      </c>
    </row>
    <row r="8" spans="1:9">
      <c r="A8" t="s">
        <v>965</v>
      </c>
      <c r="B8" t="s">
        <v>361</v>
      </c>
      <c r="C8" t="s">
        <v>949</v>
      </c>
      <c r="D8">
        <v>13</v>
      </c>
      <c r="F8" t="s">
        <v>2719</v>
      </c>
      <c r="G8" t="str">
        <f t="shared" si="0"/>
        <v>mod_scr_secr_assump</v>
      </c>
      <c r="H8" t="s">
        <v>956</v>
      </c>
      <c r="I8" t="str">
        <f t="shared" si="1"/>
        <v xml:space="preserve">    mod_scr_secr_assump_13: "[Camera locations](/09_glossary.md#camera_location) are randomly placed with respect to the distribution and orientation of home ranges ({{ ref_intext_wearn_gloverkapfer_2017 }})"</v>
      </c>
    </row>
    <row r="9" spans="1:9">
      <c r="A9" t="s">
        <v>976</v>
      </c>
      <c r="B9" t="s">
        <v>362</v>
      </c>
      <c r="C9" t="s">
        <v>944</v>
      </c>
      <c r="D9">
        <v>11</v>
      </c>
      <c r="F9" t="s">
        <v>2865</v>
      </c>
      <c r="G9" t="str">
        <f t="shared" si="0"/>
        <v>mod_cr_cmr_con</v>
      </c>
      <c r="H9" t="s">
        <v>957</v>
      </c>
      <c r="I9" t="str">
        <f t="shared" si="1"/>
        <v xml:space="preserve">    mod_cr_cmr_con_11: "[Density](/09_glossary.md#density) cannot be explicitly estimated because the true area animals occupy is never measured (only approximated) ({{ ref_intext_chandler_royle_2013 }})"</v>
      </c>
    </row>
    <row r="10" spans="1:9">
      <c r="A10" t="s">
        <v>1174</v>
      </c>
      <c r="B10" t="s">
        <v>358</v>
      </c>
      <c r="C10" t="s">
        <v>944</v>
      </c>
      <c r="D10">
        <v>5</v>
      </c>
      <c r="F10" t="s">
        <v>2866</v>
      </c>
      <c r="G10" t="str">
        <f t="shared" si="0"/>
        <v>mod_smr_con</v>
      </c>
      <c r="H10" t="s">
        <v>957</v>
      </c>
      <c r="I10" t="str">
        <f t="shared" si="1"/>
        <v xml:space="preserve">    mod_smr_con_05: "[Density](/09_glossary.md#density) estimates are likely less precise than with SECR ({{ ref_intext_efford_2004 }}; {{ ref_intext_borchers_efford_2008 }}; {{ ref_intext_royle_young_2008 }}; {{ ref_intext_royle_et_al_2009 }}) or REM, unless a large proportion of the population have marks  ({{ ref_intext_wearn_gloverkapfer_2017 }})"</v>
      </c>
    </row>
    <row r="11" spans="1:9">
      <c r="A11" t="s">
        <v>1058</v>
      </c>
      <c r="B11" t="s">
        <v>342</v>
      </c>
      <c r="C11" t="s">
        <v>951</v>
      </c>
      <c r="D11">
        <v>2</v>
      </c>
      <c r="F11" t="s">
        <v>2867</v>
      </c>
      <c r="G11" t="str">
        <f t="shared" si="0"/>
        <v>mod_ds_pro</v>
      </c>
      <c r="H11" t="s">
        <v>957</v>
      </c>
      <c r="I11" t="str">
        <f t="shared" si="1"/>
        <v xml:space="preserve">    mod_ds_pro_02: "[Density](/09_glossary.md#density) estimates are unbiased by animal movement 'since camera-animal distance is measured at a certain instant in time (intervals of duration *t* apart)' ({{ ref_intext_howe_et_al_2017 }}; {{ ref_intext_clarke_et_al_2023 }})"</v>
      </c>
    </row>
    <row r="12" spans="1:9">
      <c r="A12" t="s">
        <v>1199</v>
      </c>
      <c r="B12" t="s">
        <v>361</v>
      </c>
      <c r="C12" t="s">
        <v>951</v>
      </c>
      <c r="D12">
        <v>4</v>
      </c>
      <c r="F12" t="s">
        <v>2868</v>
      </c>
      <c r="G12" t="str">
        <f t="shared" si="0"/>
        <v>mod_scr_secr_pro</v>
      </c>
      <c r="H12" t="s">
        <v>957</v>
      </c>
      <c r="I12" t="str">
        <f t="shared" si="1"/>
        <v xml:space="preserve">    mod_scr_secr_pro_04: "[Density](/09_glossary.md#density) estimates obtained in a single model, fully incorporate spatial information of locations and individuals ({{ ref_intext_wearn_gloverkapfer_2017 }})"</v>
      </c>
    </row>
    <row r="13" spans="1:9">
      <c r="A13" t="s">
        <v>1090</v>
      </c>
      <c r="B13" t="s">
        <v>948</v>
      </c>
      <c r="C13" t="s">
        <v>949</v>
      </c>
      <c r="D13">
        <v>3</v>
      </c>
      <c r="F13" t="s">
        <v>2720</v>
      </c>
      <c r="G13" t="str">
        <f t="shared" si="0"/>
        <v>mod_divers_rich_gamma_assump</v>
      </c>
      <c r="H13" t="s">
        <v>957</v>
      </c>
      <c r="I13" t="str">
        <f t="shared" si="1"/>
        <v xml:space="preserve">    mod_divers_rich_gamma_assump_03: "[Detection probability](/09_glossary.md#detection_probability) of different species remains the same ({{ ref_intext_wearn_gloverkapfer_2017 }})"</v>
      </c>
    </row>
    <row r="14" spans="1:9">
      <c r="A14" t="s">
        <v>1088</v>
      </c>
      <c r="B14" t="s">
        <v>947</v>
      </c>
      <c r="C14" t="s">
        <v>949</v>
      </c>
      <c r="D14">
        <v>3</v>
      </c>
      <c r="F14" t="s">
        <v>2721</v>
      </c>
      <c r="G14" t="str">
        <f t="shared" si="0"/>
        <v>mod_divers_rich_alpha_assump</v>
      </c>
      <c r="H14" t="s">
        <v>957</v>
      </c>
      <c r="I14" t="str">
        <f t="shared" si="1"/>
        <v xml:space="preserve">    mod_divers_rich_alpha_assump_03: "[Detection probability](/09_glossary.md#detection_probability) of different species remains the same ({{ ref_intext_wearn_gloverkapfer_2017 }}) ('true' species richness estimation involves attempting to correct for '[imperfect detection](/09_glossary.md#imperfect_detection)' ({{ ref_intext_wearn_gloverkapfer_2017 }})"</v>
      </c>
    </row>
    <row r="15" spans="1:9">
      <c r="A15" t="s">
        <v>1010</v>
      </c>
      <c r="B15" t="s">
        <v>368</v>
      </c>
      <c r="C15" t="s">
        <v>944</v>
      </c>
      <c r="D15">
        <v>1</v>
      </c>
      <c r="F15" t="s">
        <v>2722</v>
      </c>
      <c r="G15" t="str">
        <f t="shared" si="0"/>
        <v>mod_occupancy_con</v>
      </c>
      <c r="H15" t="s">
        <v>957</v>
      </c>
      <c r="I15" t="str">
        <f t="shared" si="1"/>
        <v xml:space="preserve">    mod_occupancy_con_01: "[Occupancy](/09_glossary.md#occupancy) ({{ ref_intext_mackenzie_et_al_2002 }}) only measures distribution; it may be a misleading indicator of changes in abundance ({{ ref_intext_wearn_gloverkapfer_2017 }})"</v>
      </c>
    </row>
    <row r="16" spans="1:9">
      <c r="A16" t="s">
        <v>1009</v>
      </c>
      <c r="B16" t="s">
        <v>368</v>
      </c>
      <c r="C16" t="s">
        <v>949</v>
      </c>
      <c r="D16">
        <v>1</v>
      </c>
      <c r="F16" t="s">
        <v>2723</v>
      </c>
      <c r="G16" t="str">
        <f t="shared" si="0"/>
        <v>mod_occupancy_assump</v>
      </c>
      <c r="H16" t="s">
        <v>957</v>
      </c>
      <c r="I16" t="str">
        <f t="shared" si="1"/>
        <v xml:space="preserve">    mod_occupancy_assump_01: "[Occupancy](/09_glossary.md#occupancy) is constant ({{ ref_intext_mackenzie_et_al_2002 }}) (abundance is constant) ({{ ref_intext_mackenzie_et_al_2006 }})"</v>
      </c>
    </row>
    <row r="17" spans="1:9">
      <c r="A17" t="s">
        <v>1066</v>
      </c>
      <c r="B17" t="s">
        <v>945</v>
      </c>
      <c r="C17" t="s">
        <v>951</v>
      </c>
      <c r="D17">
        <v>2</v>
      </c>
      <c r="F17" t="s">
        <v>2724</v>
      </c>
      <c r="G17" t="str">
        <f t="shared" si="0"/>
        <v>mod_rai_poisson_pro</v>
      </c>
      <c r="H17" t="s">
        <v>957</v>
      </c>
      <c r="I17" t="str">
        <f t="shared" si="1"/>
        <v xml:space="preserve">    mod_rai_poisson_pro_02: "[Relative abundance indices](/09_glossary.md#mods_relative_abundance) often do correlate with abundance ({{ ref_intext_wearn_gloverkapfer_2017 }})"</v>
      </c>
    </row>
    <row r="18" spans="1:9">
      <c r="A18" t="s">
        <v>1142</v>
      </c>
      <c r="B18" t="s">
        <v>361</v>
      </c>
      <c r="C18" t="s">
        <v>949</v>
      </c>
      <c r="D18">
        <v>8</v>
      </c>
      <c r="F18" t="s">
        <v>2864</v>
      </c>
      <c r="G18" t="str">
        <f t="shared" si="0"/>
        <v>mod_scr_secr_assump</v>
      </c>
      <c r="H18" t="s">
        <v>957</v>
      </c>
      <c r="I18" t="str">
        <f t="shared" si="1"/>
        <v xml:space="preserve">    mod_scr_secr_assump_08: "[survey](/09_glossary.md#survey)s are independent ({{ ref_intext_wearn_gloverkapfer_2017 }})"</v>
      </c>
    </row>
    <row r="19" spans="1:9">
      <c r="A19" t="s">
        <v>971</v>
      </c>
      <c r="B19" t="s">
        <v>358</v>
      </c>
      <c r="C19" t="s">
        <v>949</v>
      </c>
      <c r="D19">
        <v>14</v>
      </c>
      <c r="F19" t="s">
        <v>2864</v>
      </c>
      <c r="G19" t="str">
        <f t="shared" si="0"/>
        <v>mod_smr_assump</v>
      </c>
      <c r="H19" t="s">
        <v>957</v>
      </c>
      <c r="I19" t="str">
        <f t="shared" si="1"/>
        <v xml:space="preserve">    mod_smr_assump_14: "[survey](/09_glossary.md#survey)s are independent ({{ ref_intext_wearn_gloverkapfer_2017 }})"</v>
      </c>
    </row>
    <row r="20" spans="1:9">
      <c r="A20" t="s">
        <v>1182</v>
      </c>
      <c r="B20" t="s">
        <v>361</v>
      </c>
      <c r="C20" t="s">
        <v>944</v>
      </c>
      <c r="D20">
        <v>7</v>
      </c>
      <c r="F20" t="s">
        <v>2799</v>
      </c>
      <c r="G20" t="str">
        <f t="shared" si="0"/>
        <v>mod_scr_secr_con</v>
      </c>
      <c r="H20" t="s">
        <v>957</v>
      </c>
      <c r="I20" t="str">
        <f t="shared" si="1"/>
        <v xml:space="preserve">    mod_scr_secr_con_07: "½ MMDM (Mean Maximum Distance Moved) will usually lead to an underestimation of home range size and thus overestimation of [density](/09_glossary.md#density) ({{ ref_intext_parmenter_et_al_2003 }}; {{ ref_intext_noss_et_al_2012 }}; {{ ref_intext_wearn_gloverkapfer_2017 }})"</v>
      </c>
    </row>
    <row r="21" spans="1:9">
      <c r="A21" t="s">
        <v>1083</v>
      </c>
      <c r="B21" t="s">
        <v>344</v>
      </c>
      <c r="C21" t="s">
        <v>944</v>
      </c>
      <c r="D21">
        <v>2</v>
      </c>
      <c r="F21" t="s">
        <v>2287</v>
      </c>
      <c r="G21" t="str">
        <f t="shared" si="0"/>
        <v>mod_tifc_con</v>
      </c>
      <c r="H21" t="s">
        <v>957</v>
      </c>
      <c r="I21" t="str">
        <f t="shared" si="1"/>
        <v xml:space="preserve">    mod_tifc_con_02: "A high level of measurement error ({{ ref_intext_becker_et_al_2022 }})"</v>
      </c>
    </row>
    <row r="22" spans="1:9">
      <c r="A22" t="s">
        <v>1002</v>
      </c>
      <c r="B22" t="s">
        <v>342</v>
      </c>
      <c r="C22" t="s">
        <v>951</v>
      </c>
      <c r="D22">
        <v>1</v>
      </c>
      <c r="F22" t="s">
        <v>2164</v>
      </c>
      <c r="G22" t="str">
        <f t="shared" si="0"/>
        <v>mod_ds_pro</v>
      </c>
      <c r="H22" t="s">
        <v>957</v>
      </c>
      <c r="I22" t="str">
        <f t="shared" si="1"/>
        <v xml:space="preserve">    mod_ds_pro_01: "A shortcut to controlling for variation in detection distances by only counting individuals within a short distance with an unobstructed view, and well sampled across cameras and species ({{ ref_intext_wearn_gloverkapfer_2017 }})"</v>
      </c>
    </row>
    <row r="23" spans="1:9">
      <c r="A23" t="s">
        <v>1117</v>
      </c>
      <c r="B23" t="s">
        <v>348</v>
      </c>
      <c r="C23" t="s">
        <v>949</v>
      </c>
      <c r="D23">
        <v>5</v>
      </c>
      <c r="F23" t="s">
        <v>2258</v>
      </c>
      <c r="G23" t="str">
        <f t="shared" si="0"/>
        <v>mod_rem_assump</v>
      </c>
      <c r="H23" t="s">
        <v>957</v>
      </c>
      <c r="I23" t="str">
        <f t="shared" si="1"/>
        <v xml:space="preserve">    mod_rem_assump_05: "Accurate counts of independent 'contacts' camera locations ({{ ref_intext_wearn_gloverkapfer_2017 }}; {{ ref_intext_rowcliffe_et_al_2008 }})"</v>
      </c>
    </row>
    <row r="24" spans="1:9">
      <c r="A24" t="s">
        <v>1138</v>
      </c>
      <c r="B24" t="s">
        <v>340</v>
      </c>
      <c r="C24" t="s">
        <v>949</v>
      </c>
      <c r="D24">
        <v>7</v>
      </c>
      <c r="F24" t="s">
        <v>2292</v>
      </c>
      <c r="G24" t="str">
        <f t="shared" si="0"/>
        <v>mod_tte_assump</v>
      </c>
      <c r="H24" t="s">
        <v>957</v>
      </c>
      <c r="I24" t="str">
        <f t="shared" si="1"/>
        <v xml:space="preserve">    mod_tte_assump_07: "Accurate estimate of movement speed ({{ ref_intext_loonam_et_al_2021 }})"</v>
      </c>
    </row>
    <row r="25" spans="1:9">
      <c r="A25" t="s">
        <v>1237</v>
      </c>
      <c r="B25" t="s">
        <v>355</v>
      </c>
      <c r="C25" t="s">
        <v>949</v>
      </c>
      <c r="D25">
        <v>6</v>
      </c>
      <c r="F25" t="s">
        <v>2300</v>
      </c>
      <c r="G25" t="str">
        <f t="shared" si="0"/>
        <v>mod_catspim_assump</v>
      </c>
      <c r="H25" t="s">
        <v>957</v>
      </c>
      <c r="I25" t="str">
        <f t="shared" si="1"/>
        <v xml:space="preserve">    mod_catspim_assump_06: "Activity centres are randomly dispersed ({{ ref_intext_chandler_royle_2013 }}; {{ ref_intext_clarke_et_al_2023 }})"</v>
      </c>
    </row>
    <row r="26" spans="1:9">
      <c r="A26" t="s">
        <v>1113</v>
      </c>
      <c r="B26" t="s">
        <v>362</v>
      </c>
      <c r="C26" t="s">
        <v>949</v>
      </c>
      <c r="D26">
        <v>5</v>
      </c>
      <c r="F26" t="s">
        <v>2227</v>
      </c>
      <c r="G26" t="str">
        <f t="shared" si="0"/>
        <v>mod_cr_cmr_assump</v>
      </c>
      <c r="H26" t="s">
        <v>957</v>
      </c>
      <c r="I26" t="str">
        <f t="shared" si="1"/>
        <v xml:space="preserve">    mod_cr_cmr_assump_05: "Activity centres are randomly dispersed ({{ ref_intext_clarke_et_al_2023 }})"</v>
      </c>
    </row>
    <row r="27" spans="1:9">
      <c r="A27" t="s">
        <v>1238</v>
      </c>
      <c r="B27" t="s">
        <v>355</v>
      </c>
      <c r="C27" t="s">
        <v>949</v>
      </c>
      <c r="D27">
        <v>7</v>
      </c>
      <c r="F27" t="s">
        <v>2301</v>
      </c>
      <c r="G27" t="str">
        <f t="shared" si="0"/>
        <v>mod_catspim_assump</v>
      </c>
      <c r="H27" t="s">
        <v>957</v>
      </c>
      <c r="I27" t="str">
        <f t="shared" si="1"/>
        <v xml:space="preserve">    mod_catspim_assump_07: "Activity centres are stationary ({{ ref_intext_chandler_royle_2013 }}; {{ ref_intext_clarke_et_al_2023 }})"</v>
      </c>
    </row>
    <row r="28" spans="1:9">
      <c r="A28" t="s">
        <v>1124</v>
      </c>
      <c r="B28" t="s">
        <v>362</v>
      </c>
      <c r="C28" t="s">
        <v>949</v>
      </c>
      <c r="D28">
        <v>6</v>
      </c>
      <c r="F28" t="s">
        <v>2228</v>
      </c>
      <c r="G28" t="str">
        <f t="shared" si="0"/>
        <v>mod_cr_cmr_assump</v>
      </c>
      <c r="H28" t="s">
        <v>957</v>
      </c>
      <c r="I28" t="str">
        <f t="shared" si="1"/>
        <v xml:space="preserve">    mod_cr_cmr_assump_06: "Activity centres are stationary ({{ ref_intext_clarke_et_al_2023 }})"</v>
      </c>
    </row>
    <row r="29" spans="1:9">
      <c r="A29" t="s">
        <v>1087</v>
      </c>
      <c r="B29" t="s">
        <v>362</v>
      </c>
      <c r="C29" t="s">
        <v>949</v>
      </c>
      <c r="D29">
        <v>3</v>
      </c>
      <c r="F29" t="s">
        <v>2226</v>
      </c>
      <c r="G29" t="str">
        <f t="shared" si="0"/>
        <v>mod_cr_cmr_assump</v>
      </c>
      <c r="H29" t="s">
        <v>957</v>
      </c>
      <c r="I29" t="str">
        <f t="shared" si="1"/>
        <v xml:space="preserve">    mod_cr_cmr_assump_03: "All individuals have at least some probability of being detected ({{ ref_intext_rovero_et_al_2013 }})"</v>
      </c>
    </row>
    <row r="30" spans="1:9">
      <c r="A30" t="s">
        <v>1078</v>
      </c>
      <c r="B30" t="s">
        <v>358</v>
      </c>
      <c r="C30" t="s">
        <v>944</v>
      </c>
      <c r="D30">
        <v>2</v>
      </c>
      <c r="F30" t="s">
        <v>2194</v>
      </c>
      <c r="G30" t="str">
        <f t="shared" si="0"/>
        <v>mod_smr_con</v>
      </c>
      <c r="H30" t="s">
        <v>957</v>
      </c>
      <c r="I30" t="str">
        <f t="shared" si="1"/>
        <v xml:space="preserve">    mod_smr_con_02: "All individuals must be identifiable ({{ ref_intext_wearn_gloverkapfer_2017 }})"</v>
      </c>
    </row>
    <row r="31" spans="1:9">
      <c r="A31" t="s">
        <v>1240</v>
      </c>
      <c r="B31" t="s">
        <v>355</v>
      </c>
      <c r="C31" t="s">
        <v>949</v>
      </c>
      <c r="D31">
        <v>9</v>
      </c>
      <c r="F31" t="s">
        <v>2223</v>
      </c>
      <c r="G31" t="str">
        <f t="shared" si="0"/>
        <v>mod_catspim_assump</v>
      </c>
      <c r="H31" t="s">
        <v>957</v>
      </c>
      <c r="I31" t="str">
        <f t="shared" si="1"/>
        <v xml:space="preserve">    mod_catspim_assump_09: "All possible values of categorical identifiers occur in the population with probabilities that can be estimated ({{ ref_intext_augustine_et_al_2019 }}; {{ ref_intext_sun_et_al_2022 }}; {{ ref_intext_clarke_et_al_2023 }})"</v>
      </c>
    </row>
    <row r="32" spans="1:9">
      <c r="A32" t="s">
        <v>1048</v>
      </c>
      <c r="B32" t="s">
        <v>947</v>
      </c>
      <c r="C32" t="s">
        <v>944</v>
      </c>
      <c r="D32">
        <v>2</v>
      </c>
      <c r="F32" t="s">
        <v>2144</v>
      </c>
      <c r="G32" t="str">
        <f t="shared" si="0"/>
        <v>mod_divers_rich_alpha_con</v>
      </c>
      <c r="H32" t="s">
        <v>957</v>
      </c>
      <c r="I32" t="str">
        <f t="shared" si="1"/>
        <v xml:space="preserve">    mod_divers_rich_alpha_con_02: "All species have equal weight in calculations, and community evenness is disregarded ({{ ref_intext_wearn_gloverkapfer_2017 }})"</v>
      </c>
    </row>
    <row r="33" spans="1:9">
      <c r="A33" t="s">
        <v>1191</v>
      </c>
      <c r="B33" t="s">
        <v>348</v>
      </c>
      <c r="C33" t="s">
        <v>951</v>
      </c>
      <c r="D33">
        <v>3</v>
      </c>
      <c r="F33" t="s">
        <v>2800</v>
      </c>
      <c r="G33" t="str">
        <f t="shared" si="0"/>
        <v>mod_rem_pro</v>
      </c>
      <c r="H33" t="s">
        <v>957</v>
      </c>
      <c r="I33" t="str">
        <f t="shared" si="1"/>
        <v xml:space="preserve">    mod_rem_pro_03: "Allows community-wide [density](/09_glossary.md#density) estimation ({{ ref_intext_wearn_gloverkapfer_2017 }})"</v>
      </c>
    </row>
    <row r="34" spans="1:9">
      <c r="A34" t="s">
        <v>1161</v>
      </c>
      <c r="B34" t="s">
        <v>358</v>
      </c>
      <c r="C34" t="s">
        <v>944</v>
      </c>
      <c r="D34">
        <v>3</v>
      </c>
      <c r="F34" t="s">
        <v>2801</v>
      </c>
      <c r="G34" t="str">
        <f t="shared" si="0"/>
        <v>mod_smr_con</v>
      </c>
      <c r="H34" t="s">
        <v>957</v>
      </c>
      <c r="I34" t="str">
        <f t="shared" si="1"/>
        <v xml:space="preserve">    mod_smr_con_03: "Allows for [density](/09_glossary.md#density) estimation for a unmarked population, but the precision of the [density](/09_glossary.md#density) estimates are likely to be very low value ({{ ref_intext_wearn_gloverkapfer_2017 }})"</v>
      </c>
    </row>
    <row r="35" spans="1:9">
      <c r="A35" t="s">
        <v>1200</v>
      </c>
      <c r="B35" t="s">
        <v>358</v>
      </c>
      <c r="C35" t="s">
        <v>951</v>
      </c>
      <c r="D35">
        <v>4</v>
      </c>
      <c r="F35" t="s">
        <v>2198</v>
      </c>
      <c r="G35" t="str">
        <f t="shared" si="0"/>
        <v>mod_smr_pro</v>
      </c>
      <c r="H35" t="s">
        <v>957</v>
      </c>
      <c r="I35" t="str">
        <f t="shared" si="1"/>
        <v xml:space="preserve">    mod_smr_pro_04: "Allows researcher to mark a subset of the population (note - precision is dependent on number of marked individuals in a population) ({{ ref_intext_wearn_gloverkapfer_2017 }})"</v>
      </c>
    </row>
    <row r="36" spans="1:9">
      <c r="A36" t="s">
        <v>1193</v>
      </c>
      <c r="B36" t="s">
        <v>358</v>
      </c>
      <c r="C36" t="s">
        <v>951</v>
      </c>
      <c r="D36">
        <v>3</v>
      </c>
      <c r="F36" t="s">
        <v>2197</v>
      </c>
      <c r="G36" t="str">
        <f t="shared" si="0"/>
        <v>mod_smr_pro</v>
      </c>
      <c r="H36" t="s">
        <v>957</v>
      </c>
      <c r="I36" t="str">
        <f t="shared" si="1"/>
        <v xml:space="preserve">    mod_smr_pro_03: "Allows researcher to take advantage of natural markings ({{ ref_intext_wearn_gloverkapfer_2017 }})"</v>
      </c>
    </row>
    <row r="37" spans="1:9">
      <c r="A37" t="s">
        <v>1076</v>
      </c>
      <c r="B37" t="s">
        <v>361</v>
      </c>
      <c r="C37" t="s">
        <v>951</v>
      </c>
      <c r="D37">
        <v>2</v>
      </c>
      <c r="F37" t="s">
        <v>2188</v>
      </c>
      <c r="G37" t="str">
        <f t="shared" si="0"/>
        <v>mod_scr_secr_pro</v>
      </c>
      <c r="H37" t="s">
        <v>957</v>
      </c>
      <c r="I37" t="str">
        <f t="shared" si="1"/>
        <v xml:space="preserve">    mod_scr_secr_pro_02: "Allows researchers to mark a subset of the population / to take advantage of natural markings ({{ ref_intext_wearn_gloverkapfer_2017 }})"</v>
      </c>
    </row>
    <row r="38" spans="1:9">
      <c r="A38" t="s">
        <v>1071</v>
      </c>
      <c r="B38" t="s">
        <v>346</v>
      </c>
      <c r="C38" t="s">
        <v>944</v>
      </c>
      <c r="D38">
        <v>2</v>
      </c>
      <c r="F38" t="s">
        <v>2802</v>
      </c>
      <c r="G38" t="str">
        <f t="shared" si="0"/>
        <v>mod_rest_con</v>
      </c>
      <c r="H38" t="s">
        <v>957</v>
      </c>
      <c r="I38" t="str">
        <f t="shared" si="1"/>
        <v xml:space="preserve">    mod_rest_con_02: "and could affect the time within the detection zone and subsequently affect estimates of [density](/09_glossary.md#density) ({{ ref_intext_doran_myers_2018 }})"</v>
      </c>
    </row>
    <row r="39" spans="1:9">
      <c r="A39" t="s">
        <v>1118</v>
      </c>
      <c r="B39" t="s">
        <v>346</v>
      </c>
      <c r="C39" t="s">
        <v>949</v>
      </c>
      <c r="D39">
        <v>5</v>
      </c>
      <c r="F39" t="s">
        <v>2268</v>
      </c>
      <c r="G39" t="str">
        <f t="shared" si="0"/>
        <v>mod_rest_assump</v>
      </c>
      <c r="H39" t="s">
        <v>957</v>
      </c>
      <c r="I39" t="str">
        <f t="shared" si="1"/>
        <v xml:space="preserve">    mod_rest_assump_05: "Animal movement and behaviour are not affected by cameras ({{ ref_intext_nakashima_et_al_2018 }})"</v>
      </c>
    </row>
    <row r="40" spans="1:9">
      <c r="A40" t="s">
        <v>1114</v>
      </c>
      <c r="B40" t="s">
        <v>342</v>
      </c>
      <c r="C40" t="s">
        <v>949</v>
      </c>
      <c r="D40">
        <v>5</v>
      </c>
      <c r="F40" t="s">
        <v>2233</v>
      </c>
      <c r="G40" t="str">
        <f t="shared" si="0"/>
        <v>mod_ds_assump</v>
      </c>
      <c r="H40" t="s">
        <v>957</v>
      </c>
      <c r="I40" t="str">
        <f t="shared" si="1"/>
        <v xml:space="preserve">    mod_ds_assump_05: "Animal movement and behaviour are unaffected by the cameras ({{ ref_intext_palencia_et_al_2021 }})"</v>
      </c>
    </row>
    <row r="41" spans="1:9">
      <c r="A41" t="s">
        <v>1101</v>
      </c>
      <c r="B41" t="s">
        <v>340</v>
      </c>
      <c r="C41" t="s">
        <v>949</v>
      </c>
      <c r="D41">
        <v>3</v>
      </c>
      <c r="F41" t="s">
        <v>2233</v>
      </c>
      <c r="G41" t="str">
        <f t="shared" si="0"/>
        <v>mod_tte_assump</v>
      </c>
      <c r="H41" t="s">
        <v>957</v>
      </c>
      <c r="I41" t="str">
        <f t="shared" si="1"/>
        <v xml:space="preserve">    mod_tte_assump_03: "Animal movement and behaviour are unaffected by the cameras ({{ ref_intext_palencia_et_al_2021 }})"</v>
      </c>
    </row>
    <row r="42" spans="1:9">
      <c r="A42" t="s">
        <v>1106</v>
      </c>
      <c r="B42" t="s">
        <v>348</v>
      </c>
      <c r="C42" t="s">
        <v>949</v>
      </c>
      <c r="D42">
        <v>4</v>
      </c>
      <c r="F42" t="s">
        <v>2257</v>
      </c>
      <c r="G42" t="str">
        <f t="shared" si="0"/>
        <v>mod_rem_assump</v>
      </c>
      <c r="H42" t="s">
        <v>957</v>
      </c>
      <c r="I42" t="str">
        <f t="shared" si="1"/>
        <v xml:space="preserve">    mod_rem_assump_04: "Animal movement is unaffected by the cameras ({{ ref_intext_wearn_gloverkapfer_2017 }}; {{ ref_intext_rowcliffe_et_al_2008 }})"</v>
      </c>
    </row>
    <row r="43" spans="1:9">
      <c r="A43" t="s">
        <v>1125</v>
      </c>
      <c r="B43" t="s">
        <v>342</v>
      </c>
      <c r="C43" t="s">
        <v>949</v>
      </c>
      <c r="D43">
        <v>6</v>
      </c>
      <c r="F43" t="s">
        <v>2234</v>
      </c>
      <c r="G43" t="str">
        <f t="shared" si="0"/>
        <v>mod_ds_assump</v>
      </c>
      <c r="H43" t="s">
        <v>957</v>
      </c>
      <c r="I43" t="str">
        <f t="shared" si="1"/>
        <v xml:space="preserve">    mod_ds_assump_06: "Animals are detected at initial locations (e.g., they do not change course in response to the camera prior to detection) ({{ ref_intext_palencia_et_al_2021 }})"</v>
      </c>
    </row>
    <row r="44" spans="1:9">
      <c r="A44" t="s">
        <v>1028</v>
      </c>
      <c r="B44" t="s">
        <v>358</v>
      </c>
      <c r="C44" t="s">
        <v>944</v>
      </c>
      <c r="D44">
        <v>1</v>
      </c>
      <c r="F44" t="s">
        <v>2193</v>
      </c>
      <c r="G44" t="str">
        <f t="shared" si="0"/>
        <v>mod_smr_con</v>
      </c>
      <c r="H44" t="s">
        <v>957</v>
      </c>
      <c r="I44" t="str">
        <f t="shared" si="1"/>
        <v xml:space="preserve">    mod_smr_con_01: "Animals may have to be physically captured and marked if natural marks do not exist on enough individuals ({{ ref_intext_wearn_gloverkapfer_2017 }})"</v>
      </c>
    </row>
    <row r="45" spans="1:9">
      <c r="A45" t="s">
        <v>1146</v>
      </c>
      <c r="B45" t="s">
        <v>348</v>
      </c>
      <c r="C45" t="s">
        <v>949</v>
      </c>
      <c r="D45">
        <v>9</v>
      </c>
      <c r="F45" t="s">
        <v>2262</v>
      </c>
      <c r="G45" t="str">
        <f t="shared" si="0"/>
        <v>mod_rem_assump</v>
      </c>
      <c r="H45" t="s">
        <v>957</v>
      </c>
      <c r="I45" t="str">
        <f t="shared" si="1"/>
        <v xml:space="preserve">    mod_rem_assump_09: "Animals moving quickly past a camera are not missed ({{ ref_intext_rowcliffe_et_al_2016 }})"</v>
      </c>
    </row>
    <row r="46" spans="1:9">
      <c r="A46" t="s">
        <v>1119</v>
      </c>
      <c r="B46" t="s">
        <v>356</v>
      </c>
      <c r="C46" t="s">
        <v>949</v>
      </c>
      <c r="D46">
        <v>5</v>
      </c>
      <c r="F46" t="s">
        <v>2303</v>
      </c>
      <c r="G46" t="str">
        <f t="shared" si="0"/>
        <v>mod_sc_assump</v>
      </c>
      <c r="H46" t="s">
        <v>957</v>
      </c>
      <c r="I46" t="str">
        <f t="shared" si="1"/>
        <v xml:space="preserve">    mod_sc_assump_05: "Animals’ activity centres are randomly dispersed ({{ ref_intext_chandler_royle_2013 }}; {{ ref_intext_clarke_et_al_2023 }})"</v>
      </c>
    </row>
    <row r="47" spans="1:9">
      <c r="A47" t="s">
        <v>974</v>
      </c>
      <c r="B47" t="s">
        <v>358</v>
      </c>
      <c r="C47" t="s">
        <v>949</v>
      </c>
      <c r="D47">
        <v>17</v>
      </c>
      <c r="F47" t="s">
        <v>2303</v>
      </c>
      <c r="G47" t="str">
        <f t="shared" si="0"/>
        <v>mod_smr_assump</v>
      </c>
      <c r="H47" t="s">
        <v>957</v>
      </c>
      <c r="I47" t="str">
        <f t="shared" si="1"/>
        <v xml:space="preserve">    mod_smr_assump_17: "Animals’ activity centres are randomly dispersed ({{ ref_intext_chandler_royle_2013 }}; {{ ref_intext_clarke_et_al_2023 }})"</v>
      </c>
    </row>
    <row r="48" spans="1:9">
      <c r="A48" t="s">
        <v>1128</v>
      </c>
      <c r="B48" t="s">
        <v>356</v>
      </c>
      <c r="C48" t="s">
        <v>949</v>
      </c>
      <c r="D48">
        <v>6</v>
      </c>
      <c r="F48" t="s">
        <v>2304</v>
      </c>
      <c r="G48" t="str">
        <f t="shared" si="0"/>
        <v>mod_sc_assump</v>
      </c>
      <c r="H48" t="s">
        <v>957</v>
      </c>
      <c r="I48" t="str">
        <f t="shared" si="1"/>
        <v xml:space="preserve">    mod_sc_assump_06: "Animals’ activity centres are stationary ({{ ref_intext_chandler_royle_2013 }}; {{ ref_intext_clarke_et_al_2023 }})"</v>
      </c>
    </row>
    <row r="49" spans="1:9">
      <c r="A49" t="s">
        <v>975</v>
      </c>
      <c r="B49" t="s">
        <v>362</v>
      </c>
      <c r="C49" t="s">
        <v>944</v>
      </c>
      <c r="D49">
        <v>10</v>
      </c>
      <c r="F49" t="s">
        <v>2140</v>
      </c>
      <c r="G49" t="str">
        <f t="shared" si="0"/>
        <v>mod_cr_cmr_con</v>
      </c>
      <c r="H49" t="s">
        <v>957</v>
      </c>
      <c r="I49" t="str">
        <f t="shared" si="1"/>
        <v xml:space="preserve">    mod_cr_cmr_con_10: "Assumes a specific relationship between abundance and detection ({{ ref_intext_wearn_gloverkapfer_2017 }})"</v>
      </c>
    </row>
    <row r="50" spans="1:9">
      <c r="A50" t="s">
        <v>1031</v>
      </c>
      <c r="B50" t="s">
        <v>338</v>
      </c>
      <c r="C50" t="s">
        <v>944</v>
      </c>
      <c r="D50">
        <v>1</v>
      </c>
      <c r="F50" t="s">
        <v>2282</v>
      </c>
      <c r="G50" t="str">
        <f t="shared" si="0"/>
        <v>mod_ste_con</v>
      </c>
      <c r="H50" t="s">
        <v>957</v>
      </c>
      <c r="I50" t="str">
        <f t="shared" si="1"/>
        <v xml:space="preserve">    mod_ste_con_01: "Assumes that detection probability is 1 ({{ ref_intext_moeller_et_al_2018 }})"</v>
      </c>
    </row>
    <row r="51" spans="1:9">
      <c r="A51" t="s">
        <v>1086</v>
      </c>
      <c r="B51" t="s">
        <v>340</v>
      </c>
      <c r="C51" t="s">
        <v>944</v>
      </c>
      <c r="D51">
        <v>2</v>
      </c>
      <c r="F51" t="s">
        <v>2295</v>
      </c>
      <c r="G51" t="str">
        <f t="shared" si="0"/>
        <v>mod_tte_con</v>
      </c>
      <c r="H51" t="s">
        <v>957</v>
      </c>
      <c r="I51" t="str">
        <f t="shared" si="1"/>
        <v xml:space="preserve">    mod_tte_con_02: "Assumes that detection probability is 1 (or apply extension to account for imperfect detection) ({{ ref_intext_moeller_et_al_2018 }})"</v>
      </c>
    </row>
    <row r="52" spans="1:9">
      <c r="A52" t="s">
        <v>1060</v>
      </c>
      <c r="B52" t="s">
        <v>335</v>
      </c>
      <c r="C52" t="s">
        <v>944</v>
      </c>
      <c r="D52">
        <v>2</v>
      </c>
      <c r="F52" t="s">
        <v>2249</v>
      </c>
      <c r="G52" t="str">
        <f t="shared" si="0"/>
        <v>mod_is_con</v>
      </c>
      <c r="H52" t="s">
        <v>957</v>
      </c>
      <c r="I52" t="str">
        <f t="shared" si="1"/>
        <v xml:space="preserve">    mod_is_con_02: "Assumes that perfect (detection probability '*p*' = 1) ({{ ref_intext_moeller_et_al_2018 }})"</v>
      </c>
    </row>
    <row r="53" spans="1:9">
      <c r="A53" t="s">
        <v>982</v>
      </c>
      <c r="B53" t="s">
        <v>364</v>
      </c>
      <c r="C53" t="s">
        <v>949</v>
      </c>
      <c r="D53">
        <v>1</v>
      </c>
      <c r="F53" t="s">
        <v>2135</v>
      </c>
      <c r="G53" t="str">
        <f t="shared" si="0"/>
        <v>mod_behaviour_assump</v>
      </c>
      <c r="H53" t="s">
        <v>957</v>
      </c>
      <c r="I53" t="str">
        <f t="shared" si="1"/>
        <v xml:space="preserve">    mod_behaviour_assump_01: "Assumptions vary depending on the behavioural metric ({{ ref_intext_wearn_gloverkapfer_2017 }})"</v>
      </c>
    </row>
    <row r="54" spans="1:9">
      <c r="A54" t="s">
        <v>1019</v>
      </c>
      <c r="B54" t="s">
        <v>346</v>
      </c>
      <c r="C54" t="s">
        <v>944</v>
      </c>
      <c r="D54">
        <v>1</v>
      </c>
      <c r="F54" t="s">
        <v>2272</v>
      </c>
      <c r="G54" t="str">
        <f t="shared" si="0"/>
        <v>mod_rest_con</v>
      </c>
      <c r="H54" t="s">
        <v>957</v>
      </c>
      <c r="I54" t="str">
        <f t="shared" si="1"/>
        <v xml:space="preserve">    mod_rest_con_01: "Attraction or aversion to cameras is exhibited in some species ({{ ref_intext_meek_et_al_2016 }})"</v>
      </c>
    </row>
    <row r="55" spans="1:9">
      <c r="A55" t="s">
        <v>1208</v>
      </c>
      <c r="B55" t="s">
        <v>361</v>
      </c>
      <c r="C55" t="s">
        <v>951</v>
      </c>
      <c r="D55">
        <v>8</v>
      </c>
      <c r="F55" t="s">
        <v>2315</v>
      </c>
      <c r="G55" t="str">
        <f t="shared" si="0"/>
        <v>mod_scr_secr_pro</v>
      </c>
      <c r="H55" t="s">
        <v>957</v>
      </c>
      <c r="I55" t="str">
        <f t="shared" si="1"/>
        <v xml:space="preserve">    mod_scr_secr_pro_08: "Avoid ad-hoc definitions of study area and edge effects ({{ ref_intext_doran_myers_2018 }})"</v>
      </c>
    </row>
    <row r="56" spans="1:9">
      <c r="A56" t="s">
        <v>1120</v>
      </c>
      <c r="B56" t="s">
        <v>361</v>
      </c>
      <c r="C56" t="s">
        <v>949</v>
      </c>
      <c r="D56">
        <v>5</v>
      </c>
      <c r="F56" t="s">
        <v>2178</v>
      </c>
      <c r="G56" t="str">
        <f t="shared" si="0"/>
        <v>mod_scr_secr_assump</v>
      </c>
      <c r="H56" t="s">
        <v>957</v>
      </c>
      <c r="I56" t="str">
        <f t="shared" si="1"/>
        <v xml:space="preserve">    mod_scr_secr_assump_05: "Behaviour is unaffected by cameras and marking ({{ ref_intext_wearn_gloverkapfer_2017 }})"</v>
      </c>
    </row>
    <row r="57" spans="1:9">
      <c r="A57" t="s">
        <v>968</v>
      </c>
      <c r="B57" t="s">
        <v>358</v>
      </c>
      <c r="C57" t="s">
        <v>949</v>
      </c>
      <c r="D57">
        <v>11</v>
      </c>
      <c r="F57" t="s">
        <v>2178</v>
      </c>
      <c r="G57" t="str">
        <f t="shared" si="0"/>
        <v>mod_smr_assump</v>
      </c>
      <c r="H57" t="s">
        <v>957</v>
      </c>
      <c r="I57" t="str">
        <f t="shared" si="1"/>
        <v xml:space="preserve">    mod_smr_assump_11: "Behaviour is unaffected by cameras and marking ({{ ref_intext_wearn_gloverkapfer_2017 }})"</v>
      </c>
    </row>
    <row r="58" spans="1:9">
      <c r="A58" t="s">
        <v>983</v>
      </c>
      <c r="B58" t="s">
        <v>364</v>
      </c>
      <c r="C58" t="s">
        <v>944</v>
      </c>
      <c r="D58">
        <v>1</v>
      </c>
      <c r="F58" t="s">
        <v>2130</v>
      </c>
      <c r="G58" t="str">
        <f t="shared" si="0"/>
        <v>mod_behaviour_con</v>
      </c>
      <c r="H58" t="s">
        <v>957</v>
      </c>
      <c r="I58" t="str">
        <f t="shared" si="1"/>
        <v xml:space="preserve">    mod_behaviour_con_01: "Behavioural metrics may not reflect the behavioural state (inferred) ({{ ref_intext_rovero_zimmermann_2016 }})"</v>
      </c>
    </row>
    <row r="59" spans="1:9">
      <c r="A59" t="s">
        <v>1154</v>
      </c>
      <c r="B59" t="s">
        <v>342</v>
      </c>
      <c r="C59" t="s">
        <v>944</v>
      </c>
      <c r="D59">
        <v>3</v>
      </c>
      <c r="F59" t="s">
        <v>2239</v>
      </c>
      <c r="G59" t="str">
        <f t="shared" si="0"/>
        <v>mod_ds_con</v>
      </c>
      <c r="H59" t="s">
        <v>957</v>
      </c>
      <c r="I59" t="str">
        <f t="shared" si="1"/>
        <v xml:space="preserve">    mod_ds_con_03: "Best suited to larger animals; the smaller the focal species, the lower remote cameras must be set, which reduces the depth of the viewshed, and thus sampling size and the flexibility of the model' ({{ ref_intext_howe_et_al_2017 }}; {{ ref_intext_clarke_et_al_2023 }})."</v>
      </c>
    </row>
    <row r="60" spans="1:9">
      <c r="A60" t="s">
        <v>1057</v>
      </c>
      <c r="B60" t="s">
        <v>342</v>
      </c>
      <c r="C60" t="s">
        <v>944</v>
      </c>
      <c r="D60">
        <v>2</v>
      </c>
      <c r="F60" t="s">
        <v>2238</v>
      </c>
      <c r="G60" t="str">
        <f t="shared" si="0"/>
        <v>mod_ds_con</v>
      </c>
      <c r="H60" t="s">
        <v>957</v>
      </c>
      <c r="I60" t="str">
        <f t="shared" si="1"/>
        <v xml:space="preserve">    mod_ds_con_02: "Biased by movement speed ({{ ref_intext_palencia_et_al_2021 }})"</v>
      </c>
    </row>
    <row r="61" spans="1:9">
      <c r="A61" t="s">
        <v>1040</v>
      </c>
      <c r="B61" t="s">
        <v>364</v>
      </c>
      <c r="C61" t="s">
        <v>944</v>
      </c>
      <c r="D61">
        <v>2</v>
      </c>
      <c r="F61" t="s">
        <v>2131</v>
      </c>
      <c r="G61" t="str">
        <f t="shared" si="0"/>
        <v>mod_behaviour_con</v>
      </c>
      <c r="H61" t="s">
        <v>957</v>
      </c>
      <c r="I61" t="str">
        <f t="shared" si="1"/>
        <v xml:space="preserve">    mod_behaviour_con_02: "Biases associated with equipment (i.e., presence of the camera itself may change behaviour studied) ({{ ref_intext_rovero_zimmermann_2016 }})"</v>
      </c>
    </row>
    <row r="62" spans="1:9">
      <c r="A62" t="s">
        <v>1203</v>
      </c>
      <c r="B62" t="s">
        <v>361</v>
      </c>
      <c r="C62" t="s">
        <v>951</v>
      </c>
      <c r="D62">
        <v>5</v>
      </c>
      <c r="F62" t="s">
        <v>2803</v>
      </c>
      <c r="G62" t="str">
        <f t="shared" si="0"/>
        <v>mod_scr_secr_pro</v>
      </c>
      <c r="H62" t="s">
        <v>957</v>
      </c>
      <c r="I62" t="str">
        <f t="shared" si="1"/>
        <v xml:space="preserve">    mod_scr_secr_pro_05: "Both likelihood-based and Bayesian versions of the model have been implemented in relatively easy-to-use software ([density](/09_glossary.md#density) and SPACECAP, respectively, as well as associated R packages) ({{ ref_intext_wearn_gloverkapfer_2017 }})"</v>
      </c>
    </row>
    <row r="63" spans="1:9">
      <c r="A63" t="s">
        <v>1170</v>
      </c>
      <c r="B63" t="s">
        <v>342</v>
      </c>
      <c r="C63" t="s">
        <v>944</v>
      </c>
      <c r="D63">
        <v>5</v>
      </c>
      <c r="F63" t="s">
        <v>2241</v>
      </c>
      <c r="G63" t="str">
        <f t="shared" si="0"/>
        <v>mod_ds_con</v>
      </c>
      <c r="H63" t="s">
        <v>957</v>
      </c>
      <c r="I63" t="str">
        <f t="shared" si="1"/>
        <v xml:space="preserve">    mod_ds_con_05: "Calculating camera-animal distances can be labour-intensive and time-consuming (However, recently developed techniques (e.g., Johanns et al., 2022) show promise for simplifying and automating the process) ({{ ref_intext_clarke_et_al_2023 }})"</v>
      </c>
    </row>
    <row r="64" spans="1:9">
      <c r="A64" t="s">
        <v>1190</v>
      </c>
      <c r="B64" t="s">
        <v>945</v>
      </c>
      <c r="C64" t="s">
        <v>951</v>
      </c>
      <c r="D64">
        <v>3</v>
      </c>
      <c r="F64" t="s">
        <v>2804</v>
      </c>
      <c r="G64" t="str">
        <f t="shared" si="0"/>
        <v>mod_rai_poisson_pro</v>
      </c>
      <c r="H64" t="s">
        <v>957</v>
      </c>
      <c r="I64" t="str">
        <f t="shared" si="1"/>
        <v xml:space="preserve">    mod_rai_poisson_pro_03: "Calibration with independent [[density](/09_glossary.md#density)](/09_glossary.md#[density](/09_glossary.md#density)) estimates is possible ({{ ref_intext_wearn_gloverkapfer_2017 }})"</v>
      </c>
    </row>
    <row r="65" spans="1:9">
      <c r="A65" t="s">
        <v>1021</v>
      </c>
      <c r="B65" t="s">
        <v>356</v>
      </c>
      <c r="C65" t="s">
        <v>949</v>
      </c>
      <c r="D65">
        <v>1</v>
      </c>
      <c r="F65" t="s">
        <v>2302</v>
      </c>
      <c r="G65" t="str">
        <f t="shared" si="0"/>
        <v>mod_sc_assump</v>
      </c>
      <c r="H65" t="s">
        <v>957</v>
      </c>
      <c r="I65" t="str">
        <f t="shared" si="1"/>
        <v xml:space="preserve">    mod_sc_assump_01: "Camera locations are close enough together that animals are detected at multiple cameras ({{ ref_intext_chandler_royle_2013 }}; {{ ref_intext_clarke_et_al_2023 }})"</v>
      </c>
    </row>
    <row r="66" spans="1:9">
      <c r="A66" t="s">
        <v>970</v>
      </c>
      <c r="B66" t="s">
        <v>358</v>
      </c>
      <c r="C66" t="s">
        <v>949</v>
      </c>
      <c r="D66">
        <v>13</v>
      </c>
      <c r="F66" t="s">
        <v>2302</v>
      </c>
      <c r="G66" t="str">
        <f t="shared" ref="G66:G129" si="2">B66&amp;"_"&amp;C66</f>
        <v>mod_smr_assump</v>
      </c>
      <c r="H66" t="s">
        <v>957</v>
      </c>
      <c r="I66" t="str">
        <f t="shared" ref="I66:I129" si="3">"    "&amp;A66&amp;": "&amp;""""&amp;F66&amp;""""</f>
        <v xml:space="preserve">    mod_smr_assump_13: "Camera locations are close enough together that animals are detected at multiple cameras ({{ ref_intext_chandler_royle_2013 }}; {{ ref_intext_clarke_et_al_2023 }})"</v>
      </c>
    </row>
    <row r="67" spans="1:9">
      <c r="A67" t="s">
        <v>1092</v>
      </c>
      <c r="B67" t="s">
        <v>335</v>
      </c>
      <c r="C67" t="s">
        <v>949</v>
      </c>
      <c r="D67">
        <v>3</v>
      </c>
      <c r="F67" t="s">
        <v>2245</v>
      </c>
      <c r="G67" t="str">
        <f t="shared" si="2"/>
        <v>mod_is_assump</v>
      </c>
      <c r="H67" t="s">
        <v>957</v>
      </c>
      <c r="I67" t="str">
        <f t="shared" si="3"/>
        <v xml:space="preserve">    mod_is_assump_03: "Camera locations are randomly placed ({{ ref_intext_moeller_et_al_2018 }})"</v>
      </c>
    </row>
    <row r="68" spans="1:9">
      <c r="A68" t="s">
        <v>1099</v>
      </c>
      <c r="B68" t="s">
        <v>338</v>
      </c>
      <c r="C68" t="s">
        <v>949</v>
      </c>
      <c r="D68">
        <v>3</v>
      </c>
      <c r="F68" t="s">
        <v>2245</v>
      </c>
      <c r="G68" t="str">
        <f t="shared" si="2"/>
        <v>mod_ste_assump</v>
      </c>
      <c r="H68" t="s">
        <v>957</v>
      </c>
      <c r="I68" t="str">
        <f t="shared" si="3"/>
        <v xml:space="preserve">    mod_ste_assump_03: "Camera locations are randomly placed ({{ ref_intext_moeller_et_al_2018 }})"</v>
      </c>
    </row>
    <row r="69" spans="1:9">
      <c r="A69" t="s">
        <v>1033</v>
      </c>
      <c r="B69" t="s">
        <v>344</v>
      </c>
      <c r="C69" t="s">
        <v>949</v>
      </c>
      <c r="D69">
        <v>1</v>
      </c>
      <c r="F69" t="s">
        <v>2284</v>
      </c>
      <c r="G69" t="str">
        <f t="shared" si="2"/>
        <v>mod_tifc_assump</v>
      </c>
      <c r="H69" t="s">
        <v>957</v>
      </c>
      <c r="I69" t="str">
        <f t="shared" si="3"/>
        <v xml:space="preserve">    mod_tifc_assump_01: "Camera locations are randomly placed or representative relative to animal movement ({{ ref_intext_becker_et_al_2022 }})"</v>
      </c>
    </row>
    <row r="70" spans="1:9">
      <c r="A70" t="s">
        <v>1056</v>
      </c>
      <c r="B70" t="s">
        <v>342</v>
      </c>
      <c r="C70" t="s">
        <v>949</v>
      </c>
      <c r="D70">
        <v>2</v>
      </c>
      <c r="F70" t="s">
        <v>2231</v>
      </c>
      <c r="G70" t="str">
        <f t="shared" si="2"/>
        <v>mod_ds_assump</v>
      </c>
      <c r="H70" t="s">
        <v>957</v>
      </c>
      <c r="I70" t="str">
        <f t="shared" si="3"/>
        <v xml:space="preserve">    mod_ds_assump_02: "Camera locations are randomly placed relative to animal movement ({{ ref_intext_palencia_et_al_2021 }})"</v>
      </c>
    </row>
    <row r="71" spans="1:9">
      <c r="A71" t="s">
        <v>1094</v>
      </c>
      <c r="B71" t="s">
        <v>348</v>
      </c>
      <c r="C71" t="s">
        <v>949</v>
      </c>
      <c r="D71">
        <v>3</v>
      </c>
      <c r="F71" t="s">
        <v>2256</v>
      </c>
      <c r="G71" t="str">
        <f t="shared" si="2"/>
        <v>mod_rem_assump</v>
      </c>
      <c r="H71" t="s">
        <v>957</v>
      </c>
      <c r="I71" t="str">
        <f t="shared" si="3"/>
        <v xml:space="preserve">    mod_rem_assump_03: "Camera locations are randomly placed relative to animal movement ({{ ref_intext_wearn_gloverkapfer_2017 }}; {{ ref_intext_rowcliffe_et_al_2008 }})"</v>
      </c>
    </row>
    <row r="72" spans="1:9">
      <c r="A72" t="s">
        <v>969</v>
      </c>
      <c r="B72" t="s">
        <v>358</v>
      </c>
      <c r="C72" t="s">
        <v>949</v>
      </c>
      <c r="D72">
        <v>12</v>
      </c>
      <c r="F72" t="s">
        <v>2192</v>
      </c>
      <c r="G72" t="str">
        <f t="shared" si="2"/>
        <v>mod_smr_assump</v>
      </c>
      <c r="H72" t="s">
        <v>957</v>
      </c>
      <c r="I72" t="str">
        <f t="shared" si="3"/>
        <v xml:space="preserve">    mod_smr_assump_12: "Camera locations are randomly placed relative to the distribution and orientation of home ranges ({{ ref_intext_wearn_gloverkapfer_2017 }})"</v>
      </c>
    </row>
    <row r="73" spans="1:9">
      <c r="A73" t="s">
        <v>1107</v>
      </c>
      <c r="B73" t="s">
        <v>346</v>
      </c>
      <c r="C73" t="s">
        <v>949</v>
      </c>
      <c r="D73">
        <v>4</v>
      </c>
      <c r="F73" t="s">
        <v>2267</v>
      </c>
      <c r="G73" t="str">
        <f t="shared" si="2"/>
        <v>mod_rest_assump</v>
      </c>
      <c r="H73" t="s">
        <v>957</v>
      </c>
      <c r="I73" t="str">
        <f t="shared" si="3"/>
        <v xml:space="preserve">    mod_rest_assump_04: "Camera locations are randomly placed relative to the spatial distribution of animals ({{ ref_intext_nakashima_et_al_2018 }})"</v>
      </c>
    </row>
    <row r="74" spans="1:9">
      <c r="A74" t="s">
        <v>1095</v>
      </c>
      <c r="B74" t="s">
        <v>346</v>
      </c>
      <c r="C74" t="s">
        <v>949</v>
      </c>
      <c r="D74">
        <v>3</v>
      </c>
      <c r="F74" t="s">
        <v>2266</v>
      </c>
      <c r="G74" t="str">
        <f t="shared" si="2"/>
        <v>mod_rest_assump</v>
      </c>
      <c r="H74" t="s">
        <v>957</v>
      </c>
      <c r="I74" t="str">
        <f t="shared" si="3"/>
        <v xml:space="preserve">    mod_rest_assump_03: "Camera locations are representative of the available habitat ({{ ref_intext_nakashima_et_al_2018 }})"</v>
      </c>
    </row>
    <row r="75" spans="1:9">
      <c r="A75" t="s">
        <v>1112</v>
      </c>
      <c r="B75" t="s">
        <v>340</v>
      </c>
      <c r="C75" t="s">
        <v>949</v>
      </c>
      <c r="D75">
        <v>4</v>
      </c>
      <c r="F75" t="s">
        <v>2290</v>
      </c>
      <c r="G75" t="str">
        <f t="shared" si="2"/>
        <v>mod_tte_assump</v>
      </c>
      <c r="H75" t="s">
        <v>957</v>
      </c>
      <c r="I75" t="str">
        <f t="shared" si="3"/>
        <v xml:space="preserve">    mod_tte_assump_04: "Camera locations placement is random, systematic, or systematic random ({{ ref_intext_moeller_et_al_2018 }})"</v>
      </c>
    </row>
    <row r="76" spans="1:9">
      <c r="A76" t="s">
        <v>1042</v>
      </c>
      <c r="B76" t="s">
        <v>355</v>
      </c>
      <c r="C76" t="s">
        <v>949</v>
      </c>
      <c r="D76">
        <v>2</v>
      </c>
      <c r="F76" t="s">
        <v>2296</v>
      </c>
      <c r="G76" t="str">
        <f t="shared" si="2"/>
        <v>mod_catspim_assump</v>
      </c>
      <c r="H76" t="s">
        <v>956</v>
      </c>
      <c r="I76" t="str">
        <f t="shared" si="3"/>
        <v xml:space="preserve">    mod_catspim_assump_02: "Camera must be close enough together that animals are detected at multiple cameras ({{ ref_intext_chandler_royle_2013 }}; {{ ref_intext_clarke_et_al_2023 }})"</v>
      </c>
    </row>
    <row r="77" spans="1:9">
      <c r="A77" t="s">
        <v>1134</v>
      </c>
      <c r="B77" t="s">
        <v>348</v>
      </c>
      <c r="C77" t="s">
        <v>949</v>
      </c>
      <c r="D77">
        <v>7</v>
      </c>
      <c r="F77" t="s">
        <v>2260</v>
      </c>
      <c r="G77" t="str">
        <f t="shared" si="2"/>
        <v>mod_rem_assump</v>
      </c>
      <c r="H77" t="s">
        <v>957</v>
      </c>
      <c r="I77" t="str">
        <f t="shared" si="3"/>
        <v xml:space="preserve">    mod_rem_assump_07: "Camera’s detection zone can be approximated well using a 2D cone shape, defined by the radius and angle parameters ({{ ref_intext_rowcliffe_et_al_2011 }})"</v>
      </c>
    </row>
    <row r="78" spans="1:9">
      <c r="A78" t="s">
        <v>1178</v>
      </c>
      <c r="B78" t="s">
        <v>361</v>
      </c>
      <c r="C78" t="s">
        <v>944</v>
      </c>
      <c r="D78">
        <v>6</v>
      </c>
      <c r="F78" t="s">
        <v>2306</v>
      </c>
      <c r="G78" t="str">
        <f t="shared" si="2"/>
        <v>mod_scr_secr_con</v>
      </c>
      <c r="H78" t="s">
        <v>957</v>
      </c>
      <c r="I78" t="str">
        <f t="shared" si="3"/>
        <v xml:space="preserve">    mod_scr_secr_con_06: "Cameras must be close enough that animals are detected at multiple camera locations ({{ ref_intext_wearn_gloverkapfer_2017 }}) (may be challenging to implement at large scales as many cameras are needed)' ({{ ref_intext_chandler_royle_2013 }})"</v>
      </c>
    </row>
    <row r="79" spans="1:9">
      <c r="A79" t="s">
        <v>1181</v>
      </c>
      <c r="B79" t="s">
        <v>356</v>
      </c>
      <c r="C79" t="s">
        <v>944</v>
      </c>
      <c r="D79">
        <v>7</v>
      </c>
      <c r="F79" t="s">
        <v>2305</v>
      </c>
      <c r="G79" t="str">
        <f t="shared" si="2"/>
        <v>mod_sc_con</v>
      </c>
      <c r="H79" t="s">
        <v>957</v>
      </c>
      <c r="I79" t="str">
        <f t="shared" si="3"/>
        <v xml:space="preserve">    mod_sc_con_07: "Cameras must be close enough that animals are detected at multiple camera locations (may be challenging at large scales as many cameras are needed)' ({{ ref_intext_chandler_royle_2013 }}; {{ ref_intext_clarke_et_al_2023 }})"</v>
      </c>
    </row>
    <row r="80" spans="1:9">
      <c r="A80" t="s">
        <v>1079</v>
      </c>
      <c r="B80" t="s">
        <v>358</v>
      </c>
      <c r="C80" t="s">
        <v>951</v>
      </c>
      <c r="D80">
        <v>2</v>
      </c>
      <c r="F80" t="s">
        <v>2321</v>
      </c>
      <c r="G80" t="str">
        <f t="shared" si="2"/>
        <v>mod_smr_pro</v>
      </c>
      <c r="H80" t="s">
        <v>957</v>
      </c>
      <c r="I80" t="str">
        <f t="shared" si="3"/>
        <v xml:space="preserve">    mod_smr_pro_02: "Can be applied to a broader range of species than SECR [({{ ref_intext_efford_2004 }}; {{ ref_intext_borchers_efford_2008 }}; {{ ref_intext_royle_young_2008 }}; {{ ref_intext_royle_et_al_2009 }}) ({{ ref_intext_wearn_gloverkapfer_2017 }})"</v>
      </c>
    </row>
    <row r="81" spans="1:9">
      <c r="A81" t="s">
        <v>1188</v>
      </c>
      <c r="B81" t="s">
        <v>342</v>
      </c>
      <c r="C81" t="s">
        <v>951</v>
      </c>
      <c r="D81">
        <v>3</v>
      </c>
      <c r="F81" t="s">
        <v>2805</v>
      </c>
      <c r="G81" t="str">
        <f t="shared" si="2"/>
        <v>mod_ds_pro</v>
      </c>
      <c r="H81" t="s">
        <v>957</v>
      </c>
      <c r="I81" t="str">
        <f t="shared" si="3"/>
        <v xml:space="preserve">    mod_ds_pro_03: "Can be applied to low-[density](/09_glossary.md#density) populations ({{ ref_intext_howe_et_al_2017 }}; {{ ref_intext_clarke_et_al_2023 }})"</v>
      </c>
    </row>
    <row r="82" spans="1:9">
      <c r="A82" t="s">
        <v>1069</v>
      </c>
      <c r="B82" t="s">
        <v>348</v>
      </c>
      <c r="C82" t="s">
        <v>951</v>
      </c>
      <c r="D82">
        <v>2</v>
      </c>
      <c r="F82" t="s">
        <v>2173</v>
      </c>
      <c r="G82" t="str">
        <f t="shared" si="2"/>
        <v>mod_rem_pro</v>
      </c>
      <c r="H82" t="s">
        <v>957</v>
      </c>
      <c r="I82" t="str">
        <f t="shared" si="3"/>
        <v xml:space="preserve">    mod_rem_pro_02: "Can be applied to unmarked species ({{ ref_intext_wearn_gloverkapfer_2017 }})"</v>
      </c>
    </row>
    <row r="83" spans="1:9">
      <c r="A83" t="s">
        <v>1008</v>
      </c>
      <c r="B83" t="s">
        <v>335</v>
      </c>
      <c r="C83" t="s">
        <v>951</v>
      </c>
      <c r="D83">
        <v>1</v>
      </c>
      <c r="F83" t="s">
        <v>2251</v>
      </c>
      <c r="G83" t="str">
        <f t="shared" si="2"/>
        <v>mod_is_pro</v>
      </c>
      <c r="H83" t="s">
        <v>957</v>
      </c>
      <c r="I83" t="str">
        <f t="shared" si="3"/>
        <v xml:space="preserve">    mod_is_pro_01: "Can be efficient for estimating abundance of common species (with a lot of images) ({{ ref_intext_moeller_et_al_2018 }})"</v>
      </c>
    </row>
    <row r="84" spans="1:9">
      <c r="A84" t="s">
        <v>1032</v>
      </c>
      <c r="B84" t="s">
        <v>338</v>
      </c>
      <c r="C84" t="s">
        <v>951</v>
      </c>
      <c r="D84">
        <v>1</v>
      </c>
      <c r="F84" t="s">
        <v>2251</v>
      </c>
      <c r="G84" t="str">
        <f t="shared" si="2"/>
        <v>mod_ste_pro</v>
      </c>
      <c r="H84" t="s">
        <v>957</v>
      </c>
      <c r="I84" t="str">
        <f t="shared" si="3"/>
        <v xml:space="preserve">    mod_ste_pro_01: "Can be efficient for estimating abundance of common species (with a lot of images) ({{ ref_intext_moeller_et_al_2018 }})"</v>
      </c>
    </row>
    <row r="85" spans="1:9">
      <c r="A85" t="s">
        <v>1038</v>
      </c>
      <c r="B85" t="s">
        <v>340</v>
      </c>
      <c r="C85" t="s">
        <v>951</v>
      </c>
      <c r="D85">
        <v>1</v>
      </c>
      <c r="F85" t="s">
        <v>2251</v>
      </c>
      <c r="G85" t="str">
        <f t="shared" si="2"/>
        <v>mod_tte_pro</v>
      </c>
      <c r="H85" t="s">
        <v>957</v>
      </c>
      <c r="I85" t="str">
        <f t="shared" si="3"/>
        <v xml:space="preserve">    mod_tte_pro_01: "Can be efficient for estimating abundance of common species (with a lot of images) ({{ ref_intext_moeller_et_al_2018 }})"</v>
      </c>
    </row>
    <row r="86" spans="1:9">
      <c r="A86" t="s">
        <v>996</v>
      </c>
      <c r="B86" t="s">
        <v>946</v>
      </c>
      <c r="C86" t="s">
        <v>951</v>
      </c>
      <c r="D86">
        <v>1</v>
      </c>
      <c r="F86" t="s">
        <v>2145</v>
      </c>
      <c r="G86" t="str">
        <f t="shared" si="2"/>
        <v>mod_divers_rich_beta_pro</v>
      </c>
      <c r="H86" t="s">
        <v>957</v>
      </c>
      <c r="I86" t="str">
        <f t="shared" si="3"/>
        <v xml:space="preserve">    mod_divers_rich_beta_pro_01: "Can be used to track changes in community composition ({{ ref_intext_wearn_gloverkapfer_2017 }})"</v>
      </c>
    </row>
    <row r="87" spans="1:9">
      <c r="A87" t="s">
        <v>1232</v>
      </c>
      <c r="B87" t="s">
        <v>354</v>
      </c>
      <c r="C87" t="s">
        <v>951</v>
      </c>
      <c r="D87">
        <v>4</v>
      </c>
      <c r="F87" t="s">
        <v>2218</v>
      </c>
      <c r="G87" t="str">
        <f t="shared" si="2"/>
        <v>mod_2flankspim_pro</v>
      </c>
      <c r="H87" t="s">
        <v>957</v>
      </c>
      <c r="I87" t="str">
        <f t="shared" si="3"/>
        <v xml:space="preserve">    mod_2flankspim_pro_04: "Can be used with single-camera and hybrid sampling designs, and therefore requires fewer cameras (or sample more area) than SCR ({{ ref_intext_augustine_et_al_2018 }}; {{ ref_intext_clarke_et_al_2023 }})"</v>
      </c>
    </row>
    <row r="88" spans="1:9">
      <c r="A88" t="s">
        <v>984</v>
      </c>
      <c r="B88" t="s">
        <v>364</v>
      </c>
      <c r="C88" t="s">
        <v>951</v>
      </c>
      <c r="D88">
        <v>1</v>
      </c>
      <c r="F88" t="s">
        <v>2316</v>
      </c>
      <c r="G88" t="str">
        <f t="shared" si="2"/>
        <v>mod_behaviour_pro</v>
      </c>
      <c r="H88" t="s">
        <v>957</v>
      </c>
      <c r="I88" t="str">
        <f t="shared" si="3"/>
        <v xml:space="preserve">    mod_behaviour_pro_01: "Can detect difficult to observe behaviours (i.e., boldness, or mating) ({{ ref_intext_bridges_noss_2011 }})"</v>
      </c>
    </row>
    <row r="89" spans="1:9">
      <c r="A89" t="s">
        <v>1195</v>
      </c>
      <c r="B89" t="s">
        <v>364</v>
      </c>
      <c r="C89" t="s">
        <v>951</v>
      </c>
      <c r="D89">
        <v>4</v>
      </c>
      <c r="F89" t="s">
        <v>2134</v>
      </c>
      <c r="G89" t="str">
        <f t="shared" si="2"/>
        <v>mod_behaviour_pro</v>
      </c>
      <c r="H89" t="s">
        <v>957</v>
      </c>
      <c r="I89" t="str">
        <f t="shared" si="3"/>
        <v xml:space="preserve">    mod_behaviour_pro_04: "Can evaluate interactions between species ({{ ref_intext_rovero_zimmermann_2016 }})"</v>
      </c>
    </row>
    <row r="90" spans="1:9">
      <c r="A90" t="s">
        <v>1184</v>
      </c>
      <c r="B90" t="s">
        <v>364</v>
      </c>
      <c r="C90" t="s">
        <v>951</v>
      </c>
      <c r="D90">
        <v>3</v>
      </c>
      <c r="F90" t="s">
        <v>2133</v>
      </c>
      <c r="G90" t="str">
        <f t="shared" si="2"/>
        <v>mod_behaviour_pro</v>
      </c>
      <c r="H90" t="s">
        <v>957</v>
      </c>
      <c r="I90" t="str">
        <f t="shared" si="3"/>
        <v xml:space="preserve">    mod_behaviour_pro_03: "Can monitor behaviour in response to specific locations (i.e., compost sites, which might be more difficult using GPS collars for example) ({{ ref_intext_rovero_zimmermann_2016 }})"</v>
      </c>
    </row>
    <row r="91" spans="1:9">
      <c r="A91" t="s">
        <v>1207</v>
      </c>
      <c r="B91" t="s">
        <v>348</v>
      </c>
      <c r="C91" t="s">
        <v>951</v>
      </c>
      <c r="D91">
        <v>8</v>
      </c>
      <c r="F91" t="s">
        <v>2312</v>
      </c>
      <c r="G91" t="str">
        <f t="shared" si="2"/>
        <v>mod_rem_pro</v>
      </c>
      <c r="H91" t="s">
        <v>957</v>
      </c>
      <c r="I91" t="str">
        <f t="shared" si="3"/>
        <v xml:space="preserve">    mod_rem_pro_08: "Can use camera spacing without regard to population home range size ({{ ref_intext_rowcliffe_et_al_2008 }}; {{ ref_intext_doran_myers_2018 }})"</v>
      </c>
    </row>
    <row r="92" spans="1:9">
      <c r="A92" t="s">
        <v>1185</v>
      </c>
      <c r="B92" t="s">
        <v>362</v>
      </c>
      <c r="C92" t="s">
        <v>951</v>
      </c>
      <c r="D92">
        <v>3</v>
      </c>
      <c r="F92" t="s">
        <v>2143</v>
      </c>
      <c r="G92" t="str">
        <f t="shared" si="2"/>
        <v>mod_cr_cmr_pro</v>
      </c>
      <c r="H92" t="s">
        <v>957</v>
      </c>
      <c r="I92" t="str">
        <f t="shared" si="3"/>
        <v xml:space="preserve">    mod_cr_cmr_pro_03: "Can use the robust design with 'open' models to obtain recruitment and survival rate estimates ({{ ref_intext_wearn_gloverkapfer_2017 }})"</v>
      </c>
    </row>
    <row r="93" spans="1:9">
      <c r="A93" t="s">
        <v>978</v>
      </c>
      <c r="B93" t="s">
        <v>354</v>
      </c>
      <c r="C93" t="s">
        <v>949</v>
      </c>
      <c r="D93">
        <v>2</v>
      </c>
      <c r="F93" t="s">
        <v>2215</v>
      </c>
      <c r="G93" t="str">
        <f t="shared" si="2"/>
        <v>mod_2flankspim_assump</v>
      </c>
      <c r="H93" t="s">
        <v>957</v>
      </c>
      <c r="I93" t="str">
        <f t="shared" si="3"/>
        <v xml:space="preserve">    mod_2flankspim_assump_02: "Capture processes for left-side, right-side and both-side images are independent ({{ ref_intext_augustine_et_al_2018 }}; {{ ref_intext_clarke_et_al_2023 }})"</v>
      </c>
    </row>
    <row r="94" spans="1:9">
      <c r="A94" t="s">
        <v>999</v>
      </c>
      <c r="B94" t="s">
        <v>948</v>
      </c>
      <c r="C94" t="s">
        <v>951</v>
      </c>
      <c r="D94">
        <v>1</v>
      </c>
      <c r="F94" t="s">
        <v>2146</v>
      </c>
      <c r="G94" t="str">
        <f t="shared" si="2"/>
        <v>mod_divers_rich_gamma_pro</v>
      </c>
      <c r="H94" t="s">
        <v>957</v>
      </c>
      <c r="I94" t="str">
        <f t="shared" si="3"/>
        <v xml:space="preserve">    mod_divers_rich_gamma_pro_01: "Captures evenness and richness (although some indices only reflect evenness) ({{ ref_intext_wearn_gloverkapfer_2017 }})"</v>
      </c>
    </row>
    <row r="95" spans="1:9">
      <c r="A95" t="s">
        <v>1202</v>
      </c>
      <c r="B95" t="s">
        <v>348</v>
      </c>
      <c r="C95" t="s">
        <v>951</v>
      </c>
      <c r="D95">
        <v>5</v>
      </c>
      <c r="F95" t="s">
        <v>2318</v>
      </c>
      <c r="G95" t="str">
        <f t="shared" si="2"/>
        <v>mod_rem_pro</v>
      </c>
      <c r="H95" t="s">
        <v>957</v>
      </c>
      <c r="I95" t="str">
        <f t="shared" si="3"/>
        <v xml:space="preserve">    mod_rem_pro_05: "Comparable estimates to SECR [({{ ref_intext_efford_2004 }}; {{ ref_intext_borchers_efford_2008 }}; {{ ref_intext_royle_young_2008 }}; {{ ref_intext_royle_et_al_2009 }}) ({{ ref_intext_wearn_gloverkapfer_2017 }})"</v>
      </c>
    </row>
    <row r="96" spans="1:9">
      <c r="A96" t="s">
        <v>1194</v>
      </c>
      <c r="B96" t="s">
        <v>344</v>
      </c>
      <c r="C96" t="s">
        <v>951</v>
      </c>
      <c r="D96">
        <v>3</v>
      </c>
      <c r="F96" t="s">
        <v>2325</v>
      </c>
      <c r="G96" t="str">
        <f t="shared" si="2"/>
        <v>mod_tifc_pro</v>
      </c>
      <c r="H96" t="s">
        <v>957</v>
      </c>
      <c r="I96" t="str">
        <f t="shared" si="3"/>
        <v xml:space="preserve">    mod_tifc_pro_03: "Comparable to estimates from SECR ({{ ref_intext_efford_2004 }}; {{ ref_intext_borchers_efford_2008 }}; {{ ref_intext_royle_young_2008 }}; {{ ref_intext_royle_et_al_2009 }}) ({{ warbington_boyce_2020 }})"</v>
      </c>
    </row>
    <row r="97" spans="1:9">
      <c r="A97" t="s">
        <v>1054</v>
      </c>
      <c r="B97" t="s">
        <v>948</v>
      </c>
      <c r="C97" t="s">
        <v>944</v>
      </c>
      <c r="D97">
        <v>2</v>
      </c>
      <c r="F97" t="s">
        <v>2147</v>
      </c>
      <c r="G97" t="str">
        <f t="shared" si="2"/>
        <v>mod_divers_rich_gamma_con</v>
      </c>
      <c r="H97" t="s">
        <v>957</v>
      </c>
      <c r="I97" t="str">
        <f t="shared" si="3"/>
        <v xml:space="preserve">    mod_divers_rich_gamma_con_02: "Comparing measures across space, time and studies can be very difficult ({{ ref_intext_wearn_gloverkapfer_2017 }})"</v>
      </c>
    </row>
    <row r="98" spans="1:9">
      <c r="A98" t="s">
        <v>979</v>
      </c>
      <c r="B98" t="s">
        <v>354</v>
      </c>
      <c r="C98" t="s">
        <v>944</v>
      </c>
      <c r="D98">
        <v>1</v>
      </c>
      <c r="F98" t="s">
        <v>2216</v>
      </c>
      <c r="G98" t="str">
        <f t="shared" si="2"/>
        <v>mod_2flankspim_con</v>
      </c>
      <c r="H98" t="s">
        <v>957</v>
      </c>
      <c r="I98" t="str">
        <f t="shared" si="3"/>
        <v xml:space="preserve">    mod_2flankspim_con_01: "Computationally intensive ({{ ref_intext_augustine_et_al_2018 }}; {{ ref_intext_clarke_et_al_2023 }})"</v>
      </c>
    </row>
    <row r="99" spans="1:9">
      <c r="A99" t="s">
        <v>1015</v>
      </c>
      <c r="B99" t="s">
        <v>348</v>
      </c>
      <c r="C99" t="s">
        <v>949</v>
      </c>
      <c r="D99">
        <v>1</v>
      </c>
      <c r="F99" t="s">
        <v>2309</v>
      </c>
      <c r="G99" t="str">
        <f t="shared" si="2"/>
        <v>mod_rem_assump</v>
      </c>
      <c r="H99" t="s">
        <v>957</v>
      </c>
      <c r="I99" t="str">
        <f t="shared" si="3"/>
        <v xml:space="preserve">    mod_rem_assump_01: "Demographic closure ({{ ref_intext_rowcliffe_et_al_2008 }}; {{ ref_intext_doran_myers_2018 }}) (i.e., no births or deaths)"</v>
      </c>
    </row>
    <row r="100" spans="1:9">
      <c r="A100" t="s">
        <v>1234</v>
      </c>
      <c r="B100" t="s">
        <v>355</v>
      </c>
      <c r="C100" t="s">
        <v>949</v>
      </c>
      <c r="D100">
        <v>3</v>
      </c>
      <c r="F100" t="s">
        <v>2297</v>
      </c>
      <c r="G100" t="str">
        <f t="shared" si="2"/>
        <v>mod_catspim_assump</v>
      </c>
      <c r="H100" t="s">
        <v>956</v>
      </c>
      <c r="I100" t="str">
        <f t="shared" si="3"/>
        <v xml:space="preserve">    mod_catspim_assump_03: "Demographic closure (i.e., no births or deaths) ({{ ref_intext_chandler_royle_2013 }}; {{ ref_intext_clarke_et_al_2023 }})"</v>
      </c>
    </row>
    <row r="101" spans="1:9">
      <c r="A101" t="s">
        <v>1072</v>
      </c>
      <c r="B101" t="s">
        <v>356</v>
      </c>
      <c r="C101" t="s">
        <v>949</v>
      </c>
      <c r="D101">
        <v>2</v>
      </c>
      <c r="F101" t="s">
        <v>2297</v>
      </c>
      <c r="G101" t="str">
        <f t="shared" si="2"/>
        <v>mod_sc_assump</v>
      </c>
      <c r="H101" t="s">
        <v>957</v>
      </c>
      <c r="I101" t="str">
        <f t="shared" si="3"/>
        <v xml:space="preserve">    mod_sc_assump_02: "Demographic closure (i.e., no births or deaths) ({{ ref_intext_chandler_royle_2013 }}; {{ ref_intext_clarke_et_al_2023 }})"</v>
      </c>
    </row>
    <row r="102" spans="1:9">
      <c r="A102" t="s">
        <v>1027</v>
      </c>
      <c r="B102" t="s">
        <v>358</v>
      </c>
      <c r="C102" t="s">
        <v>949</v>
      </c>
      <c r="D102">
        <v>1</v>
      </c>
      <c r="F102" t="s">
        <v>2297</v>
      </c>
      <c r="G102" t="str">
        <f t="shared" si="2"/>
        <v>mod_smr_assump</v>
      </c>
      <c r="H102" t="s">
        <v>957</v>
      </c>
      <c r="I102" t="str">
        <f t="shared" si="3"/>
        <v xml:space="preserve">    mod_smr_assump_01: "Demographic closure (i.e., no births or deaths) ({{ ref_intext_chandler_royle_2013 }}; {{ ref_intext_clarke_et_al_2023 }})"</v>
      </c>
    </row>
    <row r="103" spans="1:9">
      <c r="A103" t="s">
        <v>1006</v>
      </c>
      <c r="B103" t="s">
        <v>335</v>
      </c>
      <c r="C103" t="s">
        <v>949</v>
      </c>
      <c r="D103">
        <v>1</v>
      </c>
      <c r="F103" t="s">
        <v>2243</v>
      </c>
      <c r="G103" t="str">
        <f t="shared" si="2"/>
        <v>mod_is_assump</v>
      </c>
      <c r="H103" t="s">
        <v>957</v>
      </c>
      <c r="I103" t="str">
        <f t="shared" si="3"/>
        <v xml:space="preserve">    mod_is_assump_01: "Demographic closure (i.e., no births or deaths) ({{ ref_intext_moeller_et_al_2018 }})"</v>
      </c>
    </row>
    <row r="104" spans="1:9">
      <c r="A104" t="s">
        <v>1030</v>
      </c>
      <c r="B104" t="s">
        <v>338</v>
      </c>
      <c r="C104" t="s">
        <v>949</v>
      </c>
      <c r="D104">
        <v>1</v>
      </c>
      <c r="F104" t="s">
        <v>2243</v>
      </c>
      <c r="G104" t="str">
        <f t="shared" si="2"/>
        <v>mod_ste_assump</v>
      </c>
      <c r="H104" t="s">
        <v>957</v>
      </c>
      <c r="I104" t="str">
        <f t="shared" si="3"/>
        <v xml:space="preserve">    mod_ste_assump_01: "Demographic closure (i.e., no births or deaths) ({{ ref_intext_moeller_et_al_2018 }})"</v>
      </c>
    </row>
    <row r="105" spans="1:9">
      <c r="A105" t="s">
        <v>1036</v>
      </c>
      <c r="B105" t="s">
        <v>340</v>
      </c>
      <c r="C105" t="s">
        <v>949</v>
      </c>
      <c r="D105">
        <v>1</v>
      </c>
      <c r="F105" t="s">
        <v>2288</v>
      </c>
      <c r="G105" t="str">
        <f t="shared" si="2"/>
        <v>mod_tte_assump</v>
      </c>
      <c r="H105" t="s">
        <v>957</v>
      </c>
      <c r="I105" t="str">
        <f t="shared" si="3"/>
        <v xml:space="preserve">    mod_tte_assump_01: "Demographic closure (i.e., no births or deaths) ({{ ref_intext_moeller_et_al_2018 }}; {{ ref_intext_loonam_et_al_2021 }})"</v>
      </c>
    </row>
    <row r="106" spans="1:9">
      <c r="A106" t="s">
        <v>988</v>
      </c>
      <c r="B106" t="s">
        <v>362</v>
      </c>
      <c r="C106" t="s">
        <v>949</v>
      </c>
      <c r="D106">
        <v>1</v>
      </c>
      <c r="F106" t="s">
        <v>2136</v>
      </c>
      <c r="G106" t="str">
        <f t="shared" si="2"/>
        <v>mod_cr_cmr_assump</v>
      </c>
      <c r="H106" t="s">
        <v>957</v>
      </c>
      <c r="I106" t="str">
        <f t="shared" si="3"/>
        <v xml:space="preserve">    mod_cr_cmr_assump_01: "Demographic closure (i.e., no births or deaths) ({{ ref_intext_wearn_gloverkapfer_2017 }})"</v>
      </c>
    </row>
    <row r="107" spans="1:9">
      <c r="A107" t="s">
        <v>1024</v>
      </c>
      <c r="B107" t="s">
        <v>361</v>
      </c>
      <c r="C107" t="s">
        <v>949</v>
      </c>
      <c r="D107">
        <v>1</v>
      </c>
      <c r="F107" t="s">
        <v>2136</v>
      </c>
      <c r="G107" t="str">
        <f t="shared" si="2"/>
        <v>mod_scr_secr_assump</v>
      </c>
      <c r="H107" t="s">
        <v>957</v>
      </c>
      <c r="I107" t="str">
        <f t="shared" si="3"/>
        <v xml:space="preserve">    mod_scr_secr_assump_01: "Demographic closure (i.e., no births or deaths) ({{ ref_intext_wearn_gloverkapfer_2017 }})"</v>
      </c>
    </row>
    <row r="108" spans="1:9">
      <c r="A108" t="s">
        <v>1103</v>
      </c>
      <c r="B108" t="s">
        <v>342</v>
      </c>
      <c r="C108" t="s">
        <v>949</v>
      </c>
      <c r="D108">
        <v>4</v>
      </c>
      <c r="F108" t="s">
        <v>2858</v>
      </c>
      <c r="G108" t="str">
        <f t="shared" si="2"/>
        <v>mod_ds_assump</v>
      </c>
      <c r="H108" t="s">
        <v>957</v>
      </c>
      <c r="I108" t="str">
        <f t="shared" si="3"/>
        <v xml:space="preserve">    mod_ds_assump_04: "Demographic closure (i.e., no births or deaths) and geographic closure (i.e., no immigration or emigration) (animal [density](/09_glossary.md#density) is constant during the [survey](/09_glossary.md#survey)) ({{ ref_intext_palencia_et_al_2021 }})"</v>
      </c>
    </row>
    <row r="109" spans="1:9">
      <c r="A109" t="s">
        <v>1018</v>
      </c>
      <c r="B109" t="s">
        <v>346</v>
      </c>
      <c r="C109" t="s">
        <v>949</v>
      </c>
      <c r="D109">
        <v>1</v>
      </c>
      <c r="F109" t="s">
        <v>2859</v>
      </c>
      <c r="G109" t="str">
        <f t="shared" si="2"/>
        <v>mod_rest_assump</v>
      </c>
      <c r="H109" t="s">
        <v>957</v>
      </c>
      <c r="I109" t="str">
        <f t="shared" si="3"/>
        <v xml:space="preserve">    mod_rest_assump_01: "Demographic closure (i.e., no births or deaths) and geographic closure (i.e., no immigration or emigration) (animal [density](/09_glossary.md#density) is constant during the [survey](/09_glossary.md#survey)) ({{ ref_intext_rowcliffe_et_al_2008 }})"</v>
      </c>
    </row>
    <row r="110" spans="1:9">
      <c r="A110" t="s">
        <v>1150</v>
      </c>
      <c r="B110" t="s">
        <v>362</v>
      </c>
      <c r="C110" t="s">
        <v>944</v>
      </c>
      <c r="D110">
        <v>3</v>
      </c>
      <c r="F110" t="s">
        <v>2860</v>
      </c>
      <c r="G110" t="str">
        <f t="shared" si="2"/>
        <v>mod_cr_cmr_con</v>
      </c>
      <c r="H110" t="s">
        <v>957</v>
      </c>
      <c r="I110" t="str">
        <f t="shared" si="3"/>
        <v xml:space="preserve">    mod_cr_cmr_con_03: "Dependent on the [survey](/09_glossary.md#survey)ed area, which is difficult to track and calculate ({{ ref_intext_wearn_gloverkapfer_2017 }})"</v>
      </c>
    </row>
    <row r="111" spans="1:9">
      <c r="A111" t="s">
        <v>992</v>
      </c>
      <c r="B111" t="s">
        <v>947</v>
      </c>
      <c r="C111" t="s">
        <v>944</v>
      </c>
      <c r="D111">
        <v>1</v>
      </c>
      <c r="F111" t="s">
        <v>2148</v>
      </c>
      <c r="G111" t="str">
        <f t="shared" si="2"/>
        <v>mod_divers_rich_alpha_con</v>
      </c>
      <c r="H111" t="s">
        <v>957</v>
      </c>
      <c r="I111" t="str">
        <f t="shared" si="3"/>
        <v xml:space="preserve">    mod_divers_rich_alpha_con_01: "Dependent on the scale (as captured in the species-area relationship) ({{ ref_intext_wearn_gloverkapfer_2017 }})"</v>
      </c>
    </row>
    <row r="112" spans="1:9">
      <c r="A112" t="s">
        <v>1070</v>
      </c>
      <c r="B112" t="s">
        <v>346</v>
      </c>
      <c r="C112" t="s">
        <v>949</v>
      </c>
      <c r="D112">
        <v>2</v>
      </c>
      <c r="F112" t="s">
        <v>2265</v>
      </c>
      <c r="G112" t="str">
        <f t="shared" si="2"/>
        <v>mod_rest_assump</v>
      </c>
      <c r="H112" t="s">
        <v>957</v>
      </c>
      <c r="I112" t="str">
        <f t="shared" si="3"/>
        <v xml:space="preserve">    mod_rest_assump_02: "Detection is perfect ({{ ref_intext_wearn_gloverkapfer_2017 }}) (detection probability '*p*' = 1) unless otherwise modelled ({{ ref_intext_nakashima_et_al_2018 }})"</v>
      </c>
    </row>
    <row r="113" spans="1:9">
      <c r="A113" t="s">
        <v>1144</v>
      </c>
      <c r="B113" t="s">
        <v>340</v>
      </c>
      <c r="C113" t="s">
        <v>949</v>
      </c>
      <c r="D113">
        <v>8</v>
      </c>
      <c r="F113" t="s">
        <v>2293</v>
      </c>
      <c r="G113" t="str">
        <f t="shared" si="2"/>
        <v>mod_tte_assump</v>
      </c>
      <c r="H113" t="s">
        <v>957</v>
      </c>
      <c r="I113" t="str">
        <f t="shared" si="3"/>
        <v xml:space="preserve">    mod_tte_assump_08: "Detection is perfect (detection probability '*p*' =  1) ({{ ref_intext_moeller_et_al_2018 }})"</v>
      </c>
    </row>
    <row r="114" spans="1:9">
      <c r="A114" t="s">
        <v>1091</v>
      </c>
      <c r="B114" t="s">
        <v>342</v>
      </c>
      <c r="C114" t="s">
        <v>949</v>
      </c>
      <c r="D114">
        <v>3</v>
      </c>
      <c r="F114" t="s">
        <v>2232</v>
      </c>
      <c r="G114" t="str">
        <f t="shared" si="2"/>
        <v>mod_ds_assump</v>
      </c>
      <c r="H114" t="s">
        <v>957</v>
      </c>
      <c r="I114" t="str">
        <f t="shared" si="3"/>
        <v xml:space="preserve">    mod_ds_assump_03: "Detection is perfect (detection probability '*p*' =  1) at focal area */ distance 0 ({{ ref_intext_palencia_et_al_2021 }})"</v>
      </c>
    </row>
    <row r="115" spans="1:9">
      <c r="A115" t="s">
        <v>1115</v>
      </c>
      <c r="B115" t="s">
        <v>335</v>
      </c>
      <c r="C115" t="s">
        <v>949</v>
      </c>
      <c r="D115">
        <v>5</v>
      </c>
      <c r="F115" t="s">
        <v>2247</v>
      </c>
      <c r="G115" t="str">
        <f t="shared" si="2"/>
        <v>mod_is_assump</v>
      </c>
      <c r="H115" t="s">
        <v>957</v>
      </c>
      <c r="I115" t="str">
        <f t="shared" si="3"/>
        <v xml:space="preserve">    mod_is_assump_05: "Detection is perfect (detection probability '*p*' = 1) ({{ ref_intext_moeller_et_al_2018 }})"</v>
      </c>
    </row>
    <row r="116" spans="1:9">
      <c r="A116" t="s">
        <v>1131</v>
      </c>
      <c r="B116" t="s">
        <v>338</v>
      </c>
      <c r="C116" t="s">
        <v>949</v>
      </c>
      <c r="D116">
        <v>6</v>
      </c>
      <c r="F116" t="s">
        <v>2247</v>
      </c>
      <c r="G116" t="str">
        <f t="shared" si="2"/>
        <v>mod_ste_assump</v>
      </c>
      <c r="H116" t="s">
        <v>957</v>
      </c>
      <c r="I116" t="str">
        <f t="shared" si="3"/>
        <v xml:space="preserve">    mod_ste_assump_06: "Detection is perfect (detection probability '*p*' = 1) ({{ ref_intext_moeller_et_al_2018 }})"</v>
      </c>
    </row>
    <row r="117" spans="1:9">
      <c r="A117" t="s">
        <v>1074</v>
      </c>
      <c r="B117" t="s">
        <v>361</v>
      </c>
      <c r="C117" t="s">
        <v>949</v>
      </c>
      <c r="D117">
        <v>2</v>
      </c>
      <c r="F117" t="s">
        <v>2175</v>
      </c>
      <c r="G117" t="str">
        <f t="shared" si="2"/>
        <v>mod_scr_secr_assump</v>
      </c>
      <c r="H117" t="s">
        <v>957</v>
      </c>
      <c r="I117" t="str">
        <f t="shared" si="3"/>
        <v xml:space="preserve">    mod_scr_secr_assump_02: "Detection probability of different individuals is equal ({{ ref_intext_wearn_gloverkapfer_2017 }})"</v>
      </c>
    </row>
    <row r="118" spans="1:9">
      <c r="A118" t="s">
        <v>1156</v>
      </c>
      <c r="B118" t="s">
        <v>945</v>
      </c>
      <c r="C118" t="s">
        <v>944</v>
      </c>
      <c r="D118">
        <v>3</v>
      </c>
      <c r="F118" t="s">
        <v>1529</v>
      </c>
      <c r="G118" t="str">
        <f t="shared" si="2"/>
        <v>mod_rai_poisson_con</v>
      </c>
      <c r="H118" t="s">
        <v>957</v>
      </c>
      <c r="I118" t="str">
        <f t="shared" si="3"/>
        <v xml:space="preserve">    mod_rai_poisson_con_03: "Detection rates from remote cameras cannot be used as an index to compare relative abundance across species ({{ ref_intext_rowcliffe-carbone_2008 }})"</v>
      </c>
    </row>
    <row r="119" spans="1:9">
      <c r="A119" t="s">
        <v>1093</v>
      </c>
      <c r="B119" t="s">
        <v>368</v>
      </c>
      <c r="C119" t="s">
        <v>949</v>
      </c>
      <c r="D119">
        <v>3</v>
      </c>
      <c r="F119" t="s">
        <v>2725</v>
      </c>
      <c r="G119" t="str">
        <f t="shared" si="2"/>
        <v>mod_occupancy_assump</v>
      </c>
      <c r="H119" t="s">
        <v>957</v>
      </c>
      <c r="I119" t="str">
        <f t="shared" si="3"/>
        <v xml:space="preserve">    mod_occupancy_assump_03: "Detections are [independent](/09_glossary.md#independent_detections) ({{ ref_intext_mackenzie_et_al_2006 }})"</v>
      </c>
    </row>
    <row r="120" spans="1:9">
      <c r="A120" t="s">
        <v>1236</v>
      </c>
      <c r="B120" t="s">
        <v>355</v>
      </c>
      <c r="C120" t="s">
        <v>949</v>
      </c>
      <c r="D120">
        <v>5</v>
      </c>
      <c r="F120" t="s">
        <v>2299</v>
      </c>
      <c r="G120" t="str">
        <f t="shared" si="2"/>
        <v>mod_catspim_assump</v>
      </c>
      <c r="H120" t="s">
        <v>956</v>
      </c>
      <c r="I120" t="str">
        <f t="shared" si="3"/>
        <v xml:space="preserve">    mod_catspim_assump_05: "Detections are independent ({{ ref_intext_chandler_royle_2013 }}; {{ ref_intext_clarke_et_al_2023 }})"</v>
      </c>
    </row>
    <row r="121" spans="1:9">
      <c r="A121" t="s">
        <v>1108</v>
      </c>
      <c r="B121" t="s">
        <v>356</v>
      </c>
      <c r="C121" t="s">
        <v>949</v>
      </c>
      <c r="D121">
        <v>4</v>
      </c>
      <c r="F121" t="s">
        <v>2299</v>
      </c>
      <c r="G121" t="str">
        <f t="shared" si="2"/>
        <v>mod_sc_assump</v>
      </c>
      <c r="H121" t="s">
        <v>957</v>
      </c>
      <c r="I121" t="str">
        <f t="shared" si="3"/>
        <v xml:space="preserve">    mod_sc_assump_04: "Detections are independent ({{ ref_intext_chandler_royle_2013 }}; {{ ref_intext_clarke_et_al_2023 }})"</v>
      </c>
    </row>
    <row r="122" spans="1:9">
      <c r="A122" t="s">
        <v>1137</v>
      </c>
      <c r="B122" t="s">
        <v>358</v>
      </c>
      <c r="C122" t="s">
        <v>949</v>
      </c>
      <c r="D122">
        <v>7</v>
      </c>
      <c r="F122" t="s">
        <v>2299</v>
      </c>
      <c r="G122" t="str">
        <f t="shared" si="2"/>
        <v>mod_smr_assump</v>
      </c>
      <c r="H122" t="s">
        <v>957</v>
      </c>
      <c r="I122" t="str">
        <f t="shared" si="3"/>
        <v xml:space="preserve">    mod_smr_assump_07: "Detections are independent ({{ ref_intext_chandler_royle_2013 }}; {{ ref_intext_clarke_et_al_2023 }})"</v>
      </c>
    </row>
    <row r="123" spans="1:9">
      <c r="A123" t="s">
        <v>1104</v>
      </c>
      <c r="B123" t="s">
        <v>335</v>
      </c>
      <c r="C123" t="s">
        <v>949</v>
      </c>
      <c r="D123">
        <v>4</v>
      </c>
      <c r="F123" t="s">
        <v>2246</v>
      </c>
      <c r="G123" t="str">
        <f t="shared" si="2"/>
        <v>mod_is_assump</v>
      </c>
      <c r="H123" t="s">
        <v>957</v>
      </c>
      <c r="I123" t="str">
        <f t="shared" si="3"/>
        <v xml:space="preserve">    mod_is_assump_04: "Detections are independent ({{ ref_intext_moeller_et_al_2018 }})"</v>
      </c>
    </row>
    <row r="124" spans="1:9">
      <c r="A124" t="s">
        <v>1111</v>
      </c>
      <c r="B124" t="s">
        <v>338</v>
      </c>
      <c r="C124" t="s">
        <v>949</v>
      </c>
      <c r="D124">
        <v>4</v>
      </c>
      <c r="F124" t="s">
        <v>2246</v>
      </c>
      <c r="G124" t="str">
        <f t="shared" si="2"/>
        <v>mod_ste_assump</v>
      </c>
      <c r="H124" t="s">
        <v>957</v>
      </c>
      <c r="I124" t="str">
        <f t="shared" si="3"/>
        <v xml:space="preserve">    mod_ste_assump_04: "Detections are independent ({{ ref_intext_moeller_et_al_2018 }})"</v>
      </c>
    </row>
    <row r="125" spans="1:9">
      <c r="A125" t="s">
        <v>1123</v>
      </c>
      <c r="B125" t="s">
        <v>340</v>
      </c>
      <c r="C125" t="s">
        <v>949</v>
      </c>
      <c r="D125">
        <v>5</v>
      </c>
      <c r="F125" t="s">
        <v>2246</v>
      </c>
      <c r="G125" t="str">
        <f t="shared" si="2"/>
        <v>mod_tte_assump</v>
      </c>
      <c r="H125" t="s">
        <v>957</v>
      </c>
      <c r="I125" t="str">
        <f t="shared" si="3"/>
        <v xml:space="preserve">    mod_tte_assump_05: "Detections are independent ({{ ref_intext_moeller_et_al_2018 }})"</v>
      </c>
    </row>
    <row r="126" spans="1:9">
      <c r="A126" t="s">
        <v>1127</v>
      </c>
      <c r="B126" t="s">
        <v>346</v>
      </c>
      <c r="C126" t="s">
        <v>949</v>
      </c>
      <c r="D126">
        <v>6</v>
      </c>
      <c r="F126" t="s">
        <v>2269</v>
      </c>
      <c r="G126" t="str">
        <f t="shared" si="2"/>
        <v>mod_rest_assump</v>
      </c>
      <c r="H126" t="s">
        <v>957</v>
      </c>
      <c r="I126" t="str">
        <f t="shared" si="3"/>
        <v xml:space="preserve">    mod_rest_assump_06: "Detections are independent ({{ ref_intext_nakashima_et_al_2018 }})"</v>
      </c>
    </row>
    <row r="127" spans="1:9">
      <c r="A127" t="s">
        <v>1139</v>
      </c>
      <c r="B127" t="s">
        <v>342</v>
      </c>
      <c r="C127" t="s">
        <v>949</v>
      </c>
      <c r="D127">
        <v>8</v>
      </c>
      <c r="F127" t="s">
        <v>2236</v>
      </c>
      <c r="G127" t="str">
        <f t="shared" si="2"/>
        <v>mod_ds_assump</v>
      </c>
      <c r="H127" t="s">
        <v>957</v>
      </c>
      <c r="I127" t="str">
        <f t="shared" si="3"/>
        <v xml:space="preserve">    mod_ds_assump_08: "Detections are independent ({{ ref_intext_palencia_et_al_2021 }})"</v>
      </c>
    </row>
    <row r="128" spans="1:9">
      <c r="A128" t="s">
        <v>1109</v>
      </c>
      <c r="B128" t="s">
        <v>361</v>
      </c>
      <c r="C128" t="s">
        <v>949</v>
      </c>
      <c r="D128">
        <v>4</v>
      </c>
      <c r="F128" t="s">
        <v>2177</v>
      </c>
      <c r="G128" t="str">
        <f t="shared" si="2"/>
        <v>mod_scr_secr_assump</v>
      </c>
      <c r="H128" t="s">
        <v>957</v>
      </c>
      <c r="I128" t="str">
        <f t="shared" si="3"/>
        <v xml:space="preserve">    mod_scr_secr_assump_04: "Detections of different individuals are independent ({{ ref_intext_wearn_gloverkapfer_2017 }})"</v>
      </c>
    </row>
    <row r="129" spans="1:9">
      <c r="A129" t="s">
        <v>1148</v>
      </c>
      <c r="B129" t="s">
        <v>358</v>
      </c>
      <c r="C129" t="s">
        <v>949</v>
      </c>
      <c r="D129">
        <v>9</v>
      </c>
      <c r="F129" t="s">
        <v>2177</v>
      </c>
      <c r="G129" t="str">
        <f t="shared" si="2"/>
        <v>mod_smr_assump</v>
      </c>
      <c r="H129" t="s">
        <v>957</v>
      </c>
      <c r="I129" t="str">
        <f t="shared" si="3"/>
        <v xml:space="preserve">    mod_smr_assump_09: "Detections of different individuals are independent ({{ ref_intext_wearn_gloverkapfer_2017 }})"</v>
      </c>
    </row>
    <row r="130" spans="1:9">
      <c r="A130" t="s">
        <v>1149</v>
      </c>
      <c r="B130" t="s">
        <v>364</v>
      </c>
      <c r="C130" t="s">
        <v>944</v>
      </c>
      <c r="D130">
        <v>3</v>
      </c>
      <c r="F130" t="s">
        <v>2132</v>
      </c>
      <c r="G130" t="str">
        <f t="shared" ref="G130:G193" si="4">B130&amp;"_"&amp;C130</f>
        <v>mod_behaviour_con</v>
      </c>
      <c r="H130" t="s">
        <v>957</v>
      </c>
      <c r="I130" t="str">
        <f t="shared" ref="I130:I193" si="5">"    "&amp;A130&amp;": "&amp;""""&amp;F130&amp;""""</f>
        <v xml:space="preserve">    mod_behaviour_con_03: "Difficult to consider individual variation ({{ ref_intext_rovero_zimmermann_2016 }})"</v>
      </c>
    </row>
    <row r="131" spans="1:9">
      <c r="A131" t="s">
        <v>1013</v>
      </c>
      <c r="B131" t="s">
        <v>945</v>
      </c>
      <c r="C131" t="s">
        <v>944</v>
      </c>
      <c r="D131">
        <v>1</v>
      </c>
      <c r="F131" t="s">
        <v>2726</v>
      </c>
      <c r="G131" t="str">
        <f t="shared" si="4"/>
        <v>mod_rai_poisson_con</v>
      </c>
      <c r="H131" t="s">
        <v>957</v>
      </c>
      <c r="I131" t="str">
        <f t="shared" si="5"/>
        <v xml:space="preserve">    mod_rai_poisson_con_01: "Difficult to draw inferences (a large number of [assumptions](/09_glossary.md#mods_modelling_assumption)); comparisons across space, time, species, and studies are difficult ({{ ref_intext_wearn_gloverkapfer_2017 }})"</v>
      </c>
    </row>
    <row r="132" spans="1:9">
      <c r="A132" t="s">
        <v>1209</v>
      </c>
      <c r="B132" t="s">
        <v>348</v>
      </c>
      <c r="C132" t="s">
        <v>951</v>
      </c>
      <c r="D132">
        <v>9</v>
      </c>
      <c r="F132" t="s">
        <v>2806</v>
      </c>
      <c r="G132" t="str">
        <f t="shared" si="4"/>
        <v>mod_rem_pro</v>
      </c>
      <c r="H132" t="s">
        <v>957</v>
      </c>
      <c r="I132" t="str">
        <f t="shared" si="5"/>
        <v xml:space="preserve">    mod_rem_pro_09: "Direct estimation of [[density](/09_glossary.md#density)](/09_glossary.md#[density](/09_glossary.md#density)); avoids ad-hoc definitions of study area ({{ ref_intext_rowcliffe_et_al_2008 }})"</v>
      </c>
    </row>
    <row r="133" spans="1:9">
      <c r="A133" t="s">
        <v>1133</v>
      </c>
      <c r="B133" t="s">
        <v>342</v>
      </c>
      <c r="C133" t="s">
        <v>949</v>
      </c>
      <c r="D133">
        <v>7</v>
      </c>
      <c r="F133" t="s">
        <v>2235</v>
      </c>
      <c r="G133" t="str">
        <f t="shared" si="4"/>
        <v>mod_ds_assump</v>
      </c>
      <c r="H133" t="s">
        <v>957</v>
      </c>
      <c r="I133" t="str">
        <f t="shared" si="5"/>
        <v xml:space="preserve">    mod_ds_assump_07: "Distances are measured exactly (however if the data from different distances will be grouped ('binned') for analysis later, an accuracy of +*/- 1m may suffice) ({{ ref_intext_palencia_et_al_2021 }})"</v>
      </c>
    </row>
    <row r="134" spans="1:9">
      <c r="A134" t="s">
        <v>966</v>
      </c>
      <c r="B134" t="s">
        <v>361</v>
      </c>
      <c r="C134" t="s">
        <v>949</v>
      </c>
      <c r="D134">
        <v>14</v>
      </c>
      <c r="F134" t="s">
        <v>2184</v>
      </c>
      <c r="G134" t="str">
        <f t="shared" si="4"/>
        <v>mod_scr_secr_assump</v>
      </c>
      <c r="H134" t="s">
        <v>956</v>
      </c>
      <c r="I134" t="str">
        <f t="shared" si="5"/>
        <v xml:space="preserve">    mod_scr_secr_assump_14: "Distribution of home range centres follows a defined distribution (Poisson, or other, e.g., negative binomial) ({{ ref_intext_wearn_gloverkapfer_2017 }})"</v>
      </c>
    </row>
    <row r="135" spans="1:9">
      <c r="A135" t="s">
        <v>973</v>
      </c>
      <c r="B135" t="s">
        <v>358</v>
      </c>
      <c r="C135" t="s">
        <v>949</v>
      </c>
      <c r="D135">
        <v>16</v>
      </c>
      <c r="F135" t="s">
        <v>2184</v>
      </c>
      <c r="G135" t="str">
        <f t="shared" si="4"/>
        <v>mod_smr_assump</v>
      </c>
      <c r="H135" t="s">
        <v>957</v>
      </c>
      <c r="I135" t="str">
        <f t="shared" si="5"/>
        <v xml:space="preserve">    mod_smr_assump_16: "Distribution of home range centres follows a defined distribution (Poisson, or other, e.g., negative binomial) ({{ ref_intext_wearn_gloverkapfer_2017 }})"</v>
      </c>
    </row>
    <row r="136" spans="1:9">
      <c r="A136" t="s">
        <v>1163</v>
      </c>
      <c r="B136" t="s">
        <v>342</v>
      </c>
      <c r="C136" t="s">
        <v>944</v>
      </c>
      <c r="D136">
        <v>4</v>
      </c>
      <c r="F136" t="s">
        <v>2240</v>
      </c>
      <c r="G136" t="str">
        <f t="shared" si="4"/>
        <v>mod_ds_con</v>
      </c>
      <c r="H136" t="s">
        <v>957</v>
      </c>
      <c r="I136" t="str">
        <f t="shared" si="5"/>
        <v xml:space="preserve">    mod_ds_con_04: "Does not permit inference about spatial variation in abundance (unless using hierarchical distance which can model spatial variation as a function of covariates) ({{ ref_intext_gilbert_et_al_2021 }}; {{ ref_intext_clarke_et_al_2023 }})"</v>
      </c>
    </row>
    <row r="137" spans="1:9">
      <c r="A137" t="s">
        <v>1081</v>
      </c>
      <c r="B137" t="s">
        <v>338</v>
      </c>
      <c r="C137" t="s">
        <v>951</v>
      </c>
      <c r="D137">
        <v>2</v>
      </c>
      <c r="F137" t="s">
        <v>2283</v>
      </c>
      <c r="G137" t="str">
        <f t="shared" si="4"/>
        <v>mod_ste_pro</v>
      </c>
      <c r="H137" t="s">
        <v>957</v>
      </c>
      <c r="I137" t="str">
        <f t="shared" si="5"/>
        <v xml:space="preserve">    mod_ste_pro_02: "Does not require estimate of movement rate ({{ ref_intext_moeller_et_al_2018 }})"</v>
      </c>
    </row>
    <row r="138" spans="1:9">
      <c r="A138" t="s">
        <v>1023</v>
      </c>
      <c r="B138" t="s">
        <v>356</v>
      </c>
      <c r="C138" t="s">
        <v>951</v>
      </c>
      <c r="D138">
        <v>1</v>
      </c>
      <c r="F138" t="s">
        <v>2276</v>
      </c>
      <c r="G138" t="str">
        <f t="shared" si="4"/>
        <v>mod_sc_pro</v>
      </c>
      <c r="H138" t="s">
        <v>957</v>
      </c>
      <c r="I138" t="str">
        <f t="shared" si="5"/>
        <v xml:space="preserve">    mod_sc_pro_01: "Does not require individual identification ({{ ref_intext_clarke_et_al_2023 }})"</v>
      </c>
    </row>
    <row r="139" spans="1:9">
      <c r="A139" t="s">
        <v>1196</v>
      </c>
      <c r="B139" t="s">
        <v>342</v>
      </c>
      <c r="C139" t="s">
        <v>951</v>
      </c>
      <c r="D139">
        <v>4</v>
      </c>
      <c r="F139" t="s">
        <v>2242</v>
      </c>
      <c r="G139" t="str">
        <f t="shared" si="4"/>
        <v>mod_ds_pro</v>
      </c>
      <c r="H139" t="s">
        <v>957</v>
      </c>
      <c r="I139" t="str">
        <f t="shared" si="5"/>
        <v xml:space="preserve">    mod_ds_pro_04: "Does not require individual identification ({{ ref_intext_howe_et_al_2017 }})"</v>
      </c>
    </row>
    <row r="140" spans="1:9">
      <c r="A140" t="s">
        <v>1011</v>
      </c>
      <c r="B140" t="s">
        <v>368</v>
      </c>
      <c r="C140" t="s">
        <v>951</v>
      </c>
      <c r="D140">
        <v>1</v>
      </c>
      <c r="F140" t="s">
        <v>2254</v>
      </c>
      <c r="G140" t="str">
        <f t="shared" si="4"/>
        <v>mod_occupancy_pro</v>
      </c>
      <c r="H140" t="s">
        <v>957</v>
      </c>
      <c r="I140" t="str">
        <f t="shared" si="5"/>
        <v xml:space="preserve">    mod_occupancy_pro_01: "Does not require individual identification ({{ ref_intext_mackenzie_et_al_2006 }})"</v>
      </c>
    </row>
    <row r="141" spans="1:9">
      <c r="A141" t="s">
        <v>1035</v>
      </c>
      <c r="B141" t="s">
        <v>344</v>
      </c>
      <c r="C141" t="s">
        <v>951</v>
      </c>
      <c r="D141">
        <v>1</v>
      </c>
      <c r="F141" t="s">
        <v>2323</v>
      </c>
      <c r="G141" t="str">
        <f t="shared" si="4"/>
        <v>mod_tifc_pro</v>
      </c>
      <c r="H141" t="s">
        <v>957</v>
      </c>
      <c r="I141" t="str">
        <f t="shared" si="5"/>
        <v xml:space="preserve">    mod_tifc_pro_01: "Does not require individual identification ({{ ref_intext_warbington_boyce_2020 }})"</v>
      </c>
    </row>
    <row r="142" spans="1:9">
      <c r="A142" t="s">
        <v>1205</v>
      </c>
      <c r="B142" t="s">
        <v>348</v>
      </c>
      <c r="C142" t="s">
        <v>951</v>
      </c>
      <c r="D142">
        <v>7</v>
      </c>
      <c r="F142" t="s">
        <v>2311</v>
      </c>
      <c r="G142" t="str">
        <f t="shared" si="4"/>
        <v>mod_rem_pro</v>
      </c>
      <c r="H142" t="s">
        <v>957</v>
      </c>
      <c r="I142" t="str">
        <f t="shared" si="5"/>
        <v xml:space="preserve">    mod_rem_pro_07: "Does not require marked animals or identification of individuals ({{ ref_intext_rowcliffe_et_al_2008 }}; {{ ref_intext_doran_myers_2018 }})"</v>
      </c>
    </row>
    <row r="143" spans="1:9">
      <c r="A143" t="s">
        <v>1239</v>
      </c>
      <c r="B143" t="s">
        <v>355</v>
      </c>
      <c r="C143" t="s">
        <v>949</v>
      </c>
      <c r="D143">
        <v>8</v>
      </c>
      <c r="F143" t="s">
        <v>2222</v>
      </c>
      <c r="G143" t="str">
        <f t="shared" si="4"/>
        <v>mod_catspim_assump</v>
      </c>
      <c r="H143" t="s">
        <v>957</v>
      </c>
      <c r="I143" t="str">
        <f t="shared" si="5"/>
        <v xml:space="preserve">    mod_catspim_assump_08: "Each categorical identifier (e.g., male*/female, collared**/not collared, etc) has fixed number of possibilities ({{ ref_intext_sun_et_al_2022 }})"</v>
      </c>
    </row>
    <row r="144" spans="1:9">
      <c r="A144" t="s">
        <v>1046</v>
      </c>
      <c r="B144" t="s">
        <v>362</v>
      </c>
      <c r="C144" t="s">
        <v>951</v>
      </c>
      <c r="D144">
        <v>2</v>
      </c>
      <c r="F144" t="s">
        <v>2142</v>
      </c>
      <c r="G144" t="str">
        <f t="shared" si="4"/>
        <v>mod_cr_cmr_pro</v>
      </c>
      <c r="H144" t="s">
        <v>957</v>
      </c>
      <c r="I144" t="str">
        <f t="shared" si="5"/>
        <v xml:space="preserve">    mod_cr_cmr_pro_02: "Easy-to-use software exists to implement (e.g., CAPTURE){{ ref_intext_wearn_gloverkapfer_2017 }})"</v>
      </c>
    </row>
    <row r="145" spans="1:9">
      <c r="A145" t="s">
        <v>1192</v>
      </c>
      <c r="B145" t="s">
        <v>361</v>
      </c>
      <c r="C145" t="s">
        <v>951</v>
      </c>
      <c r="D145">
        <v>3</v>
      </c>
      <c r="F145" t="s">
        <v>2189</v>
      </c>
      <c r="G145" t="str">
        <f t="shared" si="4"/>
        <v>mod_scr_secr_pro</v>
      </c>
      <c r="H145" t="s">
        <v>957</v>
      </c>
      <c r="I145" t="str">
        <f t="shared" si="5"/>
        <v xml:space="preserve">    mod_scr_secr_pro_03: "Estimates are fully comparable across space, time, species and studies ({{ ref_intext_wearn_gloverkapfer_2017 }})"</v>
      </c>
    </row>
    <row r="146" spans="1:9">
      <c r="A146" t="s">
        <v>1029</v>
      </c>
      <c r="B146" t="s">
        <v>358</v>
      </c>
      <c r="C146" t="s">
        <v>951</v>
      </c>
      <c r="D146">
        <v>1</v>
      </c>
      <c r="F146" t="s">
        <v>2320</v>
      </c>
      <c r="G146" t="str">
        <f t="shared" si="4"/>
        <v>mod_smr_pro</v>
      </c>
      <c r="H146" t="s">
        <v>957</v>
      </c>
      <c r="I146" t="str">
        <f t="shared" si="5"/>
        <v xml:space="preserve">    mod_smr_pro_01: "Estimates are fully comparable to SECR ({{ ref_intext_efford_2004 }}; {{ ref_intext_borchers_efford_2008 }}; {{ ref_intext_royle_young_2008 }}; {{ ref_intext_royle_et_al_2009 }}) of marked species ({{ ref_intext_wearn_gloverkapfer_2017 }})"</v>
      </c>
    </row>
    <row r="147" spans="1:9">
      <c r="A147" t="s">
        <v>1241</v>
      </c>
      <c r="B147" t="s">
        <v>355</v>
      </c>
      <c r="C147" t="s">
        <v>949</v>
      </c>
      <c r="D147">
        <v>10</v>
      </c>
      <c r="F147" t="s">
        <v>2224</v>
      </c>
      <c r="G147" t="str">
        <f t="shared" si="4"/>
        <v>mod_catspim_assump</v>
      </c>
      <c r="H147" t="s">
        <v>957</v>
      </c>
      <c r="I147" t="str">
        <f t="shared" si="5"/>
        <v xml:space="preserve">    mod_catspim_assump_10: "Every individual is assigned 'full categorical identity' (i.e., 'set of traits given all categorical identifiers and possibilities') ({{ ref_intext_augustine_et_al_2019 }}; {{ ref_intext_clarke_et_al_2023 }})"</v>
      </c>
    </row>
    <row r="148" spans="1:9">
      <c r="A148" t="s">
        <v>1121</v>
      </c>
      <c r="B148" t="s">
        <v>358</v>
      </c>
      <c r="C148" t="s">
        <v>949</v>
      </c>
      <c r="D148">
        <v>5</v>
      </c>
      <c r="F148" t="s">
        <v>2279</v>
      </c>
      <c r="G148" t="str">
        <f t="shared" si="4"/>
        <v>mod_smr_assump</v>
      </c>
      <c r="H148" t="s">
        <v>957</v>
      </c>
      <c r="I148" t="str">
        <f t="shared" si="5"/>
        <v xml:space="preserve">    mod_smr_assump_05: "Failure to identify marked individuals is random ({{ ref_intext_whittington_et_al_2018 }}; {{ ref_intext_clarke_et_al_2023 }})"</v>
      </c>
    </row>
    <row r="149" spans="1:9">
      <c r="A149" t="s">
        <v>1204</v>
      </c>
      <c r="B149" t="s">
        <v>361</v>
      </c>
      <c r="C149" t="s">
        <v>951</v>
      </c>
      <c r="D149">
        <v>6</v>
      </c>
      <c r="F149" t="s">
        <v>2190</v>
      </c>
      <c r="G149" t="str">
        <f t="shared" si="4"/>
        <v>mod_scr_secr_pro</v>
      </c>
      <c r="H149" t="s">
        <v>957</v>
      </c>
      <c r="I149" t="str">
        <f t="shared" si="5"/>
        <v xml:space="preserve">    mod_scr_secr_pro_06: "Flexibility in study design (e.g., 'holes' in the trapping grid) ({{ ref_intext_wearn_gloverkapfer_2017 }})"</v>
      </c>
    </row>
    <row r="150" spans="1:9">
      <c r="A150" t="s">
        <v>1061</v>
      </c>
      <c r="B150" t="s">
        <v>335</v>
      </c>
      <c r="C150" t="s">
        <v>951</v>
      </c>
      <c r="D150">
        <v>2</v>
      </c>
      <c r="F150" t="s">
        <v>2252</v>
      </c>
      <c r="G150" t="str">
        <f t="shared" si="4"/>
        <v>mod_is_pro</v>
      </c>
      <c r="H150" t="s">
        <v>957</v>
      </c>
      <c r="I150" t="str">
        <f t="shared" si="5"/>
        <v xml:space="preserve">    mod_is_pro_02: "Flexible assumption of animals’ distribution ({{ ref_intext_moeller_et_al_2018 }})"</v>
      </c>
    </row>
    <row r="151" spans="1:9">
      <c r="A151" t="s">
        <v>1017</v>
      </c>
      <c r="B151" t="s">
        <v>348</v>
      </c>
      <c r="C151" t="s">
        <v>951</v>
      </c>
      <c r="D151">
        <v>1</v>
      </c>
      <c r="F151" t="s">
        <v>2172</v>
      </c>
      <c r="G151" t="str">
        <f t="shared" si="4"/>
        <v>mod_rem_pro</v>
      </c>
      <c r="H151" t="s">
        <v>957</v>
      </c>
      <c r="I151" t="str">
        <f t="shared" si="5"/>
        <v xml:space="preserve">    mod_rem_pro_01: "Flexible study design (e.g., 'holes' in grids allowed, camera spacing less important) ({{ ref_intext_wearn_gloverkapfer_2017 }})"</v>
      </c>
    </row>
    <row r="152" spans="1:9">
      <c r="A152" t="s">
        <v>1147</v>
      </c>
      <c r="B152" t="s">
        <v>361</v>
      </c>
      <c r="C152" t="s">
        <v>949</v>
      </c>
      <c r="D152">
        <v>9</v>
      </c>
      <c r="F152" t="s">
        <v>2181</v>
      </c>
      <c r="G152" t="str">
        <f t="shared" si="4"/>
        <v>mod_scr_secr_assump</v>
      </c>
      <c r="H152" t="s">
        <v>957</v>
      </c>
      <c r="I152" t="str">
        <f t="shared" si="5"/>
        <v xml:space="preserve">    mod_scr_secr_assump_09: "For conventional models, geographic closure (i.e., no immigration or emigration) ({{ ref_intext_wearn_gloverkapfer_2017 }})"</v>
      </c>
    </row>
    <row r="153" spans="1:9">
      <c r="A153" t="s">
        <v>1039</v>
      </c>
      <c r="B153" t="s">
        <v>364</v>
      </c>
      <c r="C153" t="s">
        <v>949</v>
      </c>
      <c r="D153">
        <v>2</v>
      </c>
      <c r="F153" t="s">
        <v>2220</v>
      </c>
      <c r="G153" t="str">
        <f t="shared" si="4"/>
        <v>mod_behaviour_assump</v>
      </c>
      <c r="H153" t="s">
        <v>957</v>
      </c>
      <c r="I153" t="str">
        <f t="shared" si="5"/>
        <v xml:space="preserve">    mod_behaviour_assump_02: "For studies of activity patterns and temporal interactions of species: activity level is the only factor determining detection rates; animals are active when camera detection rate reaches its maximum in daily cycle ({{ ref_intext_royle_et_al_2014 }}; {{ ref_intext_rovero_zimmermann_2016 }})"</v>
      </c>
    </row>
    <row r="154" spans="1:9">
      <c r="A154" t="s">
        <v>993</v>
      </c>
      <c r="B154" t="s">
        <v>947</v>
      </c>
      <c r="C154" t="s">
        <v>951</v>
      </c>
      <c r="D154">
        <v>1</v>
      </c>
      <c r="F154" t="s">
        <v>2149</v>
      </c>
      <c r="G154" t="str">
        <f t="shared" si="4"/>
        <v>mod_divers_rich_alpha_pro</v>
      </c>
      <c r="H154" t="s">
        <v>957</v>
      </c>
      <c r="I154" t="str">
        <f t="shared" si="5"/>
        <v xml:space="preserve">    mod_divers_rich_alpha_pro_01: "Fundamental to ecological theory and often a key metric used in management ({{ ref_intext_wearn_gloverkapfer_2017 }})"</v>
      </c>
    </row>
    <row r="155" spans="1:9">
      <c r="A155" t="s">
        <v>1067</v>
      </c>
      <c r="B155" t="s">
        <v>348</v>
      </c>
      <c r="C155" t="s">
        <v>949</v>
      </c>
      <c r="D155">
        <v>2</v>
      </c>
      <c r="F155" t="s">
        <v>2310</v>
      </c>
      <c r="G155" t="str">
        <f t="shared" si="4"/>
        <v>mod_rem_assump</v>
      </c>
      <c r="H155" t="s">
        <v>957</v>
      </c>
      <c r="I155" t="str">
        <f t="shared" si="5"/>
        <v xml:space="preserve">    mod_rem_assump_02: "Geographic closure ({{ ref_intext_rowcliffe_et_al_2008 }}; {{ ref_intext_doran_myers_2018 }}) (i.e., no immigration or emigration) ({{ ref_intext_wearn_gloverkapfer_2017 }})"</v>
      </c>
    </row>
    <row r="156" spans="1:9">
      <c r="A156" t="s">
        <v>1235</v>
      </c>
      <c r="B156" t="s">
        <v>355</v>
      </c>
      <c r="C156" t="s">
        <v>949</v>
      </c>
      <c r="D156">
        <v>4</v>
      </c>
      <c r="F156" t="s">
        <v>2298</v>
      </c>
      <c r="G156" t="str">
        <f t="shared" si="4"/>
        <v>mod_catspim_assump</v>
      </c>
      <c r="H156" t="s">
        <v>956</v>
      </c>
      <c r="I156" t="str">
        <f t="shared" si="5"/>
        <v xml:space="preserve">    mod_catspim_assump_04: "Geographic closure (i.e., no immigration or emigration) ({{ ref_intext_chandler_royle_2013 }}; {{ ref_intext_clarke_et_al_2023 }})"</v>
      </c>
    </row>
    <row r="157" spans="1:9">
      <c r="A157" t="s">
        <v>1096</v>
      </c>
      <c r="B157" t="s">
        <v>356</v>
      </c>
      <c r="C157" t="s">
        <v>949</v>
      </c>
      <c r="D157">
        <v>3</v>
      </c>
      <c r="F157" t="s">
        <v>2298</v>
      </c>
      <c r="G157" t="str">
        <f t="shared" si="4"/>
        <v>mod_sc_assump</v>
      </c>
      <c r="H157" t="s">
        <v>957</v>
      </c>
      <c r="I157" t="str">
        <f t="shared" si="5"/>
        <v xml:space="preserve">    mod_sc_assump_03: "Geographic closure (i.e., no immigration or emigration) ({{ ref_intext_chandler_royle_2013 }}; {{ ref_intext_clarke_et_al_2023 }})"</v>
      </c>
    </row>
    <row r="158" spans="1:9">
      <c r="A158" t="s">
        <v>1077</v>
      </c>
      <c r="B158" t="s">
        <v>358</v>
      </c>
      <c r="C158" t="s">
        <v>949</v>
      </c>
      <c r="D158">
        <v>2</v>
      </c>
      <c r="F158" t="s">
        <v>2298</v>
      </c>
      <c r="G158" t="str">
        <f t="shared" si="4"/>
        <v>mod_smr_assump</v>
      </c>
      <c r="H158" t="s">
        <v>957</v>
      </c>
      <c r="I158" t="str">
        <f t="shared" si="5"/>
        <v xml:space="preserve">    mod_smr_assump_02: "Geographic closure (i.e., no immigration or emigration) ({{ ref_intext_chandler_royle_2013 }}; {{ ref_intext_clarke_et_al_2023 }})"</v>
      </c>
    </row>
    <row r="159" spans="1:9">
      <c r="A159" t="s">
        <v>1059</v>
      </c>
      <c r="B159" t="s">
        <v>335</v>
      </c>
      <c r="C159" t="s">
        <v>949</v>
      </c>
      <c r="D159">
        <v>2</v>
      </c>
      <c r="F159" t="s">
        <v>2244</v>
      </c>
      <c r="G159" t="str">
        <f t="shared" si="4"/>
        <v>mod_is_assump</v>
      </c>
      <c r="H159" t="s">
        <v>957</v>
      </c>
      <c r="I159" t="str">
        <f t="shared" si="5"/>
        <v xml:space="preserve">    mod_is_assump_02: "Geographic closure (i.e., no immigration or emigration) ({{ ref_intext_moeller_et_al_2018 }})"</v>
      </c>
    </row>
    <row r="160" spans="1:9">
      <c r="A160" t="s">
        <v>1080</v>
      </c>
      <c r="B160" t="s">
        <v>338</v>
      </c>
      <c r="C160" t="s">
        <v>949</v>
      </c>
      <c r="D160">
        <v>2</v>
      </c>
      <c r="F160" t="s">
        <v>2244</v>
      </c>
      <c r="G160" t="str">
        <f t="shared" si="4"/>
        <v>mod_ste_assump</v>
      </c>
      <c r="H160" t="s">
        <v>957</v>
      </c>
      <c r="I160" t="str">
        <f t="shared" si="5"/>
        <v xml:space="preserve">    mod_ste_assump_02: "Geographic closure (i.e., no immigration or emigration) ({{ ref_intext_moeller_et_al_2018 }})"</v>
      </c>
    </row>
    <row r="161" spans="1:9">
      <c r="A161" t="s">
        <v>1044</v>
      </c>
      <c r="B161" t="s">
        <v>362</v>
      </c>
      <c r="C161" t="s">
        <v>949</v>
      </c>
      <c r="D161">
        <v>2</v>
      </c>
      <c r="F161" t="s">
        <v>2137</v>
      </c>
      <c r="G161" t="str">
        <f t="shared" si="4"/>
        <v>mod_cr_cmr_assump</v>
      </c>
      <c r="H161" t="s">
        <v>957</v>
      </c>
      <c r="I161" t="str">
        <f t="shared" si="5"/>
        <v xml:space="preserve">    mod_cr_cmr_assump_02: "Geographic closure (i.e., no immigration or emigration) ({{ ref_intext_wearn_gloverkapfer_2017 }})"</v>
      </c>
    </row>
    <row r="162" spans="1:9">
      <c r="A162" t="s">
        <v>1085</v>
      </c>
      <c r="B162" t="s">
        <v>340</v>
      </c>
      <c r="C162" t="s">
        <v>949</v>
      </c>
      <c r="D162">
        <v>2</v>
      </c>
      <c r="F162" t="s">
        <v>2289</v>
      </c>
      <c r="G162" t="str">
        <f t="shared" si="4"/>
        <v>mod_tte_assump</v>
      </c>
      <c r="H162" t="s">
        <v>957</v>
      </c>
      <c r="I162" t="str">
        <f t="shared" si="5"/>
        <v xml:space="preserve">    mod_tte_assump_02: "Geographic closure (i.e., no immigration or emigration) at the level of the sampling frame (area of interest); this assumption does not apply at the plot-level (area sampled by the camera) ({{ ref_intext_moeller_et_al_2018 }}; {{ ref_intext_loonam_et_al_2021 }})"</v>
      </c>
    </row>
    <row r="163" spans="1:9">
      <c r="A163" t="s">
        <v>1175</v>
      </c>
      <c r="B163" t="s">
        <v>362</v>
      </c>
      <c r="C163" t="s">
        <v>944</v>
      </c>
      <c r="D163">
        <v>6</v>
      </c>
      <c r="F163" t="s">
        <v>2229</v>
      </c>
      <c r="G163" t="str">
        <f t="shared" si="4"/>
        <v>mod_cr_cmr_con</v>
      </c>
      <c r="H163" t="s">
        <v>957</v>
      </c>
      <c r="I163" t="str">
        <f t="shared" si="5"/>
        <v xml:space="preserve">    mod_cr_cmr_con_08: "Geographic closure at the plot level, which is often unrealistic ({{ ref_intext_wearn_gloverkapfer_2017 }}) has also been used to estimate abundance of species that lack natural markers but that have phenotypic and*/or environment-induced characteristics ({{ ref_intext_noss_et_al_2003 }}; {{ ref_intext_kelly_et_al_2008 }}; {{ ref_intext_rovero_et_al_2013 }})"</v>
      </c>
    </row>
    <row r="164" spans="1:9">
      <c r="A164" t="s">
        <v>963</v>
      </c>
      <c r="B164" t="s">
        <v>361</v>
      </c>
      <c r="C164" t="s">
        <v>949</v>
      </c>
      <c r="D164">
        <v>11</v>
      </c>
      <c r="F164" t="s">
        <v>2182</v>
      </c>
      <c r="G164" t="str">
        <f t="shared" si="4"/>
        <v>mod_scr_secr_assump</v>
      </c>
      <c r="H164" t="s">
        <v>956</v>
      </c>
      <c r="I164" t="str">
        <f t="shared" si="5"/>
        <v xml:space="preserve">    mod_scr_secr_assump_11: "Home ranges are stable ({{ ref_intext_wearn_gloverkapfer_2017 }})"</v>
      </c>
    </row>
    <row r="165" spans="1:9">
      <c r="A165" t="s">
        <v>972</v>
      </c>
      <c r="B165" t="s">
        <v>358</v>
      </c>
      <c r="C165" t="s">
        <v>949</v>
      </c>
      <c r="D165">
        <v>15</v>
      </c>
      <c r="F165" t="s">
        <v>2182</v>
      </c>
      <c r="G165" t="str">
        <f t="shared" si="4"/>
        <v>mod_smr_assump</v>
      </c>
      <c r="H165" t="s">
        <v>957</v>
      </c>
      <c r="I165" t="str">
        <f t="shared" si="5"/>
        <v xml:space="preserve">    mod_smr_assump_15: "Home ranges are stable ({{ ref_intext_wearn_gloverkapfer_2017 }})"</v>
      </c>
    </row>
    <row r="166" spans="1:9">
      <c r="A166" t="s">
        <v>1140</v>
      </c>
      <c r="B166" t="s">
        <v>348</v>
      </c>
      <c r="C166" t="s">
        <v>949</v>
      </c>
      <c r="D166">
        <v>8</v>
      </c>
      <c r="F166" t="s">
        <v>2261</v>
      </c>
      <c r="G166" t="str">
        <f t="shared" si="4"/>
        <v>mod_rem_assump</v>
      </c>
      <c r="H166" t="s">
        <v>957</v>
      </c>
      <c r="I166" t="str">
        <f t="shared" si="5"/>
        <v xml:space="preserve">    mod_rem_assump_08: "If activity and speed are to be estimated from camera data, two additional assumptions: All animals are active during the peak daily activity ({{ ref_intext_rowcliffe_et_al_2014 }})"</v>
      </c>
    </row>
    <row r="167" spans="1:9">
      <c r="A167" t="s">
        <v>1172</v>
      </c>
      <c r="B167" t="s">
        <v>356</v>
      </c>
      <c r="C167" t="s">
        <v>944</v>
      </c>
      <c r="D167">
        <v>5</v>
      </c>
      <c r="F167" t="s">
        <v>2275</v>
      </c>
      <c r="G167" t="str">
        <f t="shared" si="4"/>
        <v>mod_sc_con</v>
      </c>
      <c r="H167" t="s">
        <v>957</v>
      </c>
      <c r="I167" t="str">
        <f t="shared" si="5"/>
        <v xml:space="preserve">    mod_sc_con_05: "Ill-suited to populations that exhibit group-travelling behaviour' ({{ ref_intext_sun_et_al_2022 }}; {{ ref_intext_clarke_et_al_2023 }})"</v>
      </c>
    </row>
    <row r="168" spans="1:9">
      <c r="A168" t="s">
        <v>1187</v>
      </c>
      <c r="B168" t="s">
        <v>946</v>
      </c>
      <c r="C168" t="s">
        <v>951</v>
      </c>
      <c r="D168">
        <v>3</v>
      </c>
      <c r="F168" t="s">
        <v>2150</v>
      </c>
      <c r="G168" t="str">
        <f t="shared" si="4"/>
        <v>mod_divers_rich_beta_pro</v>
      </c>
      <c r="H168" t="s">
        <v>957</v>
      </c>
      <c r="I168" t="str">
        <f t="shared" si="5"/>
        <v xml:space="preserve">    mod_divers_rich_beta_pro_03: "Important for detecting changes in the fundamental processes ({{ ref_intext_wearn_gloverkapfer_2017 }})"</v>
      </c>
    </row>
    <row r="169" spans="1:9">
      <c r="A169" t="s">
        <v>1230</v>
      </c>
      <c r="B169" t="s">
        <v>354</v>
      </c>
      <c r="C169" t="s">
        <v>951</v>
      </c>
      <c r="D169">
        <v>2</v>
      </c>
      <c r="F169" t="s">
        <v>2807</v>
      </c>
      <c r="G169" t="str">
        <f t="shared" si="4"/>
        <v>mod_2flankspim_pro</v>
      </c>
      <c r="H169" t="s">
        <v>957</v>
      </c>
      <c r="I169" t="str">
        <f t="shared" si="5"/>
        <v xml:space="preserve">    mod_2flankspim_pro_02: "Improved precision of [[density](/09_glossary.md#density)](/09_glossary.md#[density](/09_glossary.md#density)) estimates relative to SCR ({{ ref_intext_augustine_et_al_2018 }}; {{ ref_intext_davis_et_al_2021 }}; {{ ref_intext_clarke_et_al_2023 }})"</v>
      </c>
    </row>
    <row r="170" spans="1:9">
      <c r="A170" t="s">
        <v>980</v>
      </c>
      <c r="B170" t="s">
        <v>354</v>
      </c>
      <c r="C170" t="s">
        <v>944</v>
      </c>
      <c r="D170">
        <v>2</v>
      </c>
      <c r="F170" t="s">
        <v>2808</v>
      </c>
      <c r="G170" t="str">
        <f t="shared" si="4"/>
        <v>mod_2flankspim_con</v>
      </c>
      <c r="H170" t="s">
        <v>957</v>
      </c>
      <c r="I170" t="str">
        <f t="shared" si="5"/>
        <v xml:space="preserve">    mod_2flankspim_con_02: "Increased precision is less pronounced in high-[[density](/09_glossary.md#density)](/09_glossary.md#[density](/09_glossary.md#density)) populations ({{ ref_intext_augustine_et_al_2018 }}; {{ ref_intext_clarke_et_al_2023 }})"</v>
      </c>
    </row>
    <row r="171" spans="1:9">
      <c r="A171" t="s">
        <v>1136</v>
      </c>
      <c r="B171" t="s">
        <v>361</v>
      </c>
      <c r="C171" t="s">
        <v>949</v>
      </c>
      <c r="D171">
        <v>7</v>
      </c>
      <c r="F171" t="s">
        <v>2180</v>
      </c>
      <c r="G171" t="str">
        <f t="shared" si="4"/>
        <v>mod_scr_secr_assump</v>
      </c>
      <c r="H171" t="s">
        <v>957</v>
      </c>
      <c r="I171" t="str">
        <f t="shared" si="5"/>
        <v xml:space="preserve">    mod_scr_secr_assump_07: "Individuals are not misidentified ({{ ref_intext_wearn_gloverkapfer_2017 }})"</v>
      </c>
    </row>
    <row r="172" spans="1:9">
      <c r="A172" t="s">
        <v>1110</v>
      </c>
      <c r="B172" t="s">
        <v>358</v>
      </c>
      <c r="C172" t="s">
        <v>949</v>
      </c>
      <c r="D172">
        <v>4</v>
      </c>
      <c r="F172" t="s">
        <v>2180</v>
      </c>
      <c r="G172" t="str">
        <f t="shared" si="4"/>
        <v>mod_smr_assump</v>
      </c>
      <c r="H172" t="s">
        <v>957</v>
      </c>
      <c r="I172" t="str">
        <f t="shared" si="5"/>
        <v xml:space="preserve">    mod_smr_assump_04: "Individuals are not misidentified ({{ ref_intext_wearn_gloverkapfer_2017 }})"</v>
      </c>
    </row>
    <row r="173" spans="1:9">
      <c r="A173" t="s">
        <v>1129</v>
      </c>
      <c r="B173" t="s">
        <v>361</v>
      </c>
      <c r="C173" t="s">
        <v>949</v>
      </c>
      <c r="D173">
        <v>6</v>
      </c>
      <c r="F173" t="s">
        <v>2179</v>
      </c>
      <c r="G173" t="str">
        <f t="shared" si="4"/>
        <v>mod_scr_secr_assump</v>
      </c>
      <c r="H173" t="s">
        <v>957</v>
      </c>
      <c r="I173" t="str">
        <f t="shared" si="5"/>
        <v xml:space="preserve">    mod_scr_secr_assump_06: "Individuals do not lose marks ({{ ref_intext_wearn_gloverkapfer_2017 }})"</v>
      </c>
    </row>
    <row r="174" spans="1:9">
      <c r="A174" t="s">
        <v>1098</v>
      </c>
      <c r="B174" t="s">
        <v>358</v>
      </c>
      <c r="C174" t="s">
        <v>949</v>
      </c>
      <c r="D174">
        <v>3</v>
      </c>
      <c r="F174" t="s">
        <v>2307</v>
      </c>
      <c r="G174" t="str">
        <f t="shared" si="4"/>
        <v>mod_smr_assump</v>
      </c>
      <c r="H174" t="s">
        <v>957</v>
      </c>
      <c r="I174" t="str">
        <f t="shared" si="5"/>
        <v xml:space="preserve">    mod_smr_assump_03: "Individuals do not lose marks ({{ ref_intext_wearn_gloverkapfer_2017 }}) (for maximum precision), but SMR ({{ ref_intext_chandler_royle_2013 }}; {{ ref_intext_sollmann_et_al_2013a }}; {{ ref_intext_sollmann_et_al_2013b }})) does allow for inclusion of marked but unidentified resighting detections ({{ ref_intext_sollmann_et_al_2013b }}; {{ ref_intext_rich_et_al_2014 }})"</v>
      </c>
    </row>
    <row r="175" spans="1:9">
      <c r="A175" t="s">
        <v>1143</v>
      </c>
      <c r="B175" t="s">
        <v>358</v>
      </c>
      <c r="C175" t="s">
        <v>949</v>
      </c>
      <c r="D175">
        <v>8</v>
      </c>
      <c r="F175" t="s">
        <v>2191</v>
      </c>
      <c r="G175" t="str">
        <f t="shared" si="4"/>
        <v>mod_smr_assump</v>
      </c>
      <c r="H175" t="s">
        <v>957</v>
      </c>
      <c r="I175" t="str">
        <f t="shared" si="5"/>
        <v xml:space="preserve">    mod_smr_assump_08: "Individuals have equal detection probability at a given distance from the centre of their home range ({{ ref_intext_wearn_gloverkapfer_2017 }})"</v>
      </c>
    </row>
    <row r="176" spans="1:9">
      <c r="A176" t="s">
        <v>1242</v>
      </c>
      <c r="B176" t="s">
        <v>355</v>
      </c>
      <c r="C176" t="s">
        <v>949</v>
      </c>
      <c r="D176">
        <v>11</v>
      </c>
      <c r="F176" t="s">
        <v>2861</v>
      </c>
      <c r="G176" t="str">
        <f t="shared" si="4"/>
        <v>mod_catspim_assump</v>
      </c>
      <c r="H176" t="s">
        <v>957</v>
      </c>
      <c r="I176" t="str">
        <f t="shared" si="5"/>
        <v xml:space="preserve">    mod_catspim_assump_11: "Individuals' identifying traits do not change during the [survey](/09_glossary.md#survey) (e.g., antlers present*/absent) ({{ ref_intext_augustine_et_al_2019 }})"</v>
      </c>
    </row>
    <row r="177" spans="1:9">
      <c r="A177" t="s">
        <v>1151</v>
      </c>
      <c r="B177" t="s">
        <v>947</v>
      </c>
      <c r="C177" t="s">
        <v>944</v>
      </c>
      <c r="D177">
        <v>3</v>
      </c>
      <c r="F177" t="s">
        <v>2151</v>
      </c>
      <c r="G177" t="str">
        <f t="shared" si="4"/>
        <v>mod_divers_rich_alpha_con</v>
      </c>
      <c r="H177" t="s">
        <v>957</v>
      </c>
      <c r="I177" t="str">
        <f t="shared" si="5"/>
        <v xml:space="preserve">    mod_divers_rich_alpha_con_03: "Insensitive to changes in abundance, community structure and community composition ({{ ref_intext_wearn_gloverkapfer_2017 }})"</v>
      </c>
    </row>
    <row r="178" spans="1:9">
      <c r="A178" t="s">
        <v>1153</v>
      </c>
      <c r="B178" t="s">
        <v>948</v>
      </c>
      <c r="C178" t="s">
        <v>944</v>
      </c>
      <c r="D178">
        <v>3</v>
      </c>
      <c r="F178" t="s">
        <v>2152</v>
      </c>
      <c r="G178" t="str">
        <f t="shared" si="4"/>
        <v>mod_divers_rich_gamma_con</v>
      </c>
      <c r="H178" t="s">
        <v>957</v>
      </c>
      <c r="I178" t="str">
        <f t="shared" si="5"/>
        <v xml:space="preserve">    mod_divers_rich_gamma_con_03: "Insensitive to changes in community composition ({{ ref_intext_wearn_gloverkapfer_2017 }}) (however, this may be conditional on study design)"</v>
      </c>
    </row>
    <row r="179" spans="1:9">
      <c r="A179" t="s">
        <v>1063</v>
      </c>
      <c r="B179" t="s">
        <v>368</v>
      </c>
      <c r="C179" t="s">
        <v>944</v>
      </c>
      <c r="D179">
        <v>2</v>
      </c>
      <c r="F179" t="s">
        <v>2727</v>
      </c>
      <c r="G179" t="str">
        <f t="shared" si="4"/>
        <v>mod_occupancy_con</v>
      </c>
      <c r="H179" t="s">
        <v>957</v>
      </c>
      <c r="I179" t="str">
        <f t="shared" si="5"/>
        <v xml:space="preserve">    mod_occupancy_con_02: "Interpretation*/communication of results may not be straightforward (if the scale of movement is much larger than the [camera spacing](/09_glossary.md#camera_spacing) the results should be interpreted as 'probability of use' rather than [occupancy](/09_glossary.md#occupancy)) ({{ ref_intext_wearn_gloverkapfer_2017 }})"</v>
      </c>
    </row>
    <row r="180" spans="1:9">
      <c r="A180" t="s">
        <v>1051</v>
      </c>
      <c r="B180" t="s">
        <v>946</v>
      </c>
      <c r="C180" t="s">
        <v>944</v>
      </c>
      <c r="D180">
        <v>2</v>
      </c>
      <c r="F180" t="s">
        <v>2153</v>
      </c>
      <c r="G180" t="str">
        <f t="shared" si="4"/>
        <v>mod_divers_rich_beta_con</v>
      </c>
      <c r="H180" t="s">
        <v>957</v>
      </c>
      <c r="I180" t="str">
        <f t="shared" si="5"/>
        <v xml:space="preserve">    mod_divers_rich_beta_con_02: "Interpretation/communication not always straightforward ({{ ref_intext_wearn_gloverkapfer_2017 }})"</v>
      </c>
    </row>
    <row r="181" spans="1:9">
      <c r="A181" t="s">
        <v>1041</v>
      </c>
      <c r="B181" t="s">
        <v>364</v>
      </c>
      <c r="C181" t="s">
        <v>951</v>
      </c>
      <c r="D181">
        <v>2</v>
      </c>
      <c r="F181" t="s">
        <v>2317</v>
      </c>
      <c r="G181" t="str">
        <f t="shared" si="4"/>
        <v>mod_behaviour_pro</v>
      </c>
      <c r="H181" t="s">
        <v>957</v>
      </c>
      <c r="I181" t="str">
        <f t="shared" si="5"/>
        <v xml:space="preserve">    mod_behaviour_pro_02: "Long-term data on behavioural changes that would be difficult to obtain otherwise (i.e., time-limited human observers, or costly GPS collars) ({{ ref_intext_bridges_noss_2011 }})"</v>
      </c>
    </row>
    <row r="182" spans="1:9">
      <c r="A182" t="s">
        <v>1183</v>
      </c>
      <c r="B182" t="s">
        <v>342</v>
      </c>
      <c r="C182" t="s">
        <v>944</v>
      </c>
      <c r="D182">
        <v>8</v>
      </c>
      <c r="F182" t="s">
        <v>2809</v>
      </c>
      <c r="G182" t="str">
        <f t="shared" si="4"/>
        <v>mod_ds_con</v>
      </c>
      <c r="H182" t="s">
        <v>957</v>
      </c>
      <c r="I182" t="str">
        <f t="shared" si="5"/>
        <v xml:space="preserve">    mod_ds_con_08: "Low population [density](/09_glossary.md#density) and reactivity to cameras may be major sources of bias' ({{ ref_intext_bessone_et_al_2020 }}; {{ ref_intext_clarke_et_al_2023 }})"</v>
      </c>
    </row>
    <row r="183" spans="1:9">
      <c r="A183" t="s">
        <v>1084</v>
      </c>
      <c r="B183" t="s">
        <v>344</v>
      </c>
      <c r="C183" t="s">
        <v>951</v>
      </c>
      <c r="D183">
        <v>2</v>
      </c>
      <c r="F183" t="s">
        <v>2324</v>
      </c>
      <c r="G183" t="str">
        <f t="shared" si="4"/>
        <v>mod_tifc_pro</v>
      </c>
      <c r="H183" t="s">
        <v>957</v>
      </c>
      <c r="I183" t="str">
        <f t="shared" si="5"/>
        <v xml:space="preserve">    mod_tifc_pro_02: "Makes no assumption about home range ({{ ref_intext_warbington_boyce_2020 }})"</v>
      </c>
    </row>
    <row r="184" spans="1:9">
      <c r="A184" t="s">
        <v>1012</v>
      </c>
      <c r="B184" t="s">
        <v>945</v>
      </c>
      <c r="C184" t="s">
        <v>949</v>
      </c>
      <c r="D184">
        <v>1</v>
      </c>
      <c r="F184" t="s">
        <v>2728</v>
      </c>
      <c r="G184" t="str">
        <f t="shared" si="4"/>
        <v>mod_rai_poisson_assump</v>
      </c>
      <c r="H184" t="s">
        <v>957</v>
      </c>
      <c r="I184" t="str">
        <f t="shared" si="5"/>
        <v xml:space="preserve">    mod_rai_poisson_assump_01: "Many [assumption](/09_glossary.md#mods_modelling_assumption)s exist (since used for many approaches) ({{ ref_intext_wearn_gloverkapfer_2017 }})"</v>
      </c>
    </row>
    <row r="185" spans="1:9">
      <c r="A185" t="s">
        <v>998</v>
      </c>
      <c r="B185" t="s">
        <v>948</v>
      </c>
      <c r="C185" t="s">
        <v>944</v>
      </c>
      <c r="D185">
        <v>1</v>
      </c>
      <c r="F185" t="s">
        <v>2154</v>
      </c>
      <c r="G185" t="str">
        <f t="shared" si="4"/>
        <v>mod_divers_rich_gamma_con</v>
      </c>
      <c r="H185" t="s">
        <v>957</v>
      </c>
      <c r="I185" t="str">
        <f t="shared" si="5"/>
        <v xml:space="preserve">    mod_divers_rich_gamma_con_01: "Many indices exist, and it can be difficult to choose the most appropriate ({{ ref_intext_wearn_gloverkapfer_2017 }})"</v>
      </c>
    </row>
    <row r="186" spans="1:9">
      <c r="A186" t="s">
        <v>1231</v>
      </c>
      <c r="B186" t="s">
        <v>354</v>
      </c>
      <c r="C186" t="s">
        <v>951</v>
      </c>
      <c r="D186">
        <v>3</v>
      </c>
      <c r="F186" t="s">
        <v>2217</v>
      </c>
      <c r="G186" t="str">
        <f t="shared" si="4"/>
        <v>mod_2flankspim_pro</v>
      </c>
      <c r="H186" t="s">
        <v>957</v>
      </c>
      <c r="I186" t="str">
        <f t="shared" si="5"/>
        <v xml:space="preserve">    mod_2flankspim_pro_03: "Many study designs can be used (paired sample stations, single camera locations, and hybrids of both paired- and single camera locations ({{ ref_intext_augustine_et_al_2018 }}; {{ ref_intext_davis_et_al_2021 }}; {{ ref_intext_clarke_et_al_2023 }})"</v>
      </c>
    </row>
    <row r="187" spans="1:9">
      <c r="A187" t="s">
        <v>1130</v>
      </c>
      <c r="B187" t="s">
        <v>358</v>
      </c>
      <c r="C187" t="s">
        <v>949</v>
      </c>
      <c r="D187">
        <v>6</v>
      </c>
      <c r="F187" t="s">
        <v>2280</v>
      </c>
      <c r="G187" t="str">
        <f t="shared" si="4"/>
        <v>mod_smr_assump</v>
      </c>
      <c r="H187" t="s">
        <v>957</v>
      </c>
      <c r="I187" t="str">
        <f t="shared" si="5"/>
        <v xml:space="preserve">    mod_smr_assump_06: "Marked animals are a random sample of the population with home ranges located inside the state space ({{ ref_intext_sollmann_et_al_2013a }}; {{ ref_intext_rich_et_al_2014 }})"</v>
      </c>
    </row>
    <row r="188" spans="1:9">
      <c r="A188" t="s">
        <v>1165</v>
      </c>
      <c r="B188" t="s">
        <v>346</v>
      </c>
      <c r="C188" t="s">
        <v>944</v>
      </c>
      <c r="D188">
        <v>4</v>
      </c>
      <c r="F188" t="s">
        <v>2273</v>
      </c>
      <c r="G188" t="str">
        <f t="shared" si="4"/>
        <v>mod_rest_con</v>
      </c>
      <c r="H188" t="s">
        <v>957</v>
      </c>
      <c r="I188" t="str">
        <f t="shared" si="5"/>
        <v xml:space="preserve">    mod_rest_con_04: "Mathematically challenging ({{ ref_intext_cusack_et_al_2015 }})"</v>
      </c>
    </row>
    <row r="189" spans="1:9">
      <c r="A189" t="s">
        <v>1005</v>
      </c>
      <c r="B189" t="s">
        <v>372</v>
      </c>
      <c r="C189" t="s">
        <v>951</v>
      </c>
      <c r="D189">
        <v>1</v>
      </c>
      <c r="F189" t="s">
        <v>2862</v>
      </c>
      <c r="G189" t="str">
        <f t="shared" si="4"/>
        <v>mod_inventory_pro</v>
      </c>
      <c r="H189" t="s">
        <v>957</v>
      </c>
      <c r="I189" t="str">
        <f t="shared" si="5"/>
        <v xml:space="preserve">    mod_inventory_pro_01: "Maximum flexibility for [study](/09_glossary.md#[survey](/09_glossary.md#survey)) design (e.g., [camera days per camera location](/09_glossary.md#camera_days_per_camera_location) or use of [lure](/09_glossary.md#baitlure_lure) ({{ ref_intext_rovero_et_al_2013 }})) ({{ ref_intext_wearn_gloverkapfer_2017 }})"</v>
      </c>
    </row>
    <row r="190" spans="1:9">
      <c r="A190" t="s">
        <v>1233</v>
      </c>
      <c r="B190" t="s">
        <v>354</v>
      </c>
      <c r="C190" t="s">
        <v>951</v>
      </c>
      <c r="D190">
        <v>5</v>
      </c>
      <c r="F190" t="s">
        <v>2219</v>
      </c>
      <c r="G190" t="str">
        <f t="shared" si="4"/>
        <v>mod_2flankspim_pro</v>
      </c>
      <c r="H190" t="s">
        <v>957</v>
      </c>
      <c r="I190" t="str">
        <f t="shared" si="5"/>
        <v xml:space="preserve">    mod_2flankspim_pro_05: "May be more robust to non-independence than SC ({{ ref_intext_augustine_et_al_2018 }}; {{ ref_intext_clarke_et_al_2023 }})"</v>
      </c>
    </row>
    <row r="191" spans="1:9">
      <c r="A191" t="s">
        <v>990</v>
      </c>
      <c r="B191" t="s">
        <v>362</v>
      </c>
      <c r="C191" t="s">
        <v>951</v>
      </c>
      <c r="D191">
        <v>1</v>
      </c>
      <c r="F191" t="s">
        <v>2141</v>
      </c>
      <c r="G191" t="str">
        <f t="shared" si="4"/>
        <v>mod_cr_cmr_pro</v>
      </c>
      <c r="H191" t="s">
        <v>957</v>
      </c>
      <c r="I191" t="str">
        <f t="shared" si="5"/>
        <v xml:space="preserve">    mod_cr_cmr_pro_01: "May be used as a relative abundance index that controls for imperfect detection ({{ ref_intext_wearn_gloverkapfer_2017 }})"</v>
      </c>
    </row>
    <row r="192" spans="1:9">
      <c r="A192" t="s">
        <v>1173</v>
      </c>
      <c r="B192" t="s">
        <v>361</v>
      </c>
      <c r="C192" t="s">
        <v>944</v>
      </c>
      <c r="D192">
        <v>5</v>
      </c>
      <c r="F192" t="s">
        <v>2278</v>
      </c>
      <c r="G192" t="str">
        <f t="shared" si="4"/>
        <v>mod_scr_secr_con</v>
      </c>
      <c r="H192" t="s">
        <v>957</v>
      </c>
      <c r="I192" t="str">
        <f t="shared" si="5"/>
        <v xml:space="preserve">    mod_scr_secr_con_05: "May not be precise enough for long-term monitoring ({{ ref_intext_green_et_al_2020 }})"</v>
      </c>
    </row>
    <row r="193" spans="1:9">
      <c r="A193" t="s">
        <v>1043</v>
      </c>
      <c r="B193" t="s">
        <v>355</v>
      </c>
      <c r="C193" t="s">
        <v>944</v>
      </c>
      <c r="D193">
        <v>2</v>
      </c>
      <c r="F193" t="s">
        <v>2810</v>
      </c>
      <c r="G193" t="str">
        <f t="shared" si="4"/>
        <v>mod_catspim_con</v>
      </c>
      <c r="H193" t="s">
        <v>957</v>
      </c>
      <c r="I193" t="str">
        <f t="shared" si="5"/>
        <v xml:space="preserve">    mod_catspim_con_02: "May produce be less reliable*/accurate estimates for high-[density](/09_glossary.md#density) populations ({{ ref_intext_sun_et_al_2022 }}; {{ ref_intext_clarke_et_al_2023 }})"</v>
      </c>
    </row>
    <row r="194" spans="1:9">
      <c r="A194" t="s">
        <v>987</v>
      </c>
      <c r="B194" t="s">
        <v>355</v>
      </c>
      <c r="C194" t="s">
        <v>951</v>
      </c>
      <c r="D194">
        <v>1</v>
      </c>
      <c r="F194" t="s">
        <v>2811</v>
      </c>
      <c r="G194" t="str">
        <f t="shared" ref="G194:G257" si="6">B194&amp;"_"&amp;C194</f>
        <v>mod_catspim_pro</v>
      </c>
      <c r="H194" t="s">
        <v>957</v>
      </c>
      <c r="I194" t="str">
        <f t="shared" ref="I194:I257" si="7">"    "&amp;A194&amp;": "&amp;""""&amp;F194&amp;""""</f>
        <v xml:space="preserve">    mod_catspim_pro_01: "May produce more precise and less biased [density](/09_glossary.md#density) estimates than SC with less information ({{ ref_intext_sun_et_al_2022 }}; {{ ref_intext_clarke_et_al_2023 }})"</v>
      </c>
    </row>
    <row r="195" spans="1:9">
      <c r="A195" t="s">
        <v>1001</v>
      </c>
      <c r="B195" t="s">
        <v>342</v>
      </c>
      <c r="C195" t="s">
        <v>944</v>
      </c>
      <c r="D195">
        <v>1</v>
      </c>
      <c r="F195" t="s">
        <v>2163</v>
      </c>
      <c r="G195" t="str">
        <f t="shared" si="6"/>
        <v>mod_ds_con</v>
      </c>
      <c r="H195" t="s">
        <v>957</v>
      </c>
      <c r="I195" t="str">
        <f t="shared" si="7"/>
        <v xml:space="preserve">    mod_ds_con_01: "May require discarding a portion of the dataset (when the best fitting model truncates the dataset) ({{ ref_intext_wearn_gloverkapfer_2017 }})"</v>
      </c>
    </row>
    <row r="196" spans="1:9">
      <c r="A196" t="s">
        <v>1186</v>
      </c>
      <c r="B196" t="s">
        <v>947</v>
      </c>
      <c r="C196" t="s">
        <v>951</v>
      </c>
      <c r="D196">
        <v>3</v>
      </c>
      <c r="F196" t="s">
        <v>2155</v>
      </c>
      <c r="G196" t="str">
        <f t="shared" si="6"/>
        <v>mod_divers_rich_alpha_pro</v>
      </c>
      <c r="H196" t="s">
        <v>957</v>
      </c>
      <c r="I196" t="str">
        <f t="shared" si="7"/>
        <v xml:space="preserve">    mod_divers_rich_alpha_pro_03: "Models exist to estimate asymptotic species richness, including unseen species (simple versions of these models - 'EstimateS' and the 'vegan' R-packages) ({{ ref_intext_wearn_gloverkapfer_2017 }})"</v>
      </c>
    </row>
    <row r="197" spans="1:9">
      <c r="A197" t="s">
        <v>1055</v>
      </c>
      <c r="B197" t="s">
        <v>948</v>
      </c>
      <c r="C197" t="s">
        <v>951</v>
      </c>
      <c r="D197">
        <v>2</v>
      </c>
      <c r="F197" t="s">
        <v>2156</v>
      </c>
      <c r="G197" t="str">
        <f t="shared" si="6"/>
        <v>mod_divers_rich_gamma_pro</v>
      </c>
      <c r="H197" t="s">
        <v>957</v>
      </c>
      <c r="I197" t="str">
        <f t="shared" si="7"/>
        <v xml:space="preserve">    mod_divers_rich_gamma_pro_02: "Most indices are easy to calculate and widely implemented in software packages (e.g., 'EstimateS' and 'vegan' in R) ({{ ref_intext_wearn_gloverkapfer_2017 }})"</v>
      </c>
    </row>
    <row r="198" spans="1:9">
      <c r="A198" t="s">
        <v>964</v>
      </c>
      <c r="B198" t="s">
        <v>361</v>
      </c>
      <c r="C198" t="s">
        <v>949</v>
      </c>
      <c r="D198">
        <v>12</v>
      </c>
      <c r="F198" t="s">
        <v>2183</v>
      </c>
      <c r="G198" t="str">
        <f t="shared" si="6"/>
        <v>mod_scr_secr_assump</v>
      </c>
      <c r="H198" t="s">
        <v>956</v>
      </c>
      <c r="I198" t="str">
        <f t="shared" si="7"/>
        <v xml:space="preserve">    mod_scr_secr_assump_12: "Movement is unaffected by cameras ({{ ref_intext_wearn_gloverkapfer_2017 }})"</v>
      </c>
    </row>
    <row r="199" spans="1:9">
      <c r="A199" t="s">
        <v>967</v>
      </c>
      <c r="B199" t="s">
        <v>358</v>
      </c>
      <c r="C199" t="s">
        <v>949</v>
      </c>
      <c r="D199">
        <v>10</v>
      </c>
      <c r="F199" t="s">
        <v>2183</v>
      </c>
      <c r="G199" t="str">
        <f t="shared" si="6"/>
        <v>mod_smr_assump</v>
      </c>
      <c r="H199" t="s">
        <v>957</v>
      </c>
      <c r="I199" t="str">
        <f t="shared" si="7"/>
        <v xml:space="preserve">    mod_smr_assump_10: "Movement is unaffected by cameras ({{ ref_intext_wearn_gloverkapfer_2017 }})"</v>
      </c>
    </row>
    <row r="200" spans="1:9">
      <c r="A200" t="s">
        <v>1082</v>
      </c>
      <c r="B200" t="s">
        <v>344</v>
      </c>
      <c r="C200" t="s">
        <v>949</v>
      </c>
      <c r="D200">
        <v>2</v>
      </c>
      <c r="F200" t="s">
        <v>2285</v>
      </c>
      <c r="G200" t="str">
        <f t="shared" si="6"/>
        <v>mod_tifc_assump</v>
      </c>
      <c r="H200" t="s">
        <v>957</v>
      </c>
      <c r="I200" t="str">
        <f t="shared" si="7"/>
        <v xml:space="preserve">    mod_tifc_assump_02: "Movement is unaffected by the cameras ({{ ref_intext_becker_et_al_2022 }})"</v>
      </c>
    </row>
    <row r="201" spans="1:9">
      <c r="A201" t="s">
        <v>1167</v>
      </c>
      <c r="B201" t="s">
        <v>361</v>
      </c>
      <c r="C201" t="s">
        <v>944</v>
      </c>
      <c r="D201">
        <v>4</v>
      </c>
      <c r="F201" t="s">
        <v>2812</v>
      </c>
      <c r="G201" t="str">
        <f t="shared" si="6"/>
        <v>mod_scr_secr_con</v>
      </c>
      <c r="H201" t="s">
        <v>957</v>
      </c>
      <c r="I201" t="str">
        <f t="shared" si="7"/>
        <v xml:space="preserve">    mod_scr_secr_con_04: "Multiple cameras per station may be required to identify individuals; difficult to implement at large spatial scales as it requires a high [density](/09_glossary.md#density) of cameras ({{ ref_intext_morin_et_al_2022 }})"</v>
      </c>
    </row>
    <row r="202" spans="1:9">
      <c r="A202" t="s">
        <v>1201</v>
      </c>
      <c r="B202" t="s">
        <v>368</v>
      </c>
      <c r="C202" t="s">
        <v>951</v>
      </c>
      <c r="D202">
        <v>5</v>
      </c>
      <c r="F202" t="s">
        <v>2729</v>
      </c>
      <c r="G202" t="str">
        <f t="shared" si="6"/>
        <v>mod_occupancy_pro</v>
      </c>
      <c r="H202" t="s">
        <v>957</v>
      </c>
      <c r="I202" t="str">
        <f t="shared" si="7"/>
        <v xml:space="preserve">    mod_occupancy_pro_05: "Multi-species [occupancy models](/09_glossary.md#mods_occupancy) ({{ ref_intext_mackenzie_et_al_2002 }}) allow the inclusion of interactions among species while controlling for [imperfect detection](/09_glossary.md#imperfect_detection) ({{ ref_intext_wearn_gloverkapfer_2017 }})"</v>
      </c>
    </row>
    <row r="203" spans="1:9">
      <c r="A203" t="s">
        <v>1157</v>
      </c>
      <c r="B203" t="s">
        <v>348</v>
      </c>
      <c r="C203" t="s">
        <v>944</v>
      </c>
      <c r="D203">
        <v>3</v>
      </c>
      <c r="F203" t="s">
        <v>2171</v>
      </c>
      <c r="G203" t="str">
        <f t="shared" si="6"/>
        <v>mod_rem_con</v>
      </c>
      <c r="H203" t="s">
        <v>957</v>
      </c>
      <c r="I203" t="str">
        <f t="shared" si="7"/>
        <v xml:space="preserve">    mod_rem_con_03: "No dedicated, simple software ({{ ref_intext_wearn_gloverkapfer_2017 }})"</v>
      </c>
    </row>
    <row r="204" spans="1:9">
      <c r="A204" t="s">
        <v>1003</v>
      </c>
      <c r="B204" t="s">
        <v>372</v>
      </c>
      <c r="C204" t="s">
        <v>949</v>
      </c>
      <c r="D204">
        <v>1</v>
      </c>
      <c r="F204" t="s">
        <v>2730</v>
      </c>
      <c r="G204" t="str">
        <f t="shared" si="6"/>
        <v>mod_inventory_assump</v>
      </c>
      <c r="H204" t="s">
        <v>957</v>
      </c>
      <c r="I204" t="str">
        <f t="shared" si="7"/>
        <v xml:space="preserve">    mod_inventory_assump_01: "No formal [assumption](/09_glossary.md#mods_modelling_assumption)s ({{ ref_intext_wearn_gloverkapfer_2017 }})"</v>
      </c>
    </row>
    <row r="205" spans="1:9">
      <c r="A205" t="s">
        <v>995</v>
      </c>
      <c r="B205" t="s">
        <v>946</v>
      </c>
      <c r="C205" t="s">
        <v>944</v>
      </c>
      <c r="D205">
        <v>1</v>
      </c>
      <c r="F205" t="s">
        <v>2157</v>
      </c>
      <c r="G205" t="str">
        <f t="shared" si="6"/>
        <v>mod_divers_rich_beta_con</v>
      </c>
      <c r="H205" t="s">
        <v>957</v>
      </c>
      <c r="I205" t="str">
        <f t="shared" si="7"/>
        <v xml:space="preserve">    mod_divers_rich_beta_con_01: "No single best measure for all purposes ({{ ref_intext_wearn_gloverkapfer_2017 }})"</v>
      </c>
    </row>
    <row r="206" spans="1:9">
      <c r="A206" t="s">
        <v>1166</v>
      </c>
      <c r="B206" t="s">
        <v>356</v>
      </c>
      <c r="C206" t="s">
        <v>944</v>
      </c>
      <c r="D206">
        <v>4</v>
      </c>
      <c r="F206" t="s">
        <v>2813</v>
      </c>
      <c r="G206" t="str">
        <f t="shared" si="6"/>
        <v>mod_sc_con</v>
      </c>
      <c r="H206" t="s">
        <v>957</v>
      </c>
      <c r="I206" t="str">
        <f t="shared" si="7"/>
        <v xml:space="preserve">    mod_sc_con_04: "Not appropriate for high-[density](/09_glossary.md#density) populations with evenly spaced activity centres (camera[-specific] counts will be too similar and impair activity centre inference)' ({{ ref_intext_clarke_et_al_2023 }})"</v>
      </c>
    </row>
    <row r="207" spans="1:9">
      <c r="A207" t="s">
        <v>1159</v>
      </c>
      <c r="B207" t="s">
        <v>356</v>
      </c>
      <c r="C207" t="s">
        <v>944</v>
      </c>
      <c r="D207">
        <v>3</v>
      </c>
      <c r="F207" t="s">
        <v>2814</v>
      </c>
      <c r="G207" t="str">
        <f t="shared" si="6"/>
        <v>mod_sc_con</v>
      </c>
      <c r="H207" t="s">
        <v>957</v>
      </c>
      <c r="I207" t="str">
        <f t="shared" si="7"/>
        <v xml:space="preserve">    mod_sc_con_03: "Not appropriate for low [density](/09_glossary.md#density) or elusive species when recaptures too few to confidently infer the number and location of activity centres' ({{ ref_intext_clarke_et_al_2023 }}; {{ ref_intext_burgar_et_al_2018 }})"</v>
      </c>
    </row>
    <row r="208" spans="1:9">
      <c r="A208" t="s">
        <v>1004</v>
      </c>
      <c r="B208" t="s">
        <v>372</v>
      </c>
      <c r="C208" t="s">
        <v>944</v>
      </c>
      <c r="D208">
        <v>1</v>
      </c>
      <c r="F208" t="s">
        <v>2165</v>
      </c>
      <c r="G208" t="str">
        <f t="shared" si="6"/>
        <v>mod_inventory_con</v>
      </c>
      <c r="H208" t="s">
        <v>957</v>
      </c>
      <c r="I208" t="str">
        <f t="shared" si="7"/>
        <v xml:space="preserve">    mod_inventory_con_01: "Not reliable estimates for inference ('considered as unfinished, working drafts') ({{ ref_intext_wearn_gloverkapfer_2017 }})"</v>
      </c>
    </row>
    <row r="209" spans="1:9">
      <c r="A209" t="s">
        <v>1064</v>
      </c>
      <c r="B209" t="s">
        <v>368</v>
      </c>
      <c r="C209" t="s">
        <v>951</v>
      </c>
      <c r="D209">
        <v>2</v>
      </c>
      <c r="F209" t="s">
        <v>2166</v>
      </c>
      <c r="G209" t="str">
        <f t="shared" si="6"/>
        <v>mod_occupancy_pro</v>
      </c>
      <c r="H209" t="s">
        <v>957</v>
      </c>
      <c r="I209" t="str">
        <f t="shared" si="7"/>
        <v xml:space="preserve">    mod_occupancy_pro_02: "Only requires detection*/non-detection data for each site ({{ ref_intext_wearn_gloverkapfer_2017 }})"</v>
      </c>
    </row>
    <row r="210" spans="1:9">
      <c r="A210" t="s">
        <v>1197</v>
      </c>
      <c r="B210" t="s">
        <v>368</v>
      </c>
      <c r="C210" t="s">
        <v>951</v>
      </c>
      <c r="D210">
        <v>4</v>
      </c>
      <c r="F210" t="s">
        <v>2255</v>
      </c>
      <c r="G210" t="str">
        <f t="shared" si="6"/>
        <v>mod_occupancy_pro</v>
      </c>
      <c r="H210" t="s">
        <v>957</v>
      </c>
      <c r="I210" t="str">
        <f t="shared" si="7"/>
        <v xml:space="preserve">    mod_occupancy_pro_04: "Open models exist that allow for the estimation of site colonization and extinction rates ({{ ref_intext_mackenzie_et_al_2006 }}; {{ ref_intext_wearn_gloverkapfer_2017 }})"</v>
      </c>
    </row>
    <row r="211" spans="1:9">
      <c r="A211" t="s">
        <v>1206</v>
      </c>
      <c r="B211" t="s">
        <v>361</v>
      </c>
      <c r="C211" t="s">
        <v>951</v>
      </c>
      <c r="D211">
        <v>7</v>
      </c>
      <c r="F211" t="s">
        <v>2319</v>
      </c>
      <c r="G211" t="str">
        <f t="shared" si="6"/>
        <v>mod_scr_secr_pro</v>
      </c>
      <c r="H211" t="s">
        <v>957</v>
      </c>
      <c r="I211" t="str">
        <f t="shared" si="7"/>
        <v xml:space="preserve">    mod_scr_secr_pro_07: "Open SECR ({{ ref_intext_efford_2004 }}; {{ ref_intext_borchers_efford_2008 }}; {{ ref_intext_royle_young_2008 }}; {{ ref_intext_royle_et_al_2009 }}) models exist that allow for estimation of recruitment and survival rates ({{ ref_intext_wearn_gloverkapfer_2017 }})"</v>
      </c>
    </row>
    <row r="212" spans="1:9">
      <c r="A212" t="s">
        <v>1097</v>
      </c>
      <c r="B212" t="s">
        <v>361</v>
      </c>
      <c r="C212" t="s">
        <v>949</v>
      </c>
      <c r="D212">
        <v>3</v>
      </c>
      <c r="F212" t="s">
        <v>2176</v>
      </c>
      <c r="G212" t="str">
        <f t="shared" si="6"/>
        <v>mod_scr_secr_assump</v>
      </c>
      <c r="H212" t="s">
        <v>956</v>
      </c>
      <c r="I212" t="str">
        <f t="shared" si="7"/>
        <v xml:space="preserve">    mod_scr_secr_assump_03: "or, for SECR, individuals have equal detection probability at a given distance from the centre of their home range ({{ ref_intext_wearn_gloverkapfer_2017 }})"</v>
      </c>
    </row>
    <row r="213" spans="1:9">
      <c r="A213" t="s">
        <v>1198</v>
      </c>
      <c r="B213" t="s">
        <v>348</v>
      </c>
      <c r="C213" t="s">
        <v>951</v>
      </c>
      <c r="D213">
        <v>4</v>
      </c>
      <c r="F213" t="s">
        <v>2174</v>
      </c>
      <c r="G213" t="str">
        <f t="shared" si="6"/>
        <v>mod_rem_pro</v>
      </c>
      <c r="H213" t="s">
        <v>957</v>
      </c>
      <c r="I213" t="str">
        <f t="shared" si="7"/>
        <v xml:space="preserve">    mod_rem_pro_04: "Outputs also include informative parameter estimates (i.e., animal speed and activity levels, and detection zone parameters) ({{ ref_intext_wearn_gloverkapfer_2017 }})"</v>
      </c>
    </row>
    <row r="214" spans="1:9">
      <c r="A214" t="s">
        <v>1052</v>
      </c>
      <c r="B214" t="s">
        <v>946</v>
      </c>
      <c r="C214" t="s">
        <v>951</v>
      </c>
      <c r="D214">
        <v>2</v>
      </c>
      <c r="F214" t="s">
        <v>2158</v>
      </c>
      <c r="G214" t="str">
        <f t="shared" si="6"/>
        <v>mod_divers_rich_beta_pro</v>
      </c>
      <c r="H214" t="s">
        <v>957</v>
      </c>
      <c r="I214" t="str">
        <f t="shared" si="7"/>
        <v xml:space="preserve">    mod_divers_rich_beta_pro_02: "Plays a critical role in effective conservation prioritization (e.g., designing reserve networks) ({{ ref_intext_wearn_gloverkapfer_2017 }})"</v>
      </c>
    </row>
    <row r="215" spans="1:9">
      <c r="A215" t="s">
        <v>1171</v>
      </c>
      <c r="B215" t="s">
        <v>348</v>
      </c>
      <c r="C215" t="s">
        <v>944</v>
      </c>
      <c r="D215">
        <v>5</v>
      </c>
      <c r="F215" t="s">
        <v>2264</v>
      </c>
      <c r="G215" t="str">
        <f t="shared" si="6"/>
        <v>mod_rem_con</v>
      </c>
      <c r="H215" t="s">
        <v>957</v>
      </c>
      <c r="I215" t="str">
        <f t="shared" si="7"/>
        <v xml:space="preserve">    mod_rem_con_05: "Possible sources of error include inaccurate measurement of detection zone and movement rate ({{ ref_intext_rowcliffe_et_al_2013 }}; {{ ref_intext_cusack_et_al_2015 }})"</v>
      </c>
    </row>
    <row r="216" spans="1:9">
      <c r="A216" t="s">
        <v>1073</v>
      </c>
      <c r="B216" t="s">
        <v>356</v>
      </c>
      <c r="C216" t="s">
        <v>944</v>
      </c>
      <c r="D216">
        <v>2</v>
      </c>
      <c r="F216" t="s">
        <v>2274</v>
      </c>
      <c r="G216" t="str">
        <f t="shared" si="6"/>
        <v>mod_sc_con</v>
      </c>
      <c r="H216" t="s">
        <v>957</v>
      </c>
      <c r="I216" t="str">
        <f t="shared" si="7"/>
        <v xml:space="preserve">    mod_sc_con_02: "Precision decreases with an increasing number of individuals detected at a camera' ({{ ref_intext_morin_et_al_2022 }}) (as overlap of individuals’ home ranges increases) ({{ ref_intext_augustine_et_al_2019 }}; {{ ref_intext_clarke_et_al_2023 }})"</v>
      </c>
    </row>
    <row r="217" spans="1:9">
      <c r="A217" t="s">
        <v>1026</v>
      </c>
      <c r="B217" t="s">
        <v>361</v>
      </c>
      <c r="C217" t="s">
        <v>951</v>
      </c>
      <c r="D217">
        <v>1</v>
      </c>
      <c r="F217" t="s">
        <v>2815</v>
      </c>
      <c r="G217" t="str">
        <f t="shared" si="6"/>
        <v>mod_scr_secr_pro</v>
      </c>
      <c r="H217" t="s">
        <v>957</v>
      </c>
      <c r="I217" t="str">
        <f t="shared" si="7"/>
        <v xml:space="preserve">    mod_scr_secr_pro_01: "Produces direct estimates of [density](/09_glossary.md#density) or population size for explicit spatial regions ({{ ref_intext_chandler_royle_2013 }})"</v>
      </c>
    </row>
    <row r="218" spans="1:9">
      <c r="A218" t="s">
        <v>1022</v>
      </c>
      <c r="B218" t="s">
        <v>356</v>
      </c>
      <c r="C218" t="s">
        <v>944</v>
      </c>
      <c r="D218">
        <v>1</v>
      </c>
      <c r="F218" t="s">
        <v>2314</v>
      </c>
      <c r="G218" t="str">
        <f t="shared" si="6"/>
        <v>mod_sc_con</v>
      </c>
      <c r="H218" t="s">
        <v>957</v>
      </c>
      <c r="I218" t="str">
        <f t="shared" si="7"/>
        <v xml:space="preserve">    mod_sc_con_01: "Produces imprecise estimates even under ideal circumstances unless supplemented with auxiliary data (e.g., telemetry) ({{ ref_intext_doran_myers_2018 }}; {{ ref_intext_chandler_royle_2013 }}; {{ ref_intext_sollmann_et_al_2013a }}; {{ ref_intext_sollmann_et_al_2013b }})"</v>
      </c>
    </row>
    <row r="219" spans="1:9">
      <c r="A219" t="s">
        <v>1020</v>
      </c>
      <c r="B219" t="s">
        <v>346</v>
      </c>
      <c r="C219" t="s">
        <v>951</v>
      </c>
      <c r="D219">
        <v>1</v>
      </c>
      <c r="F219" t="s">
        <v>2816</v>
      </c>
      <c r="G219" t="str">
        <f t="shared" si="6"/>
        <v>mod_rest_pro</v>
      </c>
      <c r="H219" t="s">
        <v>957</v>
      </c>
      <c r="I219" t="str">
        <f t="shared" si="7"/>
        <v xml:space="preserve">    mod_rest_pro_01: "Provides unbiased estimates of animal [density](/09_glossary.md#density), even when animal movement speed varies, and animals travel in pairs ({{ ref_intext_nakashima_et_al_2018 }})"</v>
      </c>
    </row>
    <row r="220" spans="1:9">
      <c r="A220" t="s">
        <v>1000</v>
      </c>
      <c r="B220" t="s">
        <v>342</v>
      </c>
      <c r="C220" t="s">
        <v>949</v>
      </c>
      <c r="D220">
        <v>1</v>
      </c>
      <c r="F220" t="s">
        <v>2230</v>
      </c>
      <c r="G220" t="str">
        <f t="shared" si="6"/>
        <v>mod_ds_assump</v>
      </c>
      <c r="H220" t="s">
        <v>957</v>
      </c>
      <c r="I220" t="str">
        <f t="shared" si="7"/>
        <v xml:space="preserve">    mod_ds_assump_01: "Random or systematic random placements (consistent with the assumption that points are placed independently of animal locations) ({{ ref_intext_howe_et_al_2017 }})"</v>
      </c>
    </row>
    <row r="221" spans="1:9">
      <c r="A221" t="s">
        <v>1164</v>
      </c>
      <c r="B221" t="s">
        <v>348</v>
      </c>
      <c r="C221" t="s">
        <v>944</v>
      </c>
      <c r="D221">
        <v>4</v>
      </c>
      <c r="F221" t="s">
        <v>2263</v>
      </c>
      <c r="G221" t="str">
        <f t="shared" si="6"/>
        <v>mod_rem_con</v>
      </c>
      <c r="H221" t="s">
        <v>957</v>
      </c>
      <c r="I221" t="str">
        <f t="shared" si="7"/>
        <v xml:space="preserve">    mod_rem_con_04: "Random relative to animal movement, grid preferred, avoid multiple captures of same individual, area coverage important for abundance estimation ({{ ref_intext_rovero_et_al_2013 }})"</v>
      </c>
    </row>
    <row r="222" spans="1:9">
      <c r="A222" t="s">
        <v>1050</v>
      </c>
      <c r="B222" t="s">
        <v>946</v>
      </c>
      <c r="C222" t="s">
        <v>949</v>
      </c>
      <c r="D222">
        <v>2</v>
      </c>
      <c r="F222" t="s">
        <v>2159</v>
      </c>
      <c r="G222" t="str">
        <f t="shared" si="6"/>
        <v>mod_divers_rich_beta_assump</v>
      </c>
      <c r="H222" t="s">
        <v>957</v>
      </c>
      <c r="I222" t="str">
        <f t="shared" si="7"/>
        <v xml:space="preserve">    mod_divers_rich_beta_assump_02: "Randomness and independence ({{ ref_intext_wearn_gloverkapfer_2017 }})"</v>
      </c>
    </row>
    <row r="223" spans="1:9">
      <c r="A223" t="s">
        <v>1155</v>
      </c>
      <c r="B223" t="s">
        <v>335</v>
      </c>
      <c r="C223" t="s">
        <v>944</v>
      </c>
      <c r="D223">
        <v>3</v>
      </c>
      <c r="F223" t="s">
        <v>2250</v>
      </c>
      <c r="G223" t="str">
        <f t="shared" si="6"/>
        <v>mod_is_con</v>
      </c>
      <c r="H223" t="s">
        <v>957</v>
      </c>
      <c r="I223" t="str">
        <f t="shared" si="7"/>
        <v xml:space="preserve">    mod_is_con_03: "Reduced precision ({{ ref_intext_moeller_et_al_2018 }})"</v>
      </c>
    </row>
    <row r="224" spans="1:9">
      <c r="A224" t="s">
        <v>1189</v>
      </c>
      <c r="B224" t="s">
        <v>368</v>
      </c>
      <c r="C224" t="s">
        <v>951</v>
      </c>
      <c r="D224">
        <v>3</v>
      </c>
      <c r="F224" t="s">
        <v>2167</v>
      </c>
      <c r="G224" t="str">
        <f t="shared" si="6"/>
        <v>mod_occupancy_pro</v>
      </c>
      <c r="H224" t="s">
        <v>957</v>
      </c>
      <c r="I224" t="str">
        <f t="shared" si="7"/>
        <v xml:space="preserve">    mod_occupancy_pro_03: "Relatively easy-to-use software exists for fitting models (PRESENCE, MARK, and the 'unmarked' R package) ({{ ref_intext_wearn_gloverkapfer_2017 }})"</v>
      </c>
    </row>
    <row r="225" spans="1:9">
      <c r="A225" t="s">
        <v>1169</v>
      </c>
      <c r="B225" t="s">
        <v>362</v>
      </c>
      <c r="C225" t="s">
        <v>944</v>
      </c>
      <c r="D225">
        <v>5</v>
      </c>
      <c r="F225" t="s">
        <v>2139</v>
      </c>
      <c r="G225" t="str">
        <f t="shared" si="6"/>
        <v>mod_cr_cmr_con</v>
      </c>
      <c r="H225" t="s">
        <v>957</v>
      </c>
      <c r="I225" t="str">
        <f t="shared" si="7"/>
        <v xml:space="preserve">    mod_cr_cmr_con_07: "Relatively stringent requirements for study design (e.g., no 'holes' in the trapping grid) ({{ ref_intext_wearn_gloverkapfer_2017 }})"</v>
      </c>
    </row>
    <row r="226" spans="1:9">
      <c r="A226" t="s">
        <v>1100</v>
      </c>
      <c r="B226" t="s">
        <v>344</v>
      </c>
      <c r="C226" t="s">
        <v>949</v>
      </c>
      <c r="D226">
        <v>3</v>
      </c>
      <c r="F226" t="s">
        <v>2286</v>
      </c>
      <c r="G226" t="str">
        <f t="shared" si="6"/>
        <v>mod_tifc_assump</v>
      </c>
      <c r="H226" t="s">
        <v>957</v>
      </c>
      <c r="I226" t="str">
        <f t="shared" si="7"/>
        <v xml:space="preserve">    mod_tifc_assump_03: "Reliable detection of animals in part of the camera’s FOV (at least) ({{ ref_intext_becker_et_al_2022 }})"</v>
      </c>
    </row>
    <row r="227" spans="1:9">
      <c r="A227" t="s">
        <v>1168</v>
      </c>
      <c r="B227" t="s">
        <v>358</v>
      </c>
      <c r="C227" t="s">
        <v>944</v>
      </c>
      <c r="D227">
        <v>4</v>
      </c>
      <c r="F227" t="s">
        <v>2195</v>
      </c>
      <c r="G227" t="str">
        <f t="shared" si="6"/>
        <v>mod_smr_con</v>
      </c>
      <c r="H227" t="s">
        <v>957</v>
      </c>
      <c r="I227" t="str">
        <f t="shared" si="7"/>
        <v xml:space="preserve">    mod_smr_con_04: "Remains poorly tested with camera data, although it offers promise ({{ ref_intext_wearn_gloverkapfer_2017 }})"</v>
      </c>
    </row>
    <row r="228" spans="1:9">
      <c r="A228" t="s">
        <v>1176</v>
      </c>
      <c r="B228" t="s">
        <v>342</v>
      </c>
      <c r="C228" t="s">
        <v>944</v>
      </c>
      <c r="D228">
        <v>6</v>
      </c>
      <c r="F228" t="s">
        <v>2817</v>
      </c>
      <c r="G228" t="str">
        <f t="shared" si="6"/>
        <v>mod_ds_con</v>
      </c>
      <c r="H228" t="s">
        <v>957</v>
      </c>
      <c r="I228" t="str">
        <f t="shared" si="7"/>
        <v xml:space="preserve">    mod_ds_con_06: "Requires a good understanding of the focal populations’ activity patterns; [density](/09_glossary.md#density) estimates can be biased (e.g., under-estimated) when regular periods of inactivity are not accounted for (using detection times to infer periods of activity may help overcome this limitation)' ({{ ref_intext_howe_et_al_2017 }}; {{ ref_intext_palencia_et_al_2021 }}; {{ ref_intext_clarke_et_al_2023 }})"</v>
      </c>
    </row>
    <row r="229" spans="1:9">
      <c r="A229" t="s">
        <v>1162</v>
      </c>
      <c r="B229" t="s">
        <v>362</v>
      </c>
      <c r="C229" t="s">
        <v>944</v>
      </c>
      <c r="D229">
        <v>4</v>
      </c>
      <c r="F229" t="s">
        <v>2138</v>
      </c>
      <c r="G229" t="str">
        <f t="shared" si="6"/>
        <v>mod_cr_cmr_con</v>
      </c>
      <c r="H229" t="s">
        <v>957</v>
      </c>
      <c r="I229" t="str">
        <f t="shared" si="7"/>
        <v xml:space="preserve">    mod_cr_cmr_con_06: "Requires a minimum number of captures and recaptures ({{ ref_intext_wearn_gloverkapfer_2017 }})"</v>
      </c>
    </row>
    <row r="230" spans="1:9">
      <c r="A230" t="s">
        <v>1007</v>
      </c>
      <c r="B230" t="s">
        <v>335</v>
      </c>
      <c r="C230" t="s">
        <v>944</v>
      </c>
      <c r="D230">
        <v>1</v>
      </c>
      <c r="F230" t="s">
        <v>2248</v>
      </c>
      <c r="G230" t="str">
        <f t="shared" si="6"/>
        <v>mod_is_con</v>
      </c>
      <c r="H230" t="s">
        <v>957</v>
      </c>
      <c r="I230" t="str">
        <f t="shared" si="7"/>
        <v xml:space="preserve">    mod_is_con_01: "Requires accurate counts of animals ({{ ref_intext_moeller_et_al_2018 }})"</v>
      </c>
    </row>
    <row r="231" spans="1:9">
      <c r="A231" t="s">
        <v>1158</v>
      </c>
      <c r="B231" t="s">
        <v>346</v>
      </c>
      <c r="C231" t="s">
        <v>944</v>
      </c>
      <c r="D231">
        <v>3</v>
      </c>
      <c r="F231" t="s">
        <v>2313</v>
      </c>
      <c r="G231" t="str">
        <f t="shared" si="6"/>
        <v>mod_rest_con</v>
      </c>
      <c r="H231" t="s">
        <v>957</v>
      </c>
      <c r="I231" t="str">
        <f t="shared" si="7"/>
        <v xml:space="preserve">    mod_rest_con_03: "Requires accurate measurements of the area of the camera detection zone, which has been a challenge in previous studies ({{ ref_intext_rowcliffe_et_al_2011 }}; {{ ref_intext_cusack_et_al_2015 }}; {{ ref_intext_anile-devillard_2016 }}; {{ ref_intext_doran_myers_2018 }}; {{ ref_intext_nakashima_et_al_2018 }})"</v>
      </c>
    </row>
    <row r="232" spans="1:9">
      <c r="A232" t="s">
        <v>1034</v>
      </c>
      <c r="B232" t="s">
        <v>344</v>
      </c>
      <c r="C232" t="s">
        <v>944</v>
      </c>
      <c r="D232">
        <v>1</v>
      </c>
      <c r="F232" t="s">
        <v>2322</v>
      </c>
      <c r="G232" t="str">
        <f t="shared" si="6"/>
        <v>mod_tifc_con</v>
      </c>
      <c r="H232" t="s">
        <v>957</v>
      </c>
      <c r="I232" t="str">
        <f t="shared" si="7"/>
        <v xml:space="preserve">    mod_tifc_con_01: "Requires careful calculation of the effective area of detection ({{ ref_intext_warbington_boyce_2020 }})"</v>
      </c>
    </row>
    <row r="233" spans="1:9">
      <c r="A233" t="s">
        <v>1068</v>
      </c>
      <c r="B233" t="s">
        <v>348</v>
      </c>
      <c r="C233" t="s">
        <v>944</v>
      </c>
      <c r="D233">
        <v>2</v>
      </c>
      <c r="F233" t="s">
        <v>2170</v>
      </c>
      <c r="G233" t="str">
        <f t="shared" si="6"/>
        <v>mod_rem_con</v>
      </c>
      <c r="H233" t="s">
        <v>957</v>
      </c>
      <c r="I233" t="str">
        <f t="shared" si="7"/>
        <v xml:space="preserve">    mod_rem_con_02: "Requires independent estimates of animal speed or measurement of animal speed within videos ({{ ref_intext_wearn_gloverkapfer_2017 }})"</v>
      </c>
    </row>
    <row r="234" spans="1:9">
      <c r="A234" t="s">
        <v>1037</v>
      </c>
      <c r="B234" t="s">
        <v>340</v>
      </c>
      <c r="C234" t="s">
        <v>944</v>
      </c>
      <c r="D234">
        <v>1</v>
      </c>
      <c r="F234" t="s">
        <v>2294</v>
      </c>
      <c r="G234" t="str">
        <f t="shared" si="6"/>
        <v>mod_tte_con</v>
      </c>
      <c r="H234" t="s">
        <v>957</v>
      </c>
      <c r="I234" t="str">
        <f t="shared" si="7"/>
        <v xml:space="preserve">    mod_tte_con_01: "Requires independent estimates of movement rate (difficult to obtain without telemetry data) ({{ ref_intext_moeller_et_al_2018 }})"</v>
      </c>
    </row>
    <row r="235" spans="1:9">
      <c r="A235" t="s">
        <v>1016</v>
      </c>
      <c r="B235" t="s">
        <v>348</v>
      </c>
      <c r="C235" t="s">
        <v>944</v>
      </c>
      <c r="D235">
        <v>1</v>
      </c>
      <c r="F235" t="s">
        <v>2169</v>
      </c>
      <c r="G235" t="str">
        <f t="shared" si="6"/>
        <v>mod_rem_con</v>
      </c>
      <c r="H235" t="s">
        <v>957</v>
      </c>
      <c r="I235" t="str">
        <f t="shared" si="7"/>
        <v xml:space="preserve">    mod_rem_con_01: "Requires relatively stringent study design, particularly (e.g., random sampling and use of bait or lure) ({{ ref_intext_wearn_gloverkapfer_2017 }})"</v>
      </c>
    </row>
    <row r="236" spans="1:9">
      <c r="A236" t="s">
        <v>1179</v>
      </c>
      <c r="B236" t="s">
        <v>358</v>
      </c>
      <c r="C236" t="s">
        <v>944</v>
      </c>
      <c r="D236">
        <v>6</v>
      </c>
      <c r="F236" t="s">
        <v>2196</v>
      </c>
      <c r="G236" t="str">
        <f t="shared" si="6"/>
        <v>mod_smr_con</v>
      </c>
      <c r="H236" t="s">
        <v>957</v>
      </c>
      <c r="I236" t="str">
        <f t="shared" si="7"/>
        <v xml:space="preserve">    mod_smr_con_06: "Requires sampling points to be close enough that individuals encounter multiple cameras ({{ ref_intext_wearn_gloverkapfer_2017 }})"</v>
      </c>
    </row>
    <row r="237" spans="1:9">
      <c r="A237" t="s">
        <v>1065</v>
      </c>
      <c r="B237" t="s">
        <v>945</v>
      </c>
      <c r="C237" t="s">
        <v>944</v>
      </c>
      <c r="D237">
        <v>2</v>
      </c>
      <c r="F237" t="s">
        <v>2863</v>
      </c>
      <c r="G237" t="str">
        <f t="shared" si="6"/>
        <v>mod_rai_poisson_con</v>
      </c>
      <c r="H237" t="s">
        <v>957</v>
      </c>
      <c r="I237" t="str">
        <f t="shared" si="7"/>
        <v xml:space="preserve">    mod_rai_poisson_con_02: "Requires stringent [study design](/09_glossary.md#[survey](/09_glossary.md#survey)) (e.g., random sampling, standardized methods) ({{ ref_intext_wearn_gloverkapfer_2017 }})"</v>
      </c>
    </row>
    <row r="238" spans="1:9">
      <c r="A238" t="s">
        <v>1075</v>
      </c>
      <c r="B238" t="s">
        <v>361</v>
      </c>
      <c r="C238" t="s">
        <v>944</v>
      </c>
      <c r="D238">
        <v>2</v>
      </c>
      <c r="F238" t="s">
        <v>2186</v>
      </c>
      <c r="G238" t="str">
        <f t="shared" si="6"/>
        <v>mod_scr_secr_con</v>
      </c>
      <c r="H238" t="s">
        <v>957</v>
      </c>
      <c r="I238" t="str">
        <f t="shared" si="7"/>
        <v xml:space="preserve">    mod_scr_secr_con_02: "Requires that a minimum number of individuals are trapped (each recaptured multiple times ideally) ({{ ref_intext_wearn_gloverkapfer_2017 }})"</v>
      </c>
    </row>
    <row r="239" spans="1:9">
      <c r="A239" t="s">
        <v>1160</v>
      </c>
      <c r="B239" t="s">
        <v>361</v>
      </c>
      <c r="C239" t="s">
        <v>944</v>
      </c>
      <c r="D239">
        <v>3</v>
      </c>
      <c r="F239" t="s">
        <v>2187</v>
      </c>
      <c r="G239" t="str">
        <f t="shared" si="6"/>
        <v>mod_scr_secr_con</v>
      </c>
      <c r="H239" t="s">
        <v>957</v>
      </c>
      <c r="I239" t="str">
        <f t="shared" si="7"/>
        <v xml:space="preserve">    mod_scr_secr_con_03: "Requires that each individual is captured at a number of camera locations ({{ ref_intext_wearn_gloverkapfer_2017 }})"</v>
      </c>
    </row>
    <row r="240" spans="1:9">
      <c r="A240" t="s">
        <v>989</v>
      </c>
      <c r="B240" t="s">
        <v>362</v>
      </c>
      <c r="C240" t="s">
        <v>944</v>
      </c>
      <c r="D240">
        <v>1</v>
      </c>
      <c r="F240" t="s">
        <v>2684</v>
      </c>
      <c r="G240" t="str">
        <f t="shared" si="6"/>
        <v>mod_cr_cmr_con</v>
      </c>
      <c r="H240" t="s">
        <v>957</v>
      </c>
      <c r="I240" t="str">
        <f t="shared" si="7"/>
        <v xml:space="preserve">    mod_cr_cmr_con_01: "Requires that individuals are distinguishable ({{ ref_intext_wearn_gloverkapfer_2017 }}). However, CR (Sollmann, 2018; {{ ref_intext_rovero_et_al_2013 }}; {{ ref_intext_karanth_nichols_1998 }}) has also been used to estimate abundance of species that lack natural markers but that have phenotypic and*/or environment-induced characteristics ({{ ref_intext_noss_et_al_2003 }}; {{ ref_intext_kelly_et_al_2008 }}; {{ ref_intext_rovero_et_al_2013 }})"</v>
      </c>
    </row>
    <row r="241" spans="1:9">
      <c r="A241" t="s">
        <v>1025</v>
      </c>
      <c r="B241" t="s">
        <v>361</v>
      </c>
      <c r="C241" t="s">
        <v>944</v>
      </c>
      <c r="D241">
        <v>1</v>
      </c>
      <c r="F241" t="s">
        <v>2185</v>
      </c>
      <c r="G241" t="str">
        <f t="shared" si="6"/>
        <v>mod_scr_secr_con</v>
      </c>
      <c r="H241" t="s">
        <v>957</v>
      </c>
      <c r="I241" t="str">
        <f t="shared" si="7"/>
        <v xml:space="preserve">    mod_scr_secr_con_01: "Requires that individuals are identifiable ({{ ref_intext_wearn_gloverkapfer_2017 }})"</v>
      </c>
    </row>
    <row r="242" spans="1:9">
      <c r="A242" t="s">
        <v>985</v>
      </c>
      <c r="B242" t="s">
        <v>355</v>
      </c>
      <c r="C242" t="s">
        <v>949</v>
      </c>
      <c r="D242">
        <v>1</v>
      </c>
      <c r="E242" t="s">
        <v>356</v>
      </c>
      <c r="F242" t="s">
        <v>2221</v>
      </c>
      <c r="G242" t="str">
        <f t="shared" si="6"/>
        <v>mod_catspim_assump</v>
      </c>
      <c r="H242" t="s">
        <v>957</v>
      </c>
      <c r="I242" t="str">
        <f t="shared" si="7"/>
        <v xml:space="preserve">    mod_catspim_assump_01: "Same as SC ({{ ref_intext_augustine_et_al_2019 }}; {{ ref_intext_sun_et_al_2022 }}; {{ ref_intext_clarke_et_al_2023 }})"</v>
      </c>
    </row>
    <row r="243" spans="1:9">
      <c r="A243" t="s">
        <v>977</v>
      </c>
      <c r="B243" t="s">
        <v>354</v>
      </c>
      <c r="C243" t="s">
        <v>949</v>
      </c>
      <c r="D243">
        <v>1</v>
      </c>
      <c r="E243" t="s">
        <v>361</v>
      </c>
      <c r="F243" t="s">
        <v>2214</v>
      </c>
      <c r="G243" t="str">
        <f t="shared" si="6"/>
        <v>mod_2flankspim_assump</v>
      </c>
      <c r="H243" t="s">
        <v>957</v>
      </c>
      <c r="I243" t="str">
        <f t="shared" si="7"/>
        <v xml:space="preserve">    mod_2flankspim_assump_01: "Same as SCR ({{ ref_intext_augustine_et_al_2018 }}; {{ ref_intext_clarke_et_al_2023 }})"</v>
      </c>
    </row>
    <row r="244" spans="1:9">
      <c r="A244" t="s">
        <v>981</v>
      </c>
      <c r="B244" t="s">
        <v>354</v>
      </c>
      <c r="C244" t="s">
        <v>951</v>
      </c>
      <c r="D244">
        <v>1</v>
      </c>
      <c r="E244" t="s">
        <v>361</v>
      </c>
      <c r="F244" t="s">
        <v>2214</v>
      </c>
      <c r="G244" t="str">
        <f t="shared" si="6"/>
        <v>mod_2flankspim_pro</v>
      </c>
      <c r="H244" t="s">
        <v>957</v>
      </c>
      <c r="I244" t="str">
        <f t="shared" si="7"/>
        <v xml:space="preserve">    mod_2flankspim_pro_01: "Same as SCR ({{ ref_intext_augustine_et_al_2018 }}; {{ ref_intext_clarke_et_al_2023 }})"</v>
      </c>
    </row>
    <row r="245" spans="1:9">
      <c r="A245" t="s">
        <v>1102</v>
      </c>
      <c r="B245" t="s">
        <v>362</v>
      </c>
      <c r="C245" t="s">
        <v>949</v>
      </c>
      <c r="D245">
        <v>4</v>
      </c>
      <c r="F245" t="s">
        <v>2308</v>
      </c>
      <c r="G245" t="str">
        <f t="shared" si="6"/>
        <v>mod_cr_cmr_assump</v>
      </c>
      <c r="H245" t="s">
        <v>957</v>
      </c>
      <c r="I245" t="str">
        <f t="shared" si="7"/>
        <v xml:space="preserve">    mod_cr_cmr_assump_04: "Sampled area encompasses the full extent of individuals’ movements ({{ ref_intext_karanth_nichols_1998 }}; {{ ref_intext_rovero_et_al_2013 }})"</v>
      </c>
    </row>
    <row r="246" spans="1:9">
      <c r="A246" t="s">
        <v>1089</v>
      </c>
      <c r="B246" t="s">
        <v>946</v>
      </c>
      <c r="C246" t="s">
        <v>949</v>
      </c>
      <c r="D246">
        <v>3</v>
      </c>
      <c r="F246" t="s">
        <v>2160</v>
      </c>
      <c r="G246" t="str">
        <f t="shared" si="6"/>
        <v>mod_divers_rich_beta_assump</v>
      </c>
      <c r="H246" t="s">
        <v>957</v>
      </c>
      <c r="I246" t="str">
        <f t="shared" si="7"/>
        <v xml:space="preserve">    mod_divers_rich_beta_assump_03: "Samples are assumed to have been taken at random from the broader population of sites ({{ ref_intext_wearn_gloverkapfer_2017 }})"</v>
      </c>
    </row>
    <row r="247" spans="1:9">
      <c r="A247" t="s">
        <v>1530</v>
      </c>
      <c r="B247" t="s">
        <v>947</v>
      </c>
      <c r="C247" t="s">
        <v>949</v>
      </c>
      <c r="D247">
        <v>4</v>
      </c>
      <c r="F247" t="s">
        <v>2731</v>
      </c>
      <c r="G247" t="str">
        <f t="shared" si="6"/>
        <v>mod_divers_rich_alpha_assump</v>
      </c>
      <c r="H247" t="s">
        <v>957</v>
      </c>
      <c r="I247" t="str">
        <f t="shared" si="7"/>
        <v xml:space="preserve">    mod_divers_rich_alpha_assump_04: "Sampling effort is comparable between [Camera locations](/09_glossary.md#camera_location) ({{ ref_intext_royle_nichols_2003 }})"</v>
      </c>
    </row>
    <row r="248" spans="1:9">
      <c r="A248" t="s">
        <v>1152</v>
      </c>
      <c r="B248" t="s">
        <v>946</v>
      </c>
      <c r="C248" t="s">
        <v>944</v>
      </c>
      <c r="D248">
        <v>3</v>
      </c>
      <c r="F248" t="s">
        <v>2161</v>
      </c>
      <c r="G248" t="str">
        <f t="shared" si="6"/>
        <v>mod_divers_rich_beta_con</v>
      </c>
      <c r="H248" t="s">
        <v>957</v>
      </c>
      <c r="I248" t="str">
        <f t="shared" si="7"/>
        <v xml:space="preserve">    mod_divers_rich_beta_con_03: "Scale-dependent (i.e., influenced by the size of the communities that are being included) ({{ ref_intext_wearn_gloverkapfer_2017 }})"</v>
      </c>
    </row>
    <row r="249" spans="1:9">
      <c r="A249" t="s">
        <v>1210</v>
      </c>
      <c r="B249" t="s">
        <v>361</v>
      </c>
      <c r="C249" t="s">
        <v>951</v>
      </c>
      <c r="D249">
        <v>9</v>
      </c>
      <c r="F249" t="s">
        <v>2818</v>
      </c>
      <c r="G249" t="str">
        <f t="shared" si="6"/>
        <v>mod_scr_secr_pro</v>
      </c>
      <c r="H249" t="s">
        <v>957</v>
      </c>
      <c r="I249" t="str">
        <f t="shared" si="7"/>
        <v xml:space="preserve">    mod_scr_secr_pro_09: "SECR ({{ ref_intext_efford_2004 }}; {{ ref_intext_borchers_efford_2008 }}; {{ ref_intext_royle_young_2008 }}; {{ ref_intext_royle_et_al_2009 }}) accounts for variation in individual [detection probability](/9_glossary#detection_probability); can produce spatial variation in [density](/09_glossary.md#density); SECR ({{ ref_intext_efford_2004 }}; {{ ref_intext_borchers_efford_2008 }}; {{ ref_intext_royle_young_2008 }}; {{ ref_intext_royle_et_al_2009 }}) more sensitive to detect moderate-to-major populations changes (+/-20-80%) ({{ ref_intext_royle_young_2008 }}; {{ ref_intext_royle_et_al_2009 }})"</v>
      </c>
    </row>
    <row r="250" spans="1:9">
      <c r="A250" t="s">
        <v>986</v>
      </c>
      <c r="B250" t="s">
        <v>355</v>
      </c>
      <c r="C250" t="s">
        <v>944</v>
      </c>
      <c r="D250">
        <v>1</v>
      </c>
      <c r="F250" t="s">
        <v>2225</v>
      </c>
      <c r="G250" t="str">
        <f t="shared" si="6"/>
        <v>mod_catspim_con</v>
      </c>
      <c r="H250" t="s">
        <v>957</v>
      </c>
      <c r="I250" t="str">
        <f t="shared" si="7"/>
        <v xml:space="preserve">    mod_catspim_con_01: "Sensitive to non-independent movement (e.g., group-travel); can cause over-dispersion and bias estimates ({{ ref_intext_sun_et_al_2022 }}; {{ ref_intext_clarke_et_al_2023 }}); may limit application to solitary species only ({{ ref_intext_sun_et_al_2022 }}; {{ ref_intext_clarke_et_al_2023 }})"</v>
      </c>
    </row>
    <row r="251" spans="1:9">
      <c r="A251" t="s">
        <v>1049</v>
      </c>
      <c r="B251" t="s">
        <v>947</v>
      </c>
      <c r="C251" t="s">
        <v>951</v>
      </c>
      <c r="D251">
        <v>2</v>
      </c>
      <c r="F251" t="s">
        <v>2162</v>
      </c>
      <c r="G251" t="str">
        <f t="shared" si="6"/>
        <v>mod_divers_rich_alpha_pro</v>
      </c>
      <c r="H251" t="s">
        <v>957</v>
      </c>
      <c r="I251" t="str">
        <f t="shared" si="7"/>
        <v xml:space="preserve">    mod_divers_rich_alpha_pro_02: "Simple to analyze, interpret and communicate ({{ ref_intext_wearn_gloverkapfer_2017 }})"</v>
      </c>
    </row>
    <row r="252" spans="1:9">
      <c r="A252" t="s">
        <v>1014</v>
      </c>
      <c r="B252" t="s">
        <v>945</v>
      </c>
      <c r="C252" t="s">
        <v>951</v>
      </c>
      <c r="D252">
        <v>1</v>
      </c>
      <c r="F252" t="s">
        <v>2168</v>
      </c>
      <c r="G252" t="str">
        <f t="shared" si="6"/>
        <v>mod_rai_poisson_pro</v>
      </c>
      <c r="H252" t="s">
        <v>957</v>
      </c>
      <c r="I252" t="str">
        <f t="shared" si="7"/>
        <v xml:space="preserve">    mod_rai_poisson_pro_01: "Simple to calculate and technically possible (even with small sample sizes when robust methods might fail) ({{ ref_intext_wearn_gloverkapfer_2017 }})"</v>
      </c>
    </row>
    <row r="253" spans="1:9">
      <c r="A253" t="s">
        <v>1145</v>
      </c>
      <c r="B253" t="s">
        <v>342</v>
      </c>
      <c r="C253" t="s">
        <v>949</v>
      </c>
      <c r="D253">
        <v>9</v>
      </c>
      <c r="F253" t="s">
        <v>2237</v>
      </c>
      <c r="G253" t="str">
        <f t="shared" si="6"/>
        <v>mod_ds_assump</v>
      </c>
      <c r="H253" t="s">
        <v>957</v>
      </c>
      <c r="I253" t="str">
        <f t="shared" si="7"/>
        <v xml:space="preserve">    mod_ds_assump_09: "Snapshot moments selected independently of animal locations ({{ ref_intext_palencia_et_al_2021 }})"</v>
      </c>
    </row>
    <row r="254" spans="1:9">
      <c r="A254" t="s">
        <v>1132</v>
      </c>
      <c r="B254" t="s">
        <v>340</v>
      </c>
      <c r="C254" t="s">
        <v>949</v>
      </c>
      <c r="D254">
        <v>6</v>
      </c>
      <c r="F254" t="s">
        <v>2291</v>
      </c>
      <c r="G254" t="str">
        <f t="shared" si="6"/>
        <v>mod_tte_assump</v>
      </c>
      <c r="H254" t="s">
        <v>957</v>
      </c>
      <c r="I254" t="str">
        <f t="shared" si="7"/>
        <v xml:space="preserve">    mod_tte_assump_06: "Spatial counts of animals (or counts in equal subsets of the landscape) are Poisson-distributed ({{ ref_intext_loonam_et_al_2021 }})"</v>
      </c>
    </row>
    <row r="255" spans="1:9">
      <c r="A255" t="s">
        <v>1122</v>
      </c>
      <c r="B255" t="s">
        <v>338</v>
      </c>
      <c r="C255" t="s">
        <v>949</v>
      </c>
      <c r="D255">
        <v>5</v>
      </c>
      <c r="F255" t="s">
        <v>2281</v>
      </c>
      <c r="G255" t="str">
        <f t="shared" si="6"/>
        <v>mod_ste_assump</v>
      </c>
      <c r="H255" t="s">
        <v>957</v>
      </c>
      <c r="I255" t="str">
        <f t="shared" si="7"/>
        <v xml:space="preserve">    mod_ste_assump_05: "Spatial counts of animals in a small area (or counts in equal subsets of the landscape) are Poisson-distributed ({{ ref_intext_loonam_et_al_2021 }})"</v>
      </c>
    </row>
    <row r="256" spans="1:9">
      <c r="A256" t="s">
        <v>962</v>
      </c>
      <c r="B256" t="s">
        <v>361</v>
      </c>
      <c r="C256" t="s">
        <v>949</v>
      </c>
      <c r="D256">
        <v>10</v>
      </c>
      <c r="F256" t="s">
        <v>2277</v>
      </c>
      <c r="G256" t="str">
        <f t="shared" si="6"/>
        <v>mod_scr_secr_assump</v>
      </c>
      <c r="H256" t="s">
        <v>957</v>
      </c>
      <c r="I256" t="str">
        <f t="shared" si="7"/>
        <v xml:space="preserve">    mod_scr_secr_assump_10: "Spatially explicit models have further assumptions about animal movement ({{ ref_intext_wearn_gloverkapfer_2017 }}; {{ ref_intext_rowcliffe_et_al_2008 }}; {{ ref_intext_royle_et_al_2009 }}; {{ ref_intext_obrien_et_al_2011 }}); these include:"</v>
      </c>
    </row>
    <row r="257" spans="1:9">
      <c r="A257" t="s">
        <v>1116</v>
      </c>
      <c r="B257" t="s">
        <v>368</v>
      </c>
      <c r="C257" t="s">
        <v>949</v>
      </c>
      <c r="D257">
        <v>5</v>
      </c>
      <c r="F257" t="s">
        <v>2253</v>
      </c>
      <c r="G257" t="str">
        <f t="shared" si="6"/>
        <v>mod_occupancy_assump</v>
      </c>
      <c r="H257" t="s">
        <v>957</v>
      </c>
      <c r="I257" t="str">
        <f t="shared" si="7"/>
        <v xml:space="preserve">    mod_occupancy_assump_05: "Species are not misidentified ({{ ref_intext_mackenzie_et_al_2006 }})"</v>
      </c>
    </row>
    <row r="258" spans="1:9">
      <c r="A258" t="s">
        <v>1177</v>
      </c>
      <c r="B258" t="s">
        <v>356</v>
      </c>
      <c r="C258" t="s">
        <v>944</v>
      </c>
      <c r="D258">
        <v>6</v>
      </c>
      <c r="F258" t="s">
        <v>2819</v>
      </c>
      <c r="G258" t="str">
        <f t="shared" ref="G258:G265" si="8">B258&amp;"_"&amp;C258</f>
        <v>mod_sc_con</v>
      </c>
      <c r="H258" t="s">
        <v>957</v>
      </c>
      <c r="I258" t="str">
        <f t="shared" ref="I258:I265" si="9">"    "&amp;A258&amp;": "&amp;""""&amp;F258&amp;""""</f>
        <v xml:space="preserve">    mod_sc_con_06: "Study design (camera arrangement) can dramatically affect the accuracy and precision of [density](/09_glossary.md#density) estimates' ({{ ref_intext_clarke_et_al_2023 }}; {{Sollmann, 2018}})"</v>
      </c>
    </row>
    <row r="259" spans="1:9">
      <c r="A259" t="s">
        <v>1180</v>
      </c>
      <c r="B259" t="s">
        <v>342</v>
      </c>
      <c r="C259" t="s">
        <v>944</v>
      </c>
      <c r="D259">
        <v>7</v>
      </c>
      <c r="F259" t="s">
        <v>2820</v>
      </c>
      <c r="G259" t="str">
        <f t="shared" si="8"/>
        <v>mod_ds_con</v>
      </c>
      <c r="H259" t="s">
        <v>957</v>
      </c>
      <c r="I259" t="str">
        <f t="shared" si="9"/>
        <v xml:space="preserve">    mod_ds_con_07: "Tends to underestimate [density](/09_glossary.md#density) ({{ ref_intext_howe_et_al_2017 }}; {{ ref_intext_twining_et_al_2022 }}; {{ ref_intext_clarke_et_al_2023 }})"</v>
      </c>
    </row>
    <row r="260" spans="1:9">
      <c r="A260" t="s">
        <v>1135</v>
      </c>
      <c r="B260" t="s">
        <v>346</v>
      </c>
      <c r="C260" t="s">
        <v>949</v>
      </c>
      <c r="D260">
        <v>7</v>
      </c>
      <c r="F260" t="s">
        <v>2270</v>
      </c>
      <c r="G260" t="str">
        <f t="shared" si="8"/>
        <v>mod_rest_assump</v>
      </c>
      <c r="H260" t="s">
        <v>957</v>
      </c>
      <c r="I260" t="str">
        <f t="shared" si="9"/>
        <v xml:space="preserve">    mod_rest_assump_07: "The observed distribution of staying time in the focal area fits the distribution of movement ({{ ref_intext_nakashima_et_al_2018 }})"</v>
      </c>
    </row>
    <row r="261" spans="1:9">
      <c r="A261" t="s">
        <v>1141</v>
      </c>
      <c r="B261" t="s">
        <v>346</v>
      </c>
      <c r="C261" t="s">
        <v>949</v>
      </c>
      <c r="D261">
        <v>8</v>
      </c>
      <c r="F261" t="s">
        <v>2271</v>
      </c>
      <c r="G261" t="str">
        <f t="shared" si="8"/>
        <v>mod_rest_assump</v>
      </c>
      <c r="H261" t="s">
        <v>957</v>
      </c>
      <c r="I261" t="str">
        <f t="shared" si="9"/>
        <v xml:space="preserve">    mod_rest_assump_08: "The observed staying time must follow a given parametric distribution ({{ ref_intext_nakashima_et_al_2018 }})"</v>
      </c>
    </row>
    <row r="262" spans="1:9">
      <c r="A262" t="s">
        <v>1105</v>
      </c>
      <c r="B262" t="s">
        <v>368</v>
      </c>
      <c r="C262" t="s">
        <v>949</v>
      </c>
      <c r="D262">
        <v>4</v>
      </c>
      <c r="F262" t="s">
        <v>2732</v>
      </c>
      <c r="G262" t="str">
        <f t="shared" si="8"/>
        <v>mod_occupancy_assump</v>
      </c>
      <c r="H262" t="s">
        <v>957</v>
      </c>
      <c r="I262" t="str">
        <f t="shared" si="9"/>
        <v xml:space="preserve">    mod_occupancy_assump_04: "The probability of [occupancy](/09_glossary.md#occupancy) and detection are constant across all [Camera locations](/09_glossary.md#camera_location) within a stratum or can be modelled using covariates ({{ ref_intext_mackenzie_et_al_2006 }})"</v>
      </c>
    </row>
    <row r="263" spans="1:9">
      <c r="A263" t="s">
        <v>1243</v>
      </c>
      <c r="B263" t="s">
        <v>355</v>
      </c>
      <c r="C263" t="s">
        <v>944</v>
      </c>
      <c r="D263">
        <v>3</v>
      </c>
      <c r="F263" t="s">
        <v>2821</v>
      </c>
      <c r="G263" t="str">
        <f t="shared" si="8"/>
        <v>mod_catspim_con</v>
      </c>
      <c r="H263" t="s">
        <v>957</v>
      </c>
      <c r="I263" t="str">
        <f t="shared" si="9"/>
        <v xml:space="preserve">    mod_catspim_con_03: "Too few categorical identifiers*/ possibilities can result in mis-assignments and overestimating [density](/09_glossary.md#density) ({{ ref_intext_augustine_et_al_2019 }}; {{ ref_intext_parmenter_et_al_2003 }}; {{ ref_intext_clarke_et_al_2023 }})"</v>
      </c>
    </row>
    <row r="264" spans="1:9">
      <c r="A264" t="s">
        <v>1126</v>
      </c>
      <c r="B264" t="s">
        <v>348</v>
      </c>
      <c r="C264" t="s">
        <v>949</v>
      </c>
      <c r="D264">
        <v>6</v>
      </c>
      <c r="F264" t="s">
        <v>2259</v>
      </c>
      <c r="G264" t="str">
        <f t="shared" si="8"/>
        <v>mod_rem_assump</v>
      </c>
      <c r="H264" t="s">
        <v>957</v>
      </c>
      <c r="I264" t="str">
        <f t="shared" si="9"/>
        <v xml:space="preserve">    mod_rem_assump_06: "Unbiased estimates of animal activity levels and speed ({{ ref_intext_rowcliffe_et_al_2014 }}; {{ ref_intext_rowcliffe_et_al_2016 }}; {{ ref_intext_wearn_gloverkapfer_2017 }})"</v>
      </c>
    </row>
    <row r="265" spans="1:9">
      <c r="A265" t="s">
        <v>1045</v>
      </c>
      <c r="B265" t="s">
        <v>362</v>
      </c>
      <c r="C265" t="s">
        <v>944</v>
      </c>
      <c r="D265">
        <v>2</v>
      </c>
      <c r="F265" t="s">
        <v>2822</v>
      </c>
      <c r="G265" t="str">
        <f t="shared" si="8"/>
        <v>mod_cr_cmr_con</v>
      </c>
      <c r="H265" t="s">
        <v>957</v>
      </c>
      <c r="I265" t="str">
        <f t="shared" si="9"/>
        <v xml:space="preserve">    mod_cr_cmr_con_02: "When the sample size is large enough to reliably estimate [density](/09_glossary.md#density) with CR, ({{ ref_intext_karanth_1995 }}; {{ ref_intext_karanth_nichols_1998 }}) individuals are unlikely to have a unique marker ({{ ref_intext_noss_et_al_2003 }}; {{ ref_intext_kelly_et_al_2008 }}; {{ ref_intext_rovero_et_al_2013 }})"</v>
      </c>
    </row>
  </sheetData>
  <autoFilter ref="A1:I265" xr:uid="{1FBF2974-2D75-4883-8921-EB4D204480E8}">
    <sortState xmlns:xlrd2="http://schemas.microsoft.com/office/spreadsheetml/2017/richdata2" ref="A2:I265">
      <sortCondition ref="F1:F265"/>
    </sortState>
  </autoFilter>
  <conditionalFormatting sqref="F1:F1048576">
    <cfRule type="containsText" dxfId="0" priority="1" operator="containsText" text="09_glossary.md">
      <formula>NOT(ISERROR(SEARCH("09_glossary.md",F1)))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2E112-07D7-47C9-967F-551DD5971314}">
  <dimension ref="A1:G20"/>
  <sheetViews>
    <sheetView workbookViewId="0"/>
  </sheetViews>
  <sheetFormatPr defaultRowHeight="14.25"/>
  <sheetData>
    <row r="1" spans="1:7">
      <c r="A1" t="s">
        <v>3614</v>
      </c>
      <c r="B1" t="s">
        <v>3613</v>
      </c>
      <c r="C1" t="s">
        <v>3612</v>
      </c>
    </row>
    <row r="2" spans="1:7">
      <c r="A2" t="s">
        <v>3611</v>
      </c>
      <c r="B2">
        <v>2.84</v>
      </c>
      <c r="C2">
        <v>9.24</v>
      </c>
      <c r="D2">
        <f>B2/$B$3</f>
        <v>0.4663382594417077</v>
      </c>
      <c r="E2">
        <f>D2*130</f>
        <v>60.623973727422005</v>
      </c>
    </row>
    <row r="3" spans="1:7">
      <c r="A3" t="s">
        <v>3610</v>
      </c>
      <c r="B3">
        <v>6.09</v>
      </c>
      <c r="C3">
        <v>4.04</v>
      </c>
      <c r="D3">
        <f>B3/$B$3</f>
        <v>1</v>
      </c>
      <c r="E3">
        <f>D3*130</f>
        <v>130</v>
      </c>
      <c r="F3">
        <v>130</v>
      </c>
      <c r="G3">
        <f>F3/C3</f>
        <v>32.178217821782177</v>
      </c>
    </row>
    <row r="4" spans="1:7">
      <c r="A4" t="s">
        <v>3609</v>
      </c>
      <c r="B4">
        <v>6.06</v>
      </c>
      <c r="C4">
        <v>7.73</v>
      </c>
      <c r="D4">
        <f>B4/$B$3</f>
        <v>0.99507389162561577</v>
      </c>
      <c r="E4">
        <f>D4*130</f>
        <v>129.35960591133005</v>
      </c>
    </row>
    <row r="5" spans="1:7">
      <c r="A5" t="s">
        <v>3608</v>
      </c>
      <c r="B5">
        <v>2.4300000000000002</v>
      </c>
      <c r="C5">
        <v>15.8</v>
      </c>
      <c r="D5">
        <f>B5/$B$3</f>
        <v>0.39901477832512317</v>
      </c>
      <c r="E5">
        <f>D5*130</f>
        <v>51.871921182266014</v>
      </c>
    </row>
    <row r="8" spans="1:7">
      <c r="E8">
        <v>12</v>
      </c>
      <c r="F8">
        <f t="shared" ref="F8:F20" si="0">E8/5</f>
        <v>2.4</v>
      </c>
    </row>
    <row r="9" spans="1:7">
      <c r="E9">
        <f t="shared" ref="E9:E20" si="1">E8*2</f>
        <v>24</v>
      </c>
      <c r="F9">
        <f t="shared" si="0"/>
        <v>4.8</v>
      </c>
    </row>
    <row r="10" spans="1:7">
      <c r="E10">
        <f t="shared" si="1"/>
        <v>48</v>
      </c>
      <c r="F10">
        <f t="shared" si="0"/>
        <v>9.6</v>
      </c>
    </row>
    <row r="11" spans="1:7">
      <c r="E11">
        <f t="shared" si="1"/>
        <v>96</v>
      </c>
      <c r="F11">
        <f t="shared" si="0"/>
        <v>19.2</v>
      </c>
    </row>
    <row r="12" spans="1:7">
      <c r="E12">
        <f t="shared" si="1"/>
        <v>192</v>
      </c>
      <c r="F12">
        <f t="shared" si="0"/>
        <v>38.4</v>
      </c>
    </row>
    <row r="13" spans="1:7">
      <c r="E13">
        <f t="shared" si="1"/>
        <v>384</v>
      </c>
      <c r="F13">
        <f t="shared" si="0"/>
        <v>76.8</v>
      </c>
    </row>
    <row r="14" spans="1:7">
      <c r="E14">
        <f t="shared" si="1"/>
        <v>768</v>
      </c>
      <c r="F14">
        <f t="shared" si="0"/>
        <v>153.6</v>
      </c>
    </row>
    <row r="15" spans="1:7">
      <c r="E15">
        <f t="shared" si="1"/>
        <v>1536</v>
      </c>
      <c r="F15">
        <f t="shared" si="0"/>
        <v>307.2</v>
      </c>
    </row>
    <row r="16" spans="1:7">
      <c r="E16">
        <f t="shared" si="1"/>
        <v>3072</v>
      </c>
      <c r="F16">
        <f t="shared" si="0"/>
        <v>614.4</v>
      </c>
    </row>
    <row r="17" spans="5:6">
      <c r="E17">
        <f t="shared" si="1"/>
        <v>6144</v>
      </c>
      <c r="F17">
        <f t="shared" si="0"/>
        <v>1228.8</v>
      </c>
    </row>
    <row r="18" spans="5:6">
      <c r="E18">
        <f t="shared" si="1"/>
        <v>12288</v>
      </c>
      <c r="F18">
        <f t="shared" si="0"/>
        <v>2457.6</v>
      </c>
    </row>
    <row r="19" spans="5:6">
      <c r="E19">
        <f t="shared" si="1"/>
        <v>24576</v>
      </c>
      <c r="F19">
        <f t="shared" si="0"/>
        <v>4915.2</v>
      </c>
    </row>
    <row r="20" spans="5:6">
      <c r="E20">
        <f t="shared" si="1"/>
        <v>49152</v>
      </c>
      <c r="F20">
        <f t="shared" si="0"/>
        <v>9830.4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75B9D-7835-495D-8911-DAA74FFB2CE6}">
  <dimension ref="A1:AN81"/>
  <sheetViews>
    <sheetView workbookViewId="0"/>
  </sheetViews>
  <sheetFormatPr defaultRowHeight="14.25"/>
  <cols>
    <col min="1" max="1" width="22" bestFit="1" customWidth="1"/>
    <col min="2" max="2" width="16.125" bestFit="1" customWidth="1"/>
    <col min="3" max="3" width="4.125" bestFit="1" customWidth="1"/>
    <col min="4" max="4" width="3.875" bestFit="1" customWidth="1"/>
    <col min="5" max="7" width="3.875" customWidth="1"/>
    <col min="8" max="8" width="23.375" bestFit="1" customWidth="1"/>
    <col min="9" max="9" width="14.125" bestFit="1" customWidth="1"/>
    <col min="10" max="10" width="6.875" customWidth="1"/>
    <col min="11" max="11" width="4.25" customWidth="1"/>
    <col min="18" max="18" width="39.125" customWidth="1"/>
    <col min="19" max="19" width="11.125" customWidth="1"/>
    <col min="20" max="20" width="18.25" customWidth="1"/>
    <col min="22" max="22" width="17.25" customWidth="1"/>
    <col min="23" max="23" width="18.75" customWidth="1"/>
    <col min="24" max="24" width="22.375" customWidth="1"/>
    <col min="25" max="25" width="32.625" customWidth="1"/>
    <col min="26" max="26" width="21.75" customWidth="1"/>
    <col min="27" max="27" width="23.375" customWidth="1"/>
    <col min="28" max="28" width="15.125" customWidth="1"/>
    <col min="31" max="31" width="23.375" style="8" customWidth="1"/>
    <col min="32" max="32" width="16.75" customWidth="1"/>
    <col min="34" max="34" width="12.375" customWidth="1"/>
    <col min="35" max="35" width="9" customWidth="1"/>
    <col min="37" max="38" width="9" customWidth="1"/>
    <col min="39" max="39" width="27.375" customWidth="1"/>
    <col min="40" max="40" width="2.625" bestFit="1" customWidth="1"/>
  </cols>
  <sheetData>
    <row r="1" spans="1:40">
      <c r="T1" t="s">
        <v>372</v>
      </c>
      <c r="U1" t="s">
        <v>368</v>
      </c>
      <c r="V1" t="s">
        <v>947</v>
      </c>
      <c r="W1" t="s">
        <v>946</v>
      </c>
      <c r="X1" t="s">
        <v>948</v>
      </c>
      <c r="Y1" t="s">
        <v>945</v>
      </c>
      <c r="Z1" t="s">
        <v>354</v>
      </c>
      <c r="AA1" t="s">
        <v>355</v>
      </c>
      <c r="AB1" t="s">
        <v>362</v>
      </c>
      <c r="AC1" t="s">
        <v>348</v>
      </c>
      <c r="AD1" t="s">
        <v>346</v>
      </c>
      <c r="AE1" s="8" t="s">
        <v>356</v>
      </c>
      <c r="AF1" t="s">
        <v>361</v>
      </c>
      <c r="AG1" t="s">
        <v>358</v>
      </c>
      <c r="AH1" t="s">
        <v>342</v>
      </c>
      <c r="AI1" t="s">
        <v>335</v>
      </c>
      <c r="AJ1" t="s">
        <v>338</v>
      </c>
      <c r="AK1" t="s">
        <v>344</v>
      </c>
      <c r="AL1" t="s">
        <v>340</v>
      </c>
      <c r="AM1" t="s">
        <v>364</v>
      </c>
      <c r="AN1" t="s">
        <v>1258</v>
      </c>
    </row>
    <row r="2" spans="1:40">
      <c r="T2">
        <f>VLOOKUP(T$1,$A:$D,2,FALSE)</f>
        <v>1</v>
      </c>
      <c r="U2">
        <f>VLOOKUP(U$1,$A:$D,2,FALSE)</f>
        <v>5</v>
      </c>
      <c r="V2">
        <f t="shared" ref="V2:AL2" si="0">VLOOKUP(V$1,$A:$D,2,FALSE)</f>
        <v>4</v>
      </c>
      <c r="W2">
        <f t="shared" si="0"/>
        <v>3</v>
      </c>
      <c r="X2">
        <f t="shared" si="0"/>
        <v>3</v>
      </c>
      <c r="Y2">
        <f t="shared" si="0"/>
        <v>1</v>
      </c>
      <c r="Z2">
        <f>VLOOKUP(Z$1,$A:$D,2,FALSE)</f>
        <v>2</v>
      </c>
      <c r="AA2">
        <f>VLOOKUP(AA$1,$A:$D,2,FALSE)</f>
        <v>11</v>
      </c>
      <c r="AB2">
        <f>VLOOKUP(AB$1,$A:$D,2,FALSE)</f>
        <v>6</v>
      </c>
      <c r="AC2">
        <f t="shared" si="0"/>
        <v>9</v>
      </c>
      <c r="AD2">
        <f t="shared" si="0"/>
        <v>8</v>
      </c>
      <c r="AE2" s="8">
        <f t="shared" si="0"/>
        <v>6</v>
      </c>
      <c r="AF2">
        <f t="shared" si="0"/>
        <v>14</v>
      </c>
      <c r="AG2">
        <f t="shared" si="0"/>
        <v>17</v>
      </c>
      <c r="AH2">
        <f>VLOOKUP(AH$1,$A:$D,2,FALSE)</f>
        <v>9</v>
      </c>
      <c r="AI2">
        <f>VLOOKUP(AI$1,$A:$D,2,FALSE)</f>
        <v>5</v>
      </c>
      <c r="AJ2">
        <f t="shared" si="0"/>
        <v>6</v>
      </c>
      <c r="AK2">
        <f t="shared" si="0"/>
        <v>3</v>
      </c>
      <c r="AL2">
        <f t="shared" si="0"/>
        <v>8</v>
      </c>
      <c r="AM2">
        <f>VLOOKUP(AM$1,$A:$D,2,FALSE)</f>
        <v>2</v>
      </c>
      <c r="AN2" t="s">
        <v>1258</v>
      </c>
    </row>
    <row r="3" spans="1:40">
      <c r="T3">
        <f>VLOOKUP(T$1,$A:$D,3,FALSE)</f>
        <v>1</v>
      </c>
      <c r="U3">
        <f>VLOOKUP(U$1,$A:$D,3,FALSE)</f>
        <v>2</v>
      </c>
      <c r="V3">
        <f t="shared" ref="V3:AL3" si="1">VLOOKUP(V$1,$A:$D,3,FALSE)</f>
        <v>3</v>
      </c>
      <c r="W3">
        <f t="shared" si="1"/>
        <v>3</v>
      </c>
      <c r="X3">
        <f t="shared" si="1"/>
        <v>3</v>
      </c>
      <c r="Y3">
        <f t="shared" si="1"/>
        <v>3</v>
      </c>
      <c r="Z3">
        <f>VLOOKUP(Z$1,$A:$D,3,FALSE)</f>
        <v>2</v>
      </c>
      <c r="AA3">
        <f>VLOOKUP(AA$1,$A:$D,3,FALSE)</f>
        <v>3</v>
      </c>
      <c r="AB3">
        <f>VLOOKUP(AB$1,$A:$D,3,FALSE)</f>
        <v>8</v>
      </c>
      <c r="AC3">
        <f t="shared" si="1"/>
        <v>5</v>
      </c>
      <c r="AD3">
        <f t="shared" si="1"/>
        <v>4</v>
      </c>
      <c r="AE3" s="8">
        <f t="shared" si="1"/>
        <v>7</v>
      </c>
      <c r="AF3">
        <f t="shared" si="1"/>
        <v>7</v>
      </c>
      <c r="AG3">
        <f t="shared" si="1"/>
        <v>6</v>
      </c>
      <c r="AH3">
        <f>VLOOKUP(AH$1,$A:$D,3,FALSE)</f>
        <v>8</v>
      </c>
      <c r="AI3">
        <f>VLOOKUP(AI$1,$A:$D,3,FALSE)</f>
        <v>3</v>
      </c>
      <c r="AJ3">
        <f t="shared" si="1"/>
        <v>1</v>
      </c>
      <c r="AK3">
        <f t="shared" si="1"/>
        <v>2</v>
      </c>
      <c r="AL3">
        <f t="shared" si="1"/>
        <v>1</v>
      </c>
      <c r="AM3">
        <f>VLOOKUP(AM$1,$A:$D,3,FALSE)</f>
        <v>3</v>
      </c>
      <c r="AN3" t="s">
        <v>1258</v>
      </c>
    </row>
    <row r="4" spans="1:40">
      <c r="T4">
        <f>VLOOKUP(T$1,$A$9:$D$29,4,FALSE)</f>
        <v>1</v>
      </c>
      <c r="U4">
        <f>VLOOKUP(U$1,$A$9:$D$29,4,FALSE)</f>
        <v>5</v>
      </c>
      <c r="V4">
        <f t="shared" ref="V4:AL4" si="2">VLOOKUP(V$1,$A$9:$D$29,4,FALSE)</f>
        <v>3</v>
      </c>
      <c r="W4">
        <f t="shared" si="2"/>
        <v>3</v>
      </c>
      <c r="X4">
        <f t="shared" si="2"/>
        <v>2</v>
      </c>
      <c r="Y4">
        <f t="shared" si="2"/>
        <v>3</v>
      </c>
      <c r="Z4">
        <f>VLOOKUP(Z$1,$A$9:$D$29,4,FALSE)</f>
        <v>5</v>
      </c>
      <c r="AA4">
        <f>VLOOKUP(AA$1,$A$9:$D$29,4,FALSE)</f>
        <v>1</v>
      </c>
      <c r="AB4">
        <f>VLOOKUP(AB$1,$A$9:$D$29,4,FALSE)</f>
        <v>3</v>
      </c>
      <c r="AC4">
        <f t="shared" si="2"/>
        <v>8</v>
      </c>
      <c r="AD4">
        <f t="shared" si="2"/>
        <v>1</v>
      </c>
      <c r="AE4" s="8">
        <f t="shared" si="2"/>
        <v>1</v>
      </c>
      <c r="AF4">
        <f t="shared" si="2"/>
        <v>9</v>
      </c>
      <c r="AG4">
        <f t="shared" si="2"/>
        <v>4</v>
      </c>
      <c r="AH4">
        <f>VLOOKUP(AH$1,$A$9:$D$29,4,FALSE)</f>
        <v>4</v>
      </c>
      <c r="AI4">
        <f>VLOOKUP(AI$1,$A$9:$D$29,4,FALSE)</f>
        <v>2</v>
      </c>
      <c r="AJ4">
        <f t="shared" si="2"/>
        <v>2</v>
      </c>
      <c r="AK4">
        <f t="shared" si="2"/>
        <v>3</v>
      </c>
      <c r="AL4">
        <f t="shared" si="2"/>
        <v>0</v>
      </c>
      <c r="AM4">
        <f>VLOOKUP(AM$1,$A$9:$D$29,4,FALSE)</f>
        <v>4</v>
      </c>
      <c r="AN4" t="s">
        <v>1258</v>
      </c>
    </row>
    <row r="5" spans="1:40">
      <c r="AN5" t="s">
        <v>1258</v>
      </c>
    </row>
    <row r="6" spans="1:40">
      <c r="P6" t="s">
        <v>1260</v>
      </c>
      <c r="R6" t="s">
        <v>1244</v>
      </c>
      <c r="T6" t="s">
        <v>1244</v>
      </c>
      <c r="U6" t="s">
        <v>1244</v>
      </c>
      <c r="V6" t="s">
        <v>1244</v>
      </c>
      <c r="W6" t="s">
        <v>1244</v>
      </c>
      <c r="X6" t="s">
        <v>1244</v>
      </c>
      <c r="Y6" t="s">
        <v>1244</v>
      </c>
      <c r="Z6" t="s">
        <v>1244</v>
      </c>
      <c r="AA6" t="s">
        <v>1244</v>
      </c>
      <c r="AB6" t="s">
        <v>1244</v>
      </c>
      <c r="AC6" t="s">
        <v>1244</v>
      </c>
      <c r="AD6" t="s">
        <v>1244</v>
      </c>
      <c r="AE6" s="8" t="s">
        <v>1244</v>
      </c>
      <c r="AF6" t="s">
        <v>1244</v>
      </c>
      <c r="AG6" t="s">
        <v>1244</v>
      </c>
      <c r="AH6" t="s">
        <v>1244</v>
      </c>
      <c r="AI6" t="s">
        <v>1244</v>
      </c>
      <c r="AJ6" t="s">
        <v>1244</v>
      </c>
      <c r="AK6" t="s">
        <v>1244</v>
      </c>
      <c r="AL6" t="s">
        <v>1244</v>
      </c>
      <c r="AM6" t="s">
        <v>1244</v>
      </c>
      <c r="AN6" t="s">
        <v>1258</v>
      </c>
    </row>
    <row r="7" spans="1:40">
      <c r="P7">
        <v>1</v>
      </c>
      <c r="R7" t="s">
        <v>1245</v>
      </c>
      <c r="T7" t="s">
        <v>1245</v>
      </c>
      <c r="U7" t="s">
        <v>1245</v>
      </c>
      <c r="V7" t="s">
        <v>1245</v>
      </c>
      <c r="W7" t="s">
        <v>1245</v>
      </c>
      <c r="X7" t="s">
        <v>1245</v>
      </c>
      <c r="Y7" t="s">
        <v>1245</v>
      </c>
      <c r="Z7" t="s">
        <v>1245</v>
      </c>
      <c r="AA7" t="s">
        <v>1245</v>
      </c>
      <c r="AB7" t="s">
        <v>1245</v>
      </c>
      <c r="AC7" t="s">
        <v>1245</v>
      </c>
      <c r="AD7" t="s">
        <v>1245</v>
      </c>
      <c r="AE7" s="8" t="s">
        <v>1245</v>
      </c>
      <c r="AF7" t="s">
        <v>1245</v>
      </c>
      <c r="AG7" t="s">
        <v>1245</v>
      </c>
      <c r="AH7" t="s">
        <v>1245</v>
      </c>
      <c r="AI7" t="s">
        <v>1245</v>
      </c>
      <c r="AJ7" t="s">
        <v>1245</v>
      </c>
      <c r="AK7" t="s">
        <v>1245</v>
      </c>
      <c r="AL7" t="s">
        <v>1245</v>
      </c>
      <c r="AM7" t="s">
        <v>1245</v>
      </c>
      <c r="AN7" t="s">
        <v>1258</v>
      </c>
    </row>
    <row r="8" spans="1:40">
      <c r="A8" s="4" t="s">
        <v>961</v>
      </c>
      <c r="B8" s="4" t="s">
        <v>960</v>
      </c>
      <c r="H8" t="s">
        <v>961</v>
      </c>
      <c r="I8" t="s">
        <v>960</v>
      </c>
      <c r="P8">
        <v>2</v>
      </c>
      <c r="R8" t="s">
        <v>1246</v>
      </c>
      <c r="T8" t="s">
        <v>1246</v>
      </c>
      <c r="U8" t="s">
        <v>1246</v>
      </c>
      <c r="V8" t="s">
        <v>1246</v>
      </c>
      <c r="W8" t="s">
        <v>1246</v>
      </c>
      <c r="X8" t="s">
        <v>1246</v>
      </c>
      <c r="Y8" t="s">
        <v>1246</v>
      </c>
      <c r="Z8" t="s">
        <v>1246</v>
      </c>
      <c r="AA8" t="s">
        <v>1246</v>
      </c>
      <c r="AB8" t="s">
        <v>1246</v>
      </c>
      <c r="AC8" t="s">
        <v>1246</v>
      </c>
      <c r="AD8" t="s">
        <v>1246</v>
      </c>
      <c r="AE8" s="8" t="s">
        <v>1246</v>
      </c>
      <c r="AF8" t="s">
        <v>1246</v>
      </c>
      <c r="AG8" t="s">
        <v>1246</v>
      </c>
      <c r="AH8" t="s">
        <v>1246</v>
      </c>
      <c r="AI8" t="s">
        <v>1246</v>
      </c>
      <c r="AJ8" t="s">
        <v>1246</v>
      </c>
      <c r="AK8" t="s">
        <v>1246</v>
      </c>
      <c r="AL8" t="s">
        <v>1246</v>
      </c>
      <c r="AM8" t="s">
        <v>1246</v>
      </c>
      <c r="AN8" t="s">
        <v>1258</v>
      </c>
    </row>
    <row r="9" spans="1:40">
      <c r="A9" s="4" t="s">
        <v>959</v>
      </c>
      <c r="B9" t="s">
        <v>949</v>
      </c>
      <c r="C9" t="s">
        <v>944</v>
      </c>
      <c r="D9" t="s">
        <v>951</v>
      </c>
      <c r="H9" t="s">
        <v>959</v>
      </c>
      <c r="I9" t="s">
        <v>949</v>
      </c>
      <c r="J9" t="s">
        <v>951</v>
      </c>
      <c r="K9" t="s">
        <v>944</v>
      </c>
      <c r="P9">
        <v>3</v>
      </c>
      <c r="Q9">
        <v>1</v>
      </c>
      <c r="R9" t="s">
        <v>1264</v>
      </c>
      <c r="S9" t="str">
        <f>"- "&amp;R9</f>
        <v>- {{ mod_name_assump_01 }}</v>
      </c>
      <c r="T9" t="str">
        <f t="shared" ref="T9:U24" si="3">IF(T$2&gt;=$Q9,$R9,"")</f>
        <v>{{ mod_name_assump_01 }}</v>
      </c>
      <c r="U9" t="str">
        <f t="shared" si="3"/>
        <v>{{ mod_name_assump_01 }}</v>
      </c>
      <c r="V9" t="str">
        <f t="shared" ref="V9:AL22" si="4">IF(V$2&gt;=$Q9,$R9,"")</f>
        <v>{{ mod_name_assump_01 }}</v>
      </c>
      <c r="W9" t="str">
        <f t="shared" si="4"/>
        <v>{{ mod_name_assump_01 }}</v>
      </c>
      <c r="X9" t="str">
        <f t="shared" si="4"/>
        <v>{{ mod_name_assump_01 }}</v>
      </c>
      <c r="Y9" t="str">
        <f t="shared" si="4"/>
        <v>{{ mod_name_assump_01 }}</v>
      </c>
      <c r="Z9" t="str">
        <f t="shared" ref="Z9:AB24" si="5">IF(Z$2&gt;=$Q9,$R9,"")</f>
        <v>{{ mod_name_assump_01 }}</v>
      </c>
      <c r="AA9" t="str">
        <f t="shared" si="5"/>
        <v>{{ mod_name_assump_01 }}</v>
      </c>
      <c r="AB9" t="str">
        <f t="shared" si="5"/>
        <v>{{ mod_name_assump_01 }}</v>
      </c>
      <c r="AC9" t="str">
        <f t="shared" si="4"/>
        <v>{{ mod_name_assump_01 }}</v>
      </c>
      <c r="AD9" t="str">
        <f t="shared" si="4"/>
        <v>{{ mod_name_assump_01 }}</v>
      </c>
      <c r="AE9" s="8" t="str">
        <f t="shared" si="4"/>
        <v>{{ mod_name_assump_01 }}</v>
      </c>
      <c r="AF9" t="str">
        <f t="shared" si="4"/>
        <v>{{ mod_name_assump_01 }}</v>
      </c>
      <c r="AG9" t="str">
        <f t="shared" si="4"/>
        <v>{{ mod_name_assump_01 }}</v>
      </c>
      <c r="AH9" t="str">
        <f t="shared" ref="AH9:AH24" si="6">IF(AH$2&gt;=$Q9,$R9,"")</f>
        <v>{{ mod_name_assump_01 }}</v>
      </c>
      <c r="AI9" t="s">
        <v>1261</v>
      </c>
      <c r="AJ9" t="str">
        <f t="shared" si="4"/>
        <v>{{ mod_name_assump_01 }}</v>
      </c>
      <c r="AK9" t="str">
        <f t="shared" si="4"/>
        <v>{{ mod_name_assump_01 }}</v>
      </c>
      <c r="AL9" t="str">
        <f t="shared" si="4"/>
        <v>{{ mod_name_assump_01 }}</v>
      </c>
      <c r="AM9" t="str">
        <f t="shared" ref="AM9:AM24" si="7">IF(AM$2&gt;=$Q9,$R9,"")</f>
        <v>{{ mod_name_assump_01 }}</v>
      </c>
      <c r="AN9" t="s">
        <v>1258</v>
      </c>
    </row>
    <row r="10" spans="1:40">
      <c r="A10" s="5" t="s">
        <v>354</v>
      </c>
      <c r="B10">
        <v>2</v>
      </c>
      <c r="C10">
        <v>2</v>
      </c>
      <c r="D10">
        <v>5</v>
      </c>
      <c r="H10" t="s">
        <v>354</v>
      </c>
      <c r="I10">
        <v>2</v>
      </c>
      <c r="J10">
        <v>5</v>
      </c>
      <c r="K10">
        <v>2</v>
      </c>
      <c r="P10">
        <v>4</v>
      </c>
      <c r="Q10">
        <v>2</v>
      </c>
      <c r="R10" t="s">
        <v>1265</v>
      </c>
      <c r="S10" t="str">
        <f t="shared" ref="S10:S58" si="8">"- "&amp;R10</f>
        <v>- {{ mod_name_assump_02 }}</v>
      </c>
      <c r="T10" t="str">
        <f t="shared" si="3"/>
        <v/>
      </c>
      <c r="U10" t="str">
        <f t="shared" si="3"/>
        <v>{{ mod_name_assump_02 }}</v>
      </c>
      <c r="V10" t="str">
        <f t="shared" si="4"/>
        <v>{{ mod_name_assump_02 }}</v>
      </c>
      <c r="W10" t="str">
        <f t="shared" si="4"/>
        <v>{{ mod_name_assump_02 }}</v>
      </c>
      <c r="X10" t="str">
        <f t="shared" si="4"/>
        <v>{{ mod_name_assump_02 }}</v>
      </c>
      <c r="Y10" t="str">
        <f t="shared" si="4"/>
        <v/>
      </c>
      <c r="Z10" t="str">
        <f t="shared" si="5"/>
        <v>{{ mod_name_assump_02 }}</v>
      </c>
      <c r="AA10" t="str">
        <f t="shared" si="5"/>
        <v>{{ mod_name_assump_02 }}</v>
      </c>
      <c r="AB10" t="str">
        <f t="shared" si="5"/>
        <v>{{ mod_name_assump_02 }}</v>
      </c>
      <c r="AC10" t="str">
        <f t="shared" si="4"/>
        <v>{{ mod_name_assump_02 }}</v>
      </c>
      <c r="AD10" t="str">
        <f t="shared" si="4"/>
        <v>{{ mod_name_assump_02 }}</v>
      </c>
      <c r="AE10" s="8" t="str">
        <f t="shared" si="4"/>
        <v>{{ mod_name_assump_02 }}</v>
      </c>
      <c r="AF10" t="str">
        <f t="shared" si="4"/>
        <v>{{ mod_name_assump_02 }}</v>
      </c>
      <c r="AG10" t="str">
        <f t="shared" si="4"/>
        <v>{{ mod_name_assump_02 }}</v>
      </c>
      <c r="AH10" t="str">
        <f t="shared" si="6"/>
        <v>{{ mod_name_assump_02 }}</v>
      </c>
      <c r="AI10" t="str">
        <f t="shared" ref="AI10:AI24" si="9">IF(AI$2&gt;=$Q10,$R10,"")</f>
        <v>{{ mod_name_assump_02 }}</v>
      </c>
      <c r="AJ10" t="str">
        <f t="shared" si="4"/>
        <v>{{ mod_name_assump_02 }}</v>
      </c>
      <c r="AK10" t="str">
        <f t="shared" si="4"/>
        <v>{{ mod_name_assump_02 }}</v>
      </c>
      <c r="AL10" t="str">
        <f t="shared" si="4"/>
        <v>{{ mod_name_assump_02 }}</v>
      </c>
      <c r="AM10" t="str">
        <f t="shared" si="7"/>
        <v>{{ mod_name_assump_02 }}</v>
      </c>
      <c r="AN10" t="s">
        <v>1258</v>
      </c>
    </row>
    <row r="11" spans="1:40">
      <c r="A11" s="5" t="s">
        <v>364</v>
      </c>
      <c r="B11">
        <v>2</v>
      </c>
      <c r="C11">
        <v>3</v>
      </c>
      <c r="D11">
        <v>4</v>
      </c>
      <c r="H11" s="7" t="s">
        <v>364</v>
      </c>
      <c r="I11" s="7">
        <v>2</v>
      </c>
      <c r="J11" s="7">
        <v>4</v>
      </c>
      <c r="K11" s="7">
        <v>3</v>
      </c>
      <c r="L11" s="7"/>
      <c r="P11">
        <v>5</v>
      </c>
      <c r="Q11">
        <v>3</v>
      </c>
      <c r="R11" t="s">
        <v>1266</v>
      </c>
      <c r="S11" t="str">
        <f t="shared" si="8"/>
        <v>- {{ mod_name_assump_03 }}</v>
      </c>
      <c r="T11" t="str">
        <f t="shared" si="3"/>
        <v/>
      </c>
      <c r="U11" t="str">
        <f t="shared" si="3"/>
        <v>{{ mod_name_assump_03 }}</v>
      </c>
      <c r="V11" t="str">
        <f t="shared" si="4"/>
        <v>{{ mod_name_assump_03 }}</v>
      </c>
      <c r="W11" t="str">
        <f t="shared" si="4"/>
        <v>{{ mod_name_assump_03 }}</v>
      </c>
      <c r="X11" t="str">
        <f t="shared" si="4"/>
        <v>{{ mod_name_assump_03 }}</v>
      </c>
      <c r="Y11" t="str">
        <f t="shared" si="4"/>
        <v/>
      </c>
      <c r="Z11" t="str">
        <f t="shared" si="5"/>
        <v/>
      </c>
      <c r="AA11" t="str">
        <f t="shared" si="5"/>
        <v>{{ mod_name_assump_03 }}</v>
      </c>
      <c r="AB11" t="str">
        <f t="shared" si="5"/>
        <v>{{ mod_name_assump_03 }}</v>
      </c>
      <c r="AC11" t="str">
        <f t="shared" si="4"/>
        <v>{{ mod_name_assump_03 }}</v>
      </c>
      <c r="AD11" t="str">
        <f t="shared" si="4"/>
        <v>{{ mod_name_assump_03 }}</v>
      </c>
      <c r="AE11" s="8" t="str">
        <f t="shared" si="4"/>
        <v>{{ mod_name_assump_03 }}</v>
      </c>
      <c r="AF11" t="str">
        <f t="shared" si="4"/>
        <v>{{ mod_name_assump_03 }}</v>
      </c>
      <c r="AG11" t="str">
        <f t="shared" si="4"/>
        <v>{{ mod_name_assump_03 }}</v>
      </c>
      <c r="AH11" t="str">
        <f t="shared" si="6"/>
        <v>{{ mod_name_assump_03 }}</v>
      </c>
      <c r="AI11" t="str">
        <f t="shared" si="9"/>
        <v>{{ mod_name_assump_03 }}</v>
      </c>
      <c r="AJ11" t="str">
        <f t="shared" si="4"/>
        <v>{{ mod_name_assump_03 }}</v>
      </c>
      <c r="AK11" t="str">
        <f t="shared" si="4"/>
        <v>{{ mod_name_assump_03 }}</v>
      </c>
      <c r="AL11" t="str">
        <f t="shared" si="4"/>
        <v>{{ mod_name_assump_03 }}</v>
      </c>
      <c r="AM11" t="str">
        <f t="shared" si="7"/>
        <v/>
      </c>
      <c r="AN11" t="s">
        <v>1258</v>
      </c>
    </row>
    <row r="12" spans="1:40">
      <c r="A12" s="5" t="s">
        <v>355</v>
      </c>
      <c r="B12">
        <v>11</v>
      </c>
      <c r="C12">
        <v>3</v>
      </c>
      <c r="D12">
        <v>1</v>
      </c>
      <c r="H12" t="s">
        <v>355</v>
      </c>
      <c r="I12">
        <v>11</v>
      </c>
      <c r="J12">
        <v>1</v>
      </c>
      <c r="K12">
        <v>3</v>
      </c>
      <c r="P12">
        <v>6</v>
      </c>
      <c r="Q12">
        <v>4</v>
      </c>
      <c r="R12" t="s">
        <v>1267</v>
      </c>
      <c r="S12" t="str">
        <f t="shared" si="8"/>
        <v>- {{ mod_name_assump_04 }}</v>
      </c>
      <c r="T12" t="str">
        <f t="shared" si="3"/>
        <v/>
      </c>
      <c r="U12" t="str">
        <f t="shared" si="3"/>
        <v>{{ mod_name_assump_04 }}</v>
      </c>
      <c r="V12" t="str">
        <f t="shared" si="4"/>
        <v>{{ mod_name_assump_04 }}</v>
      </c>
      <c r="W12" t="str">
        <f t="shared" si="4"/>
        <v/>
      </c>
      <c r="X12" t="str">
        <f t="shared" si="4"/>
        <v/>
      </c>
      <c r="Y12" t="str">
        <f t="shared" si="4"/>
        <v/>
      </c>
      <c r="Z12" t="str">
        <f t="shared" si="5"/>
        <v/>
      </c>
      <c r="AA12" t="str">
        <f t="shared" si="5"/>
        <v>{{ mod_name_assump_04 }}</v>
      </c>
      <c r="AB12" t="str">
        <f t="shared" si="5"/>
        <v>{{ mod_name_assump_04 }}</v>
      </c>
      <c r="AC12" t="str">
        <f t="shared" si="4"/>
        <v>{{ mod_name_assump_04 }}</v>
      </c>
      <c r="AD12" t="str">
        <f t="shared" si="4"/>
        <v>{{ mod_name_assump_04 }}</v>
      </c>
      <c r="AE12" s="8" t="str">
        <f t="shared" si="4"/>
        <v>{{ mod_name_assump_04 }}</v>
      </c>
      <c r="AF12" t="str">
        <f t="shared" si="4"/>
        <v>{{ mod_name_assump_04 }}</v>
      </c>
      <c r="AG12" t="str">
        <f t="shared" si="4"/>
        <v>{{ mod_name_assump_04 }}</v>
      </c>
      <c r="AH12" t="str">
        <f t="shared" si="6"/>
        <v>{{ mod_name_assump_04 }}</v>
      </c>
      <c r="AI12" t="str">
        <f t="shared" si="9"/>
        <v>{{ mod_name_assump_04 }}</v>
      </c>
      <c r="AJ12" t="str">
        <f t="shared" si="4"/>
        <v>{{ mod_name_assump_04 }}</v>
      </c>
      <c r="AK12" t="str">
        <f t="shared" si="4"/>
        <v/>
      </c>
      <c r="AL12" t="str">
        <f t="shared" si="4"/>
        <v>{{ mod_name_assump_04 }}</v>
      </c>
      <c r="AM12" t="str">
        <f t="shared" si="7"/>
        <v/>
      </c>
      <c r="AN12" t="s">
        <v>1258</v>
      </c>
    </row>
    <row r="13" spans="1:40">
      <c r="A13" s="14" t="s">
        <v>362</v>
      </c>
      <c r="B13" s="8">
        <v>6</v>
      </c>
      <c r="C13" s="8">
        <v>8</v>
      </c>
      <c r="D13" s="8">
        <v>3</v>
      </c>
      <c r="E13" s="8"/>
      <c r="F13" s="8"/>
      <c r="G13" s="8"/>
      <c r="H13" s="7" t="s">
        <v>362</v>
      </c>
      <c r="I13" s="7">
        <v>6</v>
      </c>
      <c r="J13" s="7">
        <v>3</v>
      </c>
      <c r="K13" s="7">
        <v>8</v>
      </c>
      <c r="L13" s="7"/>
      <c r="P13">
        <v>7</v>
      </c>
      <c r="Q13">
        <v>5</v>
      </c>
      <c r="R13" t="s">
        <v>1268</v>
      </c>
      <c r="S13" t="str">
        <f t="shared" si="8"/>
        <v>- {{ mod_name_assump_05 }}</v>
      </c>
      <c r="T13" t="str">
        <f t="shared" si="3"/>
        <v/>
      </c>
      <c r="U13" t="str">
        <f t="shared" si="3"/>
        <v>{{ mod_name_assump_05 }}</v>
      </c>
      <c r="V13" t="str">
        <f t="shared" si="4"/>
        <v/>
      </c>
      <c r="W13" t="str">
        <f t="shared" si="4"/>
        <v/>
      </c>
      <c r="X13" t="str">
        <f t="shared" si="4"/>
        <v/>
      </c>
      <c r="Y13" t="str">
        <f t="shared" si="4"/>
        <v/>
      </c>
      <c r="Z13" t="str">
        <f t="shared" si="5"/>
        <v/>
      </c>
      <c r="AA13" t="str">
        <f t="shared" si="5"/>
        <v>{{ mod_name_assump_05 }}</v>
      </c>
      <c r="AB13" t="str">
        <f t="shared" si="5"/>
        <v>{{ mod_name_assump_05 }}</v>
      </c>
      <c r="AC13" t="str">
        <f t="shared" si="4"/>
        <v>{{ mod_name_assump_05 }}</v>
      </c>
      <c r="AD13" t="str">
        <f t="shared" si="4"/>
        <v>{{ mod_name_assump_05 }}</v>
      </c>
      <c r="AE13" s="8" t="str">
        <f t="shared" si="4"/>
        <v>{{ mod_name_assump_05 }}</v>
      </c>
      <c r="AF13" t="str">
        <f t="shared" si="4"/>
        <v>{{ mod_name_assump_05 }}</v>
      </c>
      <c r="AG13" t="str">
        <f t="shared" si="4"/>
        <v>{{ mod_name_assump_05 }}</v>
      </c>
      <c r="AH13" t="str">
        <f t="shared" si="6"/>
        <v>{{ mod_name_assump_05 }}</v>
      </c>
      <c r="AI13" t="str">
        <f t="shared" si="9"/>
        <v>{{ mod_name_assump_05 }}</v>
      </c>
      <c r="AJ13" t="str">
        <f t="shared" si="4"/>
        <v>{{ mod_name_assump_05 }}</v>
      </c>
      <c r="AK13" t="str">
        <f t="shared" si="4"/>
        <v/>
      </c>
      <c r="AL13" t="str">
        <f t="shared" si="4"/>
        <v>{{ mod_name_assump_05 }}</v>
      </c>
      <c r="AM13" t="str">
        <f t="shared" si="7"/>
        <v/>
      </c>
      <c r="AN13" t="s">
        <v>1258</v>
      </c>
    </row>
    <row r="14" spans="1:40">
      <c r="A14" s="5" t="s">
        <v>947</v>
      </c>
      <c r="B14">
        <v>4</v>
      </c>
      <c r="C14">
        <v>3</v>
      </c>
      <c r="D14">
        <v>3</v>
      </c>
      <c r="H14" s="7" t="s">
        <v>947</v>
      </c>
      <c r="I14" s="7">
        <v>4</v>
      </c>
      <c r="J14" s="7">
        <v>3</v>
      </c>
      <c r="K14" s="7">
        <v>3</v>
      </c>
      <c r="P14">
        <v>8</v>
      </c>
      <c r="Q14">
        <v>6</v>
      </c>
      <c r="R14" t="s">
        <v>1269</v>
      </c>
      <c r="S14" t="str">
        <f t="shared" si="8"/>
        <v>- {{ mod_name_assump_06 }}</v>
      </c>
      <c r="T14" t="str">
        <f t="shared" si="3"/>
        <v/>
      </c>
      <c r="U14" t="str">
        <f t="shared" si="3"/>
        <v/>
      </c>
      <c r="V14" t="str">
        <f t="shared" si="4"/>
        <v/>
      </c>
      <c r="W14" t="str">
        <f t="shared" si="4"/>
        <v/>
      </c>
      <c r="X14" t="str">
        <f t="shared" si="4"/>
        <v/>
      </c>
      <c r="Y14" t="str">
        <f t="shared" si="4"/>
        <v/>
      </c>
      <c r="Z14" t="str">
        <f t="shared" si="5"/>
        <v/>
      </c>
      <c r="AA14" t="str">
        <f t="shared" si="5"/>
        <v>{{ mod_name_assump_06 }}</v>
      </c>
      <c r="AB14" t="str">
        <f t="shared" si="5"/>
        <v>{{ mod_name_assump_06 }}</v>
      </c>
      <c r="AC14" t="str">
        <f t="shared" si="4"/>
        <v>{{ mod_name_assump_06 }}</v>
      </c>
      <c r="AD14" t="str">
        <f t="shared" si="4"/>
        <v>{{ mod_name_assump_06 }}</v>
      </c>
      <c r="AE14" s="8" t="str">
        <f t="shared" si="4"/>
        <v>{{ mod_name_assump_06 }}</v>
      </c>
      <c r="AF14" t="str">
        <f t="shared" si="4"/>
        <v>{{ mod_name_assump_06 }}</v>
      </c>
      <c r="AG14" t="str">
        <f t="shared" si="4"/>
        <v>{{ mod_name_assump_06 }}</v>
      </c>
      <c r="AH14" t="str">
        <f t="shared" si="6"/>
        <v>{{ mod_name_assump_06 }}</v>
      </c>
      <c r="AI14" t="str">
        <f t="shared" si="9"/>
        <v/>
      </c>
      <c r="AJ14" t="str">
        <f t="shared" si="4"/>
        <v>{{ mod_name_assump_06 }}</v>
      </c>
      <c r="AK14" t="str">
        <f t="shared" si="4"/>
        <v/>
      </c>
      <c r="AL14" t="str">
        <f t="shared" si="4"/>
        <v>{{ mod_name_assump_06 }}</v>
      </c>
      <c r="AM14" t="str">
        <f t="shared" si="7"/>
        <v/>
      </c>
      <c r="AN14" t="s">
        <v>1258</v>
      </c>
    </row>
    <row r="15" spans="1:40">
      <c r="A15" s="5" t="s">
        <v>946</v>
      </c>
      <c r="B15">
        <v>3</v>
      </c>
      <c r="C15">
        <v>3</v>
      </c>
      <c r="D15">
        <v>3</v>
      </c>
      <c r="H15" s="7" t="s">
        <v>946</v>
      </c>
      <c r="I15" s="7">
        <v>3</v>
      </c>
      <c r="J15" s="7">
        <v>3</v>
      </c>
      <c r="K15" s="7">
        <v>3</v>
      </c>
      <c r="P15">
        <v>9</v>
      </c>
      <c r="Q15">
        <v>7</v>
      </c>
      <c r="R15" t="s">
        <v>1270</v>
      </c>
      <c r="S15" t="str">
        <f t="shared" si="8"/>
        <v>- {{ mod_name_assump_07 }}</v>
      </c>
      <c r="T15" t="str">
        <f t="shared" si="3"/>
        <v/>
      </c>
      <c r="U15" t="str">
        <f t="shared" si="3"/>
        <v/>
      </c>
      <c r="V15" t="str">
        <f t="shared" si="4"/>
        <v/>
      </c>
      <c r="W15" t="str">
        <f t="shared" si="4"/>
        <v/>
      </c>
      <c r="X15" t="str">
        <f t="shared" si="4"/>
        <v/>
      </c>
      <c r="Y15" t="str">
        <f t="shared" si="4"/>
        <v/>
      </c>
      <c r="Z15" t="str">
        <f t="shared" si="5"/>
        <v/>
      </c>
      <c r="AA15" t="str">
        <f t="shared" si="5"/>
        <v>{{ mod_name_assump_07 }}</v>
      </c>
      <c r="AB15" t="str">
        <f t="shared" si="5"/>
        <v/>
      </c>
      <c r="AC15" t="str">
        <f t="shared" si="4"/>
        <v>{{ mod_name_assump_07 }}</v>
      </c>
      <c r="AD15" t="str">
        <f t="shared" si="4"/>
        <v>{{ mod_name_assump_07 }}</v>
      </c>
      <c r="AE15" s="8" t="str">
        <f t="shared" si="4"/>
        <v/>
      </c>
      <c r="AF15" t="str">
        <f t="shared" si="4"/>
        <v>{{ mod_name_assump_07 }}</v>
      </c>
      <c r="AG15" t="str">
        <f t="shared" si="4"/>
        <v>{{ mod_name_assump_07 }}</v>
      </c>
      <c r="AH15" t="str">
        <f t="shared" si="6"/>
        <v>{{ mod_name_assump_07 }}</v>
      </c>
      <c r="AI15" t="str">
        <f t="shared" si="9"/>
        <v/>
      </c>
      <c r="AJ15" t="str">
        <f t="shared" si="4"/>
        <v/>
      </c>
      <c r="AK15" t="str">
        <f t="shared" si="4"/>
        <v/>
      </c>
      <c r="AL15" t="str">
        <f t="shared" si="4"/>
        <v>{{ mod_name_assump_07 }}</v>
      </c>
      <c r="AM15" t="str">
        <f t="shared" si="7"/>
        <v/>
      </c>
      <c r="AN15" t="s">
        <v>1258</v>
      </c>
    </row>
    <row r="16" spans="1:40">
      <c r="A16" s="5" t="s">
        <v>948</v>
      </c>
      <c r="B16">
        <v>3</v>
      </c>
      <c r="C16">
        <v>3</v>
      </c>
      <c r="D16">
        <v>2</v>
      </c>
      <c r="H16" s="7" t="s">
        <v>948</v>
      </c>
      <c r="I16" s="7">
        <v>3</v>
      </c>
      <c r="J16" s="7">
        <v>2</v>
      </c>
      <c r="K16" s="7">
        <v>3</v>
      </c>
      <c r="P16">
        <v>10</v>
      </c>
      <c r="Q16">
        <v>8</v>
      </c>
      <c r="R16" t="s">
        <v>1271</v>
      </c>
      <c r="S16" t="str">
        <f t="shared" si="8"/>
        <v>- {{ mod_name_assump_08 }}</v>
      </c>
      <c r="T16" t="str">
        <f t="shared" si="3"/>
        <v/>
      </c>
      <c r="U16" t="str">
        <f t="shared" si="3"/>
        <v/>
      </c>
      <c r="V16" t="str">
        <f t="shared" si="4"/>
        <v/>
      </c>
      <c r="W16" t="str">
        <f t="shared" si="4"/>
        <v/>
      </c>
      <c r="X16" t="str">
        <f t="shared" si="4"/>
        <v/>
      </c>
      <c r="Y16" t="str">
        <f t="shared" si="4"/>
        <v/>
      </c>
      <c r="Z16" t="str">
        <f t="shared" si="5"/>
        <v/>
      </c>
      <c r="AA16" t="str">
        <f t="shared" si="5"/>
        <v>{{ mod_name_assump_08 }}</v>
      </c>
      <c r="AB16" t="str">
        <f t="shared" si="5"/>
        <v/>
      </c>
      <c r="AC16" t="str">
        <f t="shared" si="4"/>
        <v>{{ mod_name_assump_08 }}</v>
      </c>
      <c r="AD16" t="str">
        <f t="shared" si="4"/>
        <v>{{ mod_name_assump_08 }}</v>
      </c>
      <c r="AE16" s="8" t="str">
        <f t="shared" si="4"/>
        <v/>
      </c>
      <c r="AF16" t="str">
        <f t="shared" si="4"/>
        <v>{{ mod_name_assump_08 }}</v>
      </c>
      <c r="AG16" t="str">
        <f t="shared" si="4"/>
        <v>{{ mod_name_assump_08 }}</v>
      </c>
      <c r="AH16" t="str">
        <f t="shared" si="6"/>
        <v>{{ mod_name_assump_08 }}</v>
      </c>
      <c r="AI16" t="str">
        <f t="shared" si="9"/>
        <v/>
      </c>
      <c r="AJ16" t="str">
        <f t="shared" si="4"/>
        <v/>
      </c>
      <c r="AK16" t="str">
        <f t="shared" si="4"/>
        <v/>
      </c>
      <c r="AL16" t="str">
        <f t="shared" si="4"/>
        <v>{{ mod_name_assump_08 }}</v>
      </c>
      <c r="AM16" t="str">
        <f t="shared" si="7"/>
        <v/>
      </c>
      <c r="AN16" t="s">
        <v>1258</v>
      </c>
    </row>
    <row r="17" spans="1:40">
      <c r="A17" s="5" t="s">
        <v>342</v>
      </c>
      <c r="B17">
        <v>9</v>
      </c>
      <c r="C17">
        <v>8</v>
      </c>
      <c r="D17">
        <v>4</v>
      </c>
      <c r="H17" t="s">
        <v>342</v>
      </c>
      <c r="I17">
        <v>9</v>
      </c>
      <c r="J17">
        <v>4</v>
      </c>
      <c r="K17">
        <v>8</v>
      </c>
      <c r="P17">
        <v>11</v>
      </c>
      <c r="Q17">
        <v>9</v>
      </c>
      <c r="R17" t="s">
        <v>1272</v>
      </c>
      <c r="S17" t="str">
        <f t="shared" si="8"/>
        <v>- {{ mod_name_assump_09 }}</v>
      </c>
      <c r="T17" t="str">
        <f t="shared" si="3"/>
        <v/>
      </c>
      <c r="U17" t="str">
        <f t="shared" si="3"/>
        <v/>
      </c>
      <c r="V17" t="str">
        <f t="shared" si="4"/>
        <v/>
      </c>
      <c r="W17" t="str">
        <f t="shared" si="4"/>
        <v/>
      </c>
      <c r="X17" t="str">
        <f t="shared" si="4"/>
        <v/>
      </c>
      <c r="Y17" t="str">
        <f t="shared" si="4"/>
        <v/>
      </c>
      <c r="Z17" t="str">
        <f t="shared" si="5"/>
        <v/>
      </c>
      <c r="AA17" t="str">
        <f t="shared" si="5"/>
        <v>{{ mod_name_assump_09 }}</v>
      </c>
      <c r="AB17" t="str">
        <f t="shared" si="5"/>
        <v/>
      </c>
      <c r="AC17" t="str">
        <f t="shared" si="4"/>
        <v>{{ mod_name_assump_09 }}</v>
      </c>
      <c r="AD17" t="str">
        <f t="shared" si="4"/>
        <v/>
      </c>
      <c r="AE17" s="8" t="str">
        <f t="shared" si="4"/>
        <v/>
      </c>
      <c r="AF17" t="str">
        <f t="shared" si="4"/>
        <v>{{ mod_name_assump_09 }}</v>
      </c>
      <c r="AG17" t="str">
        <f t="shared" si="4"/>
        <v>{{ mod_name_assump_09 }}</v>
      </c>
      <c r="AH17" t="str">
        <f t="shared" si="6"/>
        <v>{{ mod_name_assump_09 }}</v>
      </c>
      <c r="AI17" t="str">
        <f t="shared" si="9"/>
        <v/>
      </c>
      <c r="AJ17" t="str">
        <f t="shared" si="4"/>
        <v/>
      </c>
      <c r="AK17" t="str">
        <f t="shared" si="4"/>
        <v/>
      </c>
      <c r="AL17" t="str">
        <f t="shared" si="4"/>
        <v/>
      </c>
      <c r="AM17" t="str">
        <f t="shared" si="7"/>
        <v/>
      </c>
      <c r="AN17" t="s">
        <v>1258</v>
      </c>
    </row>
    <row r="18" spans="1:40">
      <c r="A18" s="5" t="s">
        <v>372</v>
      </c>
      <c r="B18">
        <v>1</v>
      </c>
      <c r="C18">
        <v>1</v>
      </c>
      <c r="D18">
        <v>1</v>
      </c>
      <c r="H18" s="7" t="s">
        <v>372</v>
      </c>
      <c r="I18" s="7">
        <v>1</v>
      </c>
      <c r="J18" s="7">
        <v>1</v>
      </c>
      <c r="K18" s="7">
        <v>1</v>
      </c>
      <c r="P18">
        <v>12</v>
      </c>
      <c r="Q18">
        <v>10</v>
      </c>
      <c r="R18" t="s">
        <v>1273</v>
      </c>
      <c r="S18" t="str">
        <f t="shared" si="8"/>
        <v>- {{ mod_name_assump_10 }}</v>
      </c>
      <c r="T18" t="str">
        <f t="shared" si="3"/>
        <v/>
      </c>
      <c r="U18" t="str">
        <f t="shared" si="3"/>
        <v/>
      </c>
      <c r="V18" t="str">
        <f t="shared" si="4"/>
        <v/>
      </c>
      <c r="W18" t="str">
        <f t="shared" si="4"/>
        <v/>
      </c>
      <c r="X18" t="str">
        <f t="shared" si="4"/>
        <v/>
      </c>
      <c r="Y18" t="str">
        <f t="shared" si="4"/>
        <v/>
      </c>
      <c r="Z18" t="str">
        <f t="shared" si="5"/>
        <v/>
      </c>
      <c r="AA18" t="str">
        <f t="shared" si="5"/>
        <v>{{ mod_name_assump_10 }}</v>
      </c>
      <c r="AB18" t="str">
        <f t="shared" si="5"/>
        <v/>
      </c>
      <c r="AC18" t="str">
        <f t="shared" si="4"/>
        <v/>
      </c>
      <c r="AD18" t="str">
        <f t="shared" si="4"/>
        <v/>
      </c>
      <c r="AE18" s="8" t="str">
        <f t="shared" si="4"/>
        <v/>
      </c>
      <c r="AF18" t="str">
        <f t="shared" si="4"/>
        <v>{{ mod_name_assump_10 }}</v>
      </c>
      <c r="AG18" t="str">
        <f t="shared" si="4"/>
        <v>{{ mod_name_assump_10 }}</v>
      </c>
      <c r="AH18" t="str">
        <f t="shared" si="6"/>
        <v/>
      </c>
      <c r="AI18" t="str">
        <f t="shared" si="9"/>
        <v/>
      </c>
      <c r="AJ18" t="str">
        <f t="shared" si="4"/>
        <v/>
      </c>
      <c r="AK18" t="str">
        <f t="shared" si="4"/>
        <v/>
      </c>
      <c r="AL18" t="str">
        <f t="shared" si="4"/>
        <v/>
      </c>
      <c r="AM18" t="str">
        <f t="shared" si="7"/>
        <v/>
      </c>
      <c r="AN18" t="s">
        <v>1258</v>
      </c>
    </row>
    <row r="19" spans="1:40">
      <c r="A19" s="5" t="s">
        <v>335</v>
      </c>
      <c r="B19">
        <v>5</v>
      </c>
      <c r="C19">
        <v>3</v>
      </c>
      <c r="D19">
        <v>2</v>
      </c>
      <c r="H19" t="s">
        <v>335</v>
      </c>
      <c r="I19">
        <v>5</v>
      </c>
      <c r="J19">
        <v>2</v>
      </c>
      <c r="K19">
        <v>3</v>
      </c>
      <c r="P19">
        <v>13</v>
      </c>
      <c r="Q19">
        <v>11</v>
      </c>
      <c r="R19" t="s">
        <v>1274</v>
      </c>
      <c r="S19" t="str">
        <f t="shared" si="8"/>
        <v>- {{ mod_name_assump_11 }}</v>
      </c>
      <c r="T19" t="str">
        <f t="shared" si="3"/>
        <v/>
      </c>
      <c r="U19" t="str">
        <f t="shared" si="3"/>
        <v/>
      </c>
      <c r="V19" t="str">
        <f t="shared" si="4"/>
        <v/>
      </c>
      <c r="W19" t="str">
        <f t="shared" si="4"/>
        <v/>
      </c>
      <c r="X19" t="str">
        <f t="shared" si="4"/>
        <v/>
      </c>
      <c r="Y19" t="str">
        <f t="shared" si="4"/>
        <v/>
      </c>
      <c r="Z19" t="str">
        <f t="shared" si="5"/>
        <v/>
      </c>
      <c r="AA19" t="str">
        <f t="shared" si="5"/>
        <v>{{ mod_name_assump_11 }}</v>
      </c>
      <c r="AB19" t="str">
        <f t="shared" si="5"/>
        <v/>
      </c>
      <c r="AC19" t="str">
        <f t="shared" si="4"/>
        <v/>
      </c>
      <c r="AD19" t="str">
        <f t="shared" si="4"/>
        <v/>
      </c>
      <c r="AE19" s="8" t="str">
        <f t="shared" si="4"/>
        <v/>
      </c>
      <c r="AF19" t="str">
        <f t="shared" si="4"/>
        <v>{{ mod_name_assump_11 }}</v>
      </c>
      <c r="AG19" t="str">
        <f t="shared" si="4"/>
        <v>{{ mod_name_assump_11 }}</v>
      </c>
      <c r="AH19" t="str">
        <f t="shared" si="6"/>
        <v/>
      </c>
      <c r="AI19" t="str">
        <f t="shared" si="9"/>
        <v/>
      </c>
      <c r="AJ19" t="str">
        <f t="shared" si="4"/>
        <v/>
      </c>
      <c r="AK19" t="str">
        <f t="shared" si="4"/>
        <v/>
      </c>
      <c r="AL19" t="str">
        <f t="shared" si="4"/>
        <v/>
      </c>
      <c r="AM19" t="str">
        <f t="shared" si="7"/>
        <v/>
      </c>
      <c r="AN19" t="s">
        <v>1258</v>
      </c>
    </row>
    <row r="20" spans="1:40">
      <c r="A20" s="5" t="s">
        <v>368</v>
      </c>
      <c r="B20">
        <v>5</v>
      </c>
      <c r="C20">
        <v>2</v>
      </c>
      <c r="D20">
        <v>5</v>
      </c>
      <c r="H20" s="7" t="s">
        <v>368</v>
      </c>
      <c r="I20" s="7">
        <v>5</v>
      </c>
      <c r="J20" s="7">
        <v>5</v>
      </c>
      <c r="K20" s="7">
        <v>2</v>
      </c>
      <c r="P20">
        <v>14</v>
      </c>
      <c r="Q20">
        <v>12</v>
      </c>
      <c r="R20" t="s">
        <v>1275</v>
      </c>
      <c r="S20" t="str">
        <f t="shared" si="8"/>
        <v>- {{ mod_name_assump_12 }}</v>
      </c>
      <c r="T20" t="str">
        <f t="shared" si="3"/>
        <v/>
      </c>
      <c r="U20" t="str">
        <f t="shared" si="3"/>
        <v/>
      </c>
      <c r="V20" t="str">
        <f t="shared" si="4"/>
        <v/>
      </c>
      <c r="W20" t="str">
        <f t="shared" si="4"/>
        <v/>
      </c>
      <c r="X20" t="str">
        <f t="shared" si="4"/>
        <v/>
      </c>
      <c r="Y20" t="str">
        <f t="shared" si="4"/>
        <v/>
      </c>
      <c r="Z20" t="str">
        <f t="shared" si="5"/>
        <v/>
      </c>
      <c r="AA20" t="str">
        <f t="shared" si="5"/>
        <v/>
      </c>
      <c r="AB20" t="str">
        <f t="shared" si="5"/>
        <v/>
      </c>
      <c r="AC20" t="str">
        <f t="shared" si="4"/>
        <v/>
      </c>
      <c r="AD20" t="str">
        <f t="shared" si="4"/>
        <v/>
      </c>
      <c r="AE20" s="8" t="str">
        <f t="shared" si="4"/>
        <v/>
      </c>
      <c r="AF20" t="str">
        <f t="shared" si="4"/>
        <v>{{ mod_name_assump_12 }}</v>
      </c>
      <c r="AG20" t="str">
        <f t="shared" si="4"/>
        <v>{{ mod_name_assump_12 }}</v>
      </c>
      <c r="AH20" t="str">
        <f t="shared" si="6"/>
        <v/>
      </c>
      <c r="AI20" t="str">
        <f t="shared" si="9"/>
        <v/>
      </c>
      <c r="AJ20" t="str">
        <f t="shared" si="4"/>
        <v/>
      </c>
      <c r="AK20" t="str">
        <f t="shared" si="4"/>
        <v/>
      </c>
      <c r="AL20" t="str">
        <f t="shared" si="4"/>
        <v/>
      </c>
      <c r="AM20" t="str">
        <f t="shared" si="7"/>
        <v/>
      </c>
      <c r="AN20" t="s">
        <v>1258</v>
      </c>
    </row>
    <row r="21" spans="1:40">
      <c r="A21" s="5" t="s">
        <v>945</v>
      </c>
      <c r="B21">
        <v>1</v>
      </c>
      <c r="C21">
        <v>3</v>
      </c>
      <c r="D21">
        <v>3</v>
      </c>
      <c r="H21" t="s">
        <v>366</v>
      </c>
      <c r="I21">
        <v>1</v>
      </c>
      <c r="J21">
        <v>3</v>
      </c>
      <c r="K21">
        <v>3</v>
      </c>
      <c r="P21">
        <v>15</v>
      </c>
      <c r="Q21">
        <v>13</v>
      </c>
      <c r="R21" t="s">
        <v>1276</v>
      </c>
      <c r="S21" t="str">
        <f t="shared" si="8"/>
        <v>- {{ mod_name_assump_13 }}</v>
      </c>
      <c r="T21" t="str">
        <f t="shared" si="3"/>
        <v/>
      </c>
      <c r="U21" t="str">
        <f t="shared" si="3"/>
        <v/>
      </c>
      <c r="V21" t="str">
        <f t="shared" si="4"/>
        <v/>
      </c>
      <c r="W21" t="str">
        <f t="shared" si="4"/>
        <v/>
      </c>
      <c r="X21" t="str">
        <f t="shared" si="4"/>
        <v/>
      </c>
      <c r="Y21" t="str">
        <f t="shared" si="4"/>
        <v/>
      </c>
      <c r="Z21" t="str">
        <f t="shared" si="5"/>
        <v/>
      </c>
      <c r="AA21" t="str">
        <f t="shared" si="5"/>
        <v/>
      </c>
      <c r="AB21" t="str">
        <f t="shared" si="5"/>
        <v/>
      </c>
      <c r="AC21" t="str">
        <f t="shared" si="4"/>
        <v/>
      </c>
      <c r="AD21" t="str">
        <f t="shared" si="4"/>
        <v/>
      </c>
      <c r="AE21" s="8" t="str">
        <f t="shared" si="4"/>
        <v/>
      </c>
      <c r="AF21" t="str">
        <f t="shared" si="4"/>
        <v>{{ mod_name_assump_13 }}</v>
      </c>
      <c r="AG21" t="str">
        <f t="shared" si="4"/>
        <v>{{ mod_name_assump_13 }}</v>
      </c>
      <c r="AH21" t="str">
        <f t="shared" si="6"/>
        <v/>
      </c>
      <c r="AI21" t="str">
        <f t="shared" si="9"/>
        <v/>
      </c>
      <c r="AJ21" t="str">
        <f t="shared" si="4"/>
        <v/>
      </c>
      <c r="AK21" t="str">
        <f t="shared" si="4"/>
        <v/>
      </c>
      <c r="AL21" t="str">
        <f t="shared" si="4"/>
        <v/>
      </c>
      <c r="AM21" t="str">
        <f t="shared" si="7"/>
        <v/>
      </c>
      <c r="AN21" t="s">
        <v>1258</v>
      </c>
    </row>
    <row r="22" spans="1:40">
      <c r="A22" s="5" t="s">
        <v>348</v>
      </c>
      <c r="B22">
        <v>9</v>
      </c>
      <c r="C22">
        <v>5</v>
      </c>
      <c r="D22">
        <v>8</v>
      </c>
      <c r="H22" t="s">
        <v>348</v>
      </c>
      <c r="I22">
        <v>9</v>
      </c>
      <c r="J22">
        <v>8</v>
      </c>
      <c r="K22">
        <v>5</v>
      </c>
      <c r="P22">
        <v>16</v>
      </c>
      <c r="Q22">
        <v>14</v>
      </c>
      <c r="R22" t="s">
        <v>1277</v>
      </c>
      <c r="S22" t="str">
        <f t="shared" si="8"/>
        <v>- {{ mod_name_assump_14 }}</v>
      </c>
      <c r="T22" t="str">
        <f t="shared" si="3"/>
        <v/>
      </c>
      <c r="U22" t="str">
        <f t="shared" si="3"/>
        <v/>
      </c>
      <c r="V22" t="str">
        <f t="shared" si="4"/>
        <v/>
      </c>
      <c r="W22" t="str">
        <f t="shared" si="4"/>
        <v/>
      </c>
      <c r="X22" t="str">
        <f t="shared" si="4"/>
        <v/>
      </c>
      <c r="Y22" t="str">
        <f>IF(Y$2&gt;=$Q22,$R22,"")</f>
        <v/>
      </c>
      <c r="Z22" t="str">
        <f t="shared" si="5"/>
        <v/>
      </c>
      <c r="AA22" t="str">
        <f t="shared" si="5"/>
        <v/>
      </c>
      <c r="AB22" t="str">
        <f t="shared" si="5"/>
        <v/>
      </c>
      <c r="AC22" t="str">
        <f>IF(AC$2&gt;=$Q22,$R22,"")</f>
        <v/>
      </c>
      <c r="AD22" t="str">
        <f>IF(AD$2&gt;=$Q22,$R22,"")</f>
        <v/>
      </c>
      <c r="AE22" s="8" t="str">
        <f>IF(AE$2&gt;=$Q22,$R22,"")</f>
        <v/>
      </c>
      <c r="AF22" t="str">
        <f>IF(AF$2&gt;=$Q22,$R22,"")</f>
        <v>{{ mod_name_assump_14 }}</v>
      </c>
      <c r="AG22" t="str">
        <f>IF(AG$2&gt;=$Q22,$R22,"")</f>
        <v>{{ mod_name_assump_14 }}</v>
      </c>
      <c r="AH22" t="str">
        <f t="shared" si="6"/>
        <v/>
      </c>
      <c r="AI22" t="str">
        <f t="shared" si="9"/>
        <v/>
      </c>
      <c r="AJ22" t="str">
        <f t="shared" ref="AJ22:AL24" si="10">IF(AJ$2&gt;=$Q22,$R22,"")</f>
        <v/>
      </c>
      <c r="AK22" t="str">
        <f t="shared" si="10"/>
        <v/>
      </c>
      <c r="AL22" t="str">
        <f t="shared" si="10"/>
        <v/>
      </c>
      <c r="AM22" t="str">
        <f t="shared" si="7"/>
        <v/>
      </c>
      <c r="AN22" t="s">
        <v>1258</v>
      </c>
    </row>
    <row r="23" spans="1:40">
      <c r="A23" s="5" t="s">
        <v>346</v>
      </c>
      <c r="B23">
        <v>8</v>
      </c>
      <c r="C23">
        <v>4</v>
      </c>
      <c r="D23">
        <v>1</v>
      </c>
      <c r="H23" s="7" t="s">
        <v>346</v>
      </c>
      <c r="I23" s="7">
        <v>8</v>
      </c>
      <c r="J23" s="7">
        <v>1</v>
      </c>
      <c r="K23" s="7">
        <v>4</v>
      </c>
      <c r="L23" s="7"/>
      <c r="P23">
        <v>17</v>
      </c>
      <c r="Q23">
        <v>15</v>
      </c>
      <c r="R23" t="s">
        <v>1278</v>
      </c>
      <c r="S23" t="str">
        <f t="shared" si="8"/>
        <v>- {{ mod_name_assump_15 }}</v>
      </c>
      <c r="T23" t="str">
        <f t="shared" si="3"/>
        <v/>
      </c>
      <c r="U23" t="str">
        <f t="shared" si="3"/>
        <v/>
      </c>
      <c r="V23" t="str">
        <f t="shared" ref="V23:AF24" si="11">IF(V$2&gt;=$Q23,$R23,"")</f>
        <v/>
      </c>
      <c r="W23" t="str">
        <f t="shared" si="11"/>
        <v/>
      </c>
      <c r="X23" t="str">
        <f t="shared" si="11"/>
        <v/>
      </c>
      <c r="Y23" t="str">
        <f t="shared" si="11"/>
        <v/>
      </c>
      <c r="Z23" t="str">
        <f t="shared" si="5"/>
        <v/>
      </c>
      <c r="AA23" t="str">
        <f t="shared" si="5"/>
        <v/>
      </c>
      <c r="AB23" t="str">
        <f t="shared" si="5"/>
        <v/>
      </c>
      <c r="AC23" t="str">
        <f t="shared" si="11"/>
        <v/>
      </c>
      <c r="AD23" t="str">
        <f t="shared" si="11"/>
        <v/>
      </c>
      <c r="AE23" s="8" t="str">
        <f t="shared" si="11"/>
        <v/>
      </c>
      <c r="AF23" t="str">
        <f t="shared" si="11"/>
        <v/>
      </c>
      <c r="AG23" t="str">
        <f>IF(AG$2&gt;=$Q23,$R23,"")</f>
        <v>{{ mod_name_assump_15 }}</v>
      </c>
      <c r="AH23" t="str">
        <f t="shared" si="6"/>
        <v/>
      </c>
      <c r="AI23" t="str">
        <f t="shared" si="9"/>
        <v/>
      </c>
      <c r="AJ23" t="str">
        <f t="shared" si="10"/>
        <v/>
      </c>
      <c r="AK23" t="str">
        <f t="shared" si="10"/>
        <v/>
      </c>
      <c r="AL23" t="str">
        <f t="shared" si="10"/>
        <v/>
      </c>
      <c r="AM23" t="str">
        <f t="shared" si="7"/>
        <v/>
      </c>
      <c r="AN23" t="s">
        <v>1258</v>
      </c>
    </row>
    <row r="24" spans="1:40">
      <c r="A24" s="5" t="s">
        <v>356</v>
      </c>
      <c r="B24">
        <v>6</v>
      </c>
      <c r="C24">
        <v>7</v>
      </c>
      <c r="D24">
        <v>1</v>
      </c>
      <c r="H24" t="s">
        <v>356</v>
      </c>
      <c r="I24">
        <v>6</v>
      </c>
      <c r="J24">
        <v>1</v>
      </c>
      <c r="K24">
        <v>7</v>
      </c>
      <c r="P24">
        <v>18</v>
      </c>
      <c r="Q24">
        <v>16</v>
      </c>
      <c r="R24" t="s">
        <v>1279</v>
      </c>
      <c r="S24" t="str">
        <f t="shared" si="8"/>
        <v>- {{ mod_name_assump_16 }}</v>
      </c>
      <c r="T24" t="str">
        <f t="shared" si="3"/>
        <v/>
      </c>
      <c r="U24" t="str">
        <f t="shared" si="3"/>
        <v/>
      </c>
      <c r="V24" t="str">
        <f t="shared" si="11"/>
        <v/>
      </c>
      <c r="W24" t="str">
        <f t="shared" si="11"/>
        <v/>
      </c>
      <c r="X24" t="str">
        <f t="shared" si="11"/>
        <v/>
      </c>
      <c r="Y24" t="str">
        <f t="shared" si="11"/>
        <v/>
      </c>
      <c r="Z24" t="str">
        <f t="shared" si="5"/>
        <v/>
      </c>
      <c r="AA24" t="str">
        <f t="shared" si="5"/>
        <v/>
      </c>
      <c r="AB24" t="str">
        <f t="shared" si="5"/>
        <v/>
      </c>
      <c r="AC24" t="str">
        <f t="shared" si="11"/>
        <v/>
      </c>
      <c r="AD24" t="str">
        <f t="shared" si="11"/>
        <v/>
      </c>
      <c r="AE24" s="8" t="str">
        <f t="shared" si="11"/>
        <v/>
      </c>
      <c r="AF24" t="str">
        <f t="shared" si="11"/>
        <v/>
      </c>
      <c r="AG24" t="str">
        <f>IF(AG$2&gt;=$Q24,$R24,"")</f>
        <v>{{ mod_name_assump_16 }}</v>
      </c>
      <c r="AH24" t="str">
        <f t="shared" si="6"/>
        <v/>
      </c>
      <c r="AI24" t="str">
        <f t="shared" si="9"/>
        <v/>
      </c>
      <c r="AJ24" t="str">
        <f t="shared" si="10"/>
        <v/>
      </c>
      <c r="AK24" t="str">
        <f t="shared" si="10"/>
        <v/>
      </c>
      <c r="AL24" t="str">
        <f t="shared" si="10"/>
        <v/>
      </c>
      <c r="AM24" t="str">
        <f t="shared" si="7"/>
        <v/>
      </c>
      <c r="AN24" t="s">
        <v>1258</v>
      </c>
    </row>
    <row r="25" spans="1:40">
      <c r="A25" s="5" t="s">
        <v>361</v>
      </c>
      <c r="B25">
        <v>14</v>
      </c>
      <c r="C25">
        <v>7</v>
      </c>
      <c r="D25">
        <v>9</v>
      </c>
      <c r="H25" s="7" t="s">
        <v>361</v>
      </c>
      <c r="I25" s="7">
        <v>14</v>
      </c>
      <c r="J25" s="7">
        <v>9</v>
      </c>
      <c r="K25" s="7">
        <v>7</v>
      </c>
      <c r="P25">
        <v>19</v>
      </c>
      <c r="R25" t="s">
        <v>1247</v>
      </c>
      <c r="S25" t="str">
        <f t="shared" si="8"/>
        <v>- :::</v>
      </c>
      <c r="T25" t="s">
        <v>1247</v>
      </c>
      <c r="U25" t="s">
        <v>1247</v>
      </c>
      <c r="V25" t="s">
        <v>1247</v>
      </c>
      <c r="W25" t="s">
        <v>1247</v>
      </c>
      <c r="X25" t="s">
        <v>1247</v>
      </c>
      <c r="Y25" t="s">
        <v>1247</v>
      </c>
      <c r="Z25" t="s">
        <v>1247</v>
      </c>
      <c r="AA25" t="s">
        <v>1247</v>
      </c>
      <c r="AB25" t="s">
        <v>1247</v>
      </c>
      <c r="AC25" t="s">
        <v>1247</v>
      </c>
      <c r="AD25" t="s">
        <v>1247</v>
      </c>
      <c r="AE25" s="8" t="s">
        <v>1247</v>
      </c>
      <c r="AF25" t="s">
        <v>1247</v>
      </c>
      <c r="AG25" t="s">
        <v>1247</v>
      </c>
      <c r="AH25" t="s">
        <v>1247</v>
      </c>
      <c r="AI25" t="s">
        <v>1247</v>
      </c>
      <c r="AJ25" t="s">
        <v>1247</v>
      </c>
      <c r="AK25" t="s">
        <v>1247</v>
      </c>
      <c r="AL25" t="s">
        <v>1247</v>
      </c>
      <c r="AM25" t="s">
        <v>1247</v>
      </c>
      <c r="AN25" t="s">
        <v>1258</v>
      </c>
    </row>
    <row r="26" spans="1:40">
      <c r="A26" s="5" t="s">
        <v>358</v>
      </c>
      <c r="B26">
        <v>17</v>
      </c>
      <c r="C26">
        <v>6</v>
      </c>
      <c r="D26">
        <v>4</v>
      </c>
      <c r="H26" t="s">
        <v>358</v>
      </c>
      <c r="I26">
        <v>17</v>
      </c>
      <c r="J26">
        <v>4</v>
      </c>
      <c r="K26">
        <v>6</v>
      </c>
      <c r="P26">
        <v>20</v>
      </c>
      <c r="S26" t="str">
        <f t="shared" si="8"/>
        <v xml:space="preserve">- </v>
      </c>
      <c r="AN26" t="s">
        <v>1258</v>
      </c>
    </row>
    <row r="27" spans="1:40">
      <c r="A27" s="5" t="s">
        <v>338</v>
      </c>
      <c r="B27">
        <v>6</v>
      </c>
      <c r="C27">
        <v>1</v>
      </c>
      <c r="D27">
        <v>2</v>
      </c>
      <c r="H27" t="s">
        <v>338</v>
      </c>
      <c r="I27">
        <v>6</v>
      </c>
      <c r="J27">
        <v>2</v>
      </c>
      <c r="K27">
        <v>1</v>
      </c>
      <c r="P27">
        <v>21</v>
      </c>
      <c r="R27" t="s">
        <v>1248</v>
      </c>
      <c r="S27" t="str">
        <f t="shared" si="8"/>
        <v xml:space="preserve">- :::{grid-item-card}  **Pros**  </v>
      </c>
      <c r="T27" t="s">
        <v>1248</v>
      </c>
      <c r="U27" t="s">
        <v>1248</v>
      </c>
      <c r="V27" t="s">
        <v>1248</v>
      </c>
      <c r="W27" t="s">
        <v>1248</v>
      </c>
      <c r="X27" t="s">
        <v>1248</v>
      </c>
      <c r="Y27" t="s">
        <v>1248</v>
      </c>
      <c r="Z27" t="s">
        <v>1248</v>
      </c>
      <c r="AA27" t="s">
        <v>1248</v>
      </c>
      <c r="AB27" t="s">
        <v>1248</v>
      </c>
      <c r="AC27" t="s">
        <v>1248</v>
      </c>
      <c r="AD27" t="s">
        <v>1248</v>
      </c>
      <c r="AE27" s="8" t="s">
        <v>1248</v>
      </c>
      <c r="AF27" t="s">
        <v>1248</v>
      </c>
      <c r="AG27" t="s">
        <v>1248</v>
      </c>
      <c r="AH27" t="s">
        <v>1248</v>
      </c>
      <c r="AI27" t="s">
        <v>1248</v>
      </c>
      <c r="AJ27" t="s">
        <v>1248</v>
      </c>
      <c r="AK27" t="s">
        <v>1248</v>
      </c>
      <c r="AL27" t="s">
        <v>1248</v>
      </c>
      <c r="AM27" t="s">
        <v>1248</v>
      </c>
      <c r="AN27" t="s">
        <v>1258</v>
      </c>
    </row>
    <row r="28" spans="1:40">
      <c r="A28" s="5" t="s">
        <v>344</v>
      </c>
      <c r="B28">
        <v>3</v>
      </c>
      <c r="C28">
        <v>2</v>
      </c>
      <c r="D28">
        <v>3</v>
      </c>
      <c r="H28" s="7" t="s">
        <v>344</v>
      </c>
      <c r="I28" s="7">
        <v>3</v>
      </c>
      <c r="J28" s="7">
        <v>3</v>
      </c>
      <c r="K28" s="7">
        <v>2</v>
      </c>
      <c r="P28">
        <v>22</v>
      </c>
      <c r="Q28">
        <v>1</v>
      </c>
      <c r="R28" t="s">
        <v>1280</v>
      </c>
      <c r="S28" t="str">
        <f t="shared" si="8"/>
        <v>- {{ mod_name_pro_01 }}</v>
      </c>
      <c r="T28" t="str">
        <f t="shared" ref="T28:U35" si="12">IF(T$3&gt;=$Q28,$R28,"")</f>
        <v>{{ mod_name_pro_01 }}</v>
      </c>
      <c r="U28" t="str">
        <f t="shared" si="12"/>
        <v>{{ mod_name_pro_01 }}</v>
      </c>
      <c r="V28" t="str">
        <f t="shared" ref="V28:AL35" si="13">IF(V$3&gt;=$Q28,$R28,"")</f>
        <v>{{ mod_name_pro_01 }}</v>
      </c>
      <c r="W28" t="str">
        <f t="shared" si="13"/>
        <v>{{ mod_name_pro_01 }}</v>
      </c>
      <c r="X28" t="str">
        <f t="shared" si="13"/>
        <v>{{ mod_name_pro_01 }}</v>
      </c>
      <c r="Y28" t="str">
        <f t="shared" si="13"/>
        <v>{{ mod_name_pro_01 }}</v>
      </c>
      <c r="Z28" t="str">
        <f t="shared" ref="Z28:AB35" si="14">IF(Z$3&gt;=$Q28,$R28,"")</f>
        <v>{{ mod_name_pro_01 }}</v>
      </c>
      <c r="AA28" t="str">
        <f t="shared" si="14"/>
        <v>{{ mod_name_pro_01 }}</v>
      </c>
      <c r="AB28" t="str">
        <f t="shared" si="14"/>
        <v>{{ mod_name_pro_01 }}</v>
      </c>
      <c r="AC28" t="str">
        <f t="shared" si="13"/>
        <v>{{ mod_name_pro_01 }}</v>
      </c>
      <c r="AD28" t="str">
        <f t="shared" si="13"/>
        <v>{{ mod_name_pro_01 }}</v>
      </c>
      <c r="AE28" s="8" t="str">
        <f>IF(AE$3&gt;=$Q28,$R28,"")</f>
        <v>{{ mod_name_pro_01 }}</v>
      </c>
      <c r="AF28" t="str">
        <f t="shared" si="13"/>
        <v>{{ mod_name_pro_01 }}</v>
      </c>
      <c r="AG28" t="str">
        <f t="shared" si="13"/>
        <v>{{ mod_name_pro_01 }}</v>
      </c>
      <c r="AH28" t="str">
        <f t="shared" ref="AH28:AI35" si="15">IF(AH$3&gt;=$Q28,$R28,"")</f>
        <v>{{ mod_name_pro_01 }}</v>
      </c>
      <c r="AI28" t="str">
        <f t="shared" si="15"/>
        <v>{{ mod_name_pro_01 }}</v>
      </c>
      <c r="AJ28" t="str">
        <f t="shared" si="13"/>
        <v>{{ mod_name_pro_01 }}</v>
      </c>
      <c r="AK28" t="str">
        <f t="shared" si="13"/>
        <v>{{ mod_name_pro_01 }}</v>
      </c>
      <c r="AL28" t="str">
        <f t="shared" si="13"/>
        <v>{{ mod_name_pro_01 }}</v>
      </c>
      <c r="AM28" t="str">
        <f t="shared" ref="AM28:AM35" si="16">IF(AM$3&gt;=$Q28,$R28,"")</f>
        <v>{{ mod_name_pro_01 }}</v>
      </c>
      <c r="AN28" t="s">
        <v>1258</v>
      </c>
    </row>
    <row r="29" spans="1:40">
      <c r="A29" s="5" t="s">
        <v>340</v>
      </c>
      <c r="B29">
        <v>8</v>
      </c>
      <c r="C29">
        <v>1</v>
      </c>
      <c r="H29" t="s">
        <v>340</v>
      </c>
      <c r="I29">
        <v>8</v>
      </c>
      <c r="J29">
        <v>1</v>
      </c>
      <c r="K29">
        <v>1</v>
      </c>
      <c r="P29">
        <v>23</v>
      </c>
      <c r="Q29">
        <v>2</v>
      </c>
      <c r="R29" t="s">
        <v>1281</v>
      </c>
      <c r="S29" t="str">
        <f t="shared" si="8"/>
        <v>- {{ mod_name_pro_02 }}</v>
      </c>
      <c r="T29" t="str">
        <f t="shared" si="12"/>
        <v/>
      </c>
      <c r="U29" t="str">
        <f t="shared" si="12"/>
        <v>{{ mod_name_pro_02 }}</v>
      </c>
      <c r="V29" t="str">
        <f t="shared" si="13"/>
        <v>{{ mod_name_pro_02 }}</v>
      </c>
      <c r="W29" t="str">
        <f t="shared" si="13"/>
        <v>{{ mod_name_pro_02 }}</v>
      </c>
      <c r="X29" t="str">
        <f t="shared" si="13"/>
        <v>{{ mod_name_pro_02 }}</v>
      </c>
      <c r="Y29" t="str">
        <f t="shared" si="13"/>
        <v>{{ mod_name_pro_02 }}</v>
      </c>
      <c r="Z29" t="str">
        <f t="shared" si="14"/>
        <v>{{ mod_name_pro_02 }}</v>
      </c>
      <c r="AA29" t="str">
        <f t="shared" si="14"/>
        <v>{{ mod_name_pro_02 }}</v>
      </c>
      <c r="AB29" t="str">
        <f t="shared" si="14"/>
        <v>{{ mod_name_pro_02 }}</v>
      </c>
      <c r="AC29" t="str">
        <f t="shared" si="13"/>
        <v>{{ mod_name_pro_02 }}</v>
      </c>
      <c r="AD29" t="str">
        <f t="shared" si="13"/>
        <v>{{ mod_name_pro_02 }}</v>
      </c>
      <c r="AE29" s="8" t="str">
        <f t="shared" si="13"/>
        <v>{{ mod_name_pro_02 }}</v>
      </c>
      <c r="AF29" t="str">
        <f t="shared" si="13"/>
        <v>{{ mod_name_pro_02 }}</v>
      </c>
      <c r="AG29" t="str">
        <f t="shared" si="13"/>
        <v>{{ mod_name_pro_02 }}</v>
      </c>
      <c r="AH29" t="str">
        <f t="shared" si="15"/>
        <v>{{ mod_name_pro_02 }}</v>
      </c>
      <c r="AI29" t="str">
        <f t="shared" si="15"/>
        <v>{{ mod_name_pro_02 }}</v>
      </c>
      <c r="AJ29" t="str">
        <f t="shared" si="13"/>
        <v/>
      </c>
      <c r="AK29" t="str">
        <f t="shared" si="13"/>
        <v>{{ mod_name_pro_02 }}</v>
      </c>
      <c r="AL29" t="str">
        <f t="shared" si="13"/>
        <v/>
      </c>
      <c r="AM29" t="str">
        <f t="shared" si="16"/>
        <v>{{ mod_name_pro_02 }}</v>
      </c>
      <c r="AN29" t="s">
        <v>1258</v>
      </c>
    </row>
    <row r="30" spans="1:40">
      <c r="P30">
        <v>24</v>
      </c>
      <c r="Q30">
        <v>3</v>
      </c>
      <c r="R30" t="s">
        <v>1282</v>
      </c>
      <c r="S30" t="str">
        <f t="shared" si="8"/>
        <v>- {{ mod_name_pro_03 }}</v>
      </c>
      <c r="T30" t="str">
        <f t="shared" si="12"/>
        <v/>
      </c>
      <c r="U30" t="str">
        <f t="shared" si="12"/>
        <v/>
      </c>
      <c r="V30" t="str">
        <f t="shared" si="13"/>
        <v>{{ mod_name_pro_03 }}</v>
      </c>
      <c r="W30" t="str">
        <f t="shared" si="13"/>
        <v>{{ mod_name_pro_03 }}</v>
      </c>
      <c r="X30" t="str">
        <f t="shared" si="13"/>
        <v>{{ mod_name_pro_03 }}</v>
      </c>
      <c r="Y30" t="str">
        <f t="shared" si="13"/>
        <v>{{ mod_name_pro_03 }}</v>
      </c>
      <c r="Z30" t="str">
        <f t="shared" si="14"/>
        <v/>
      </c>
      <c r="AA30" t="str">
        <f t="shared" si="14"/>
        <v>{{ mod_name_pro_03 }}</v>
      </c>
      <c r="AB30" t="str">
        <f t="shared" si="14"/>
        <v>{{ mod_name_pro_03 }}</v>
      </c>
      <c r="AC30" t="str">
        <f t="shared" si="13"/>
        <v>{{ mod_name_pro_03 }}</v>
      </c>
      <c r="AD30" t="str">
        <f t="shared" si="13"/>
        <v>{{ mod_name_pro_03 }}</v>
      </c>
      <c r="AE30" s="8" t="str">
        <f t="shared" si="13"/>
        <v>{{ mod_name_pro_03 }}</v>
      </c>
      <c r="AF30" t="str">
        <f t="shared" si="13"/>
        <v>{{ mod_name_pro_03 }}</v>
      </c>
      <c r="AG30" t="str">
        <f t="shared" si="13"/>
        <v>{{ mod_name_pro_03 }}</v>
      </c>
      <c r="AH30" t="str">
        <f t="shared" si="15"/>
        <v>{{ mod_name_pro_03 }}</v>
      </c>
      <c r="AI30" t="str">
        <f t="shared" si="15"/>
        <v>{{ mod_name_pro_03 }}</v>
      </c>
      <c r="AJ30" t="str">
        <f t="shared" si="13"/>
        <v/>
      </c>
      <c r="AK30" t="str">
        <f t="shared" si="13"/>
        <v/>
      </c>
      <c r="AL30" t="str">
        <f t="shared" si="13"/>
        <v/>
      </c>
      <c r="AM30" t="str">
        <f t="shared" si="16"/>
        <v>{{ mod_name_pro_03 }}</v>
      </c>
      <c r="AN30" t="s">
        <v>1258</v>
      </c>
    </row>
    <row r="31" spans="1:40">
      <c r="P31">
        <v>25</v>
      </c>
      <c r="Q31">
        <v>4</v>
      </c>
      <c r="R31" t="s">
        <v>1283</v>
      </c>
      <c r="S31" t="str">
        <f t="shared" si="8"/>
        <v>- {{ mod_name_pro_04 }}</v>
      </c>
      <c r="T31" t="str">
        <f t="shared" si="12"/>
        <v/>
      </c>
      <c r="U31" t="str">
        <f t="shared" si="12"/>
        <v/>
      </c>
      <c r="V31" t="str">
        <f t="shared" si="13"/>
        <v/>
      </c>
      <c r="W31" t="str">
        <f t="shared" si="13"/>
        <v/>
      </c>
      <c r="X31" t="str">
        <f t="shared" si="13"/>
        <v/>
      </c>
      <c r="Y31" t="str">
        <f t="shared" si="13"/>
        <v/>
      </c>
      <c r="Z31" t="str">
        <f t="shared" si="14"/>
        <v/>
      </c>
      <c r="AA31" t="str">
        <f t="shared" si="14"/>
        <v/>
      </c>
      <c r="AB31" t="str">
        <f t="shared" si="14"/>
        <v>{{ mod_name_pro_04 }}</v>
      </c>
      <c r="AC31" t="str">
        <f t="shared" si="13"/>
        <v>{{ mod_name_pro_04 }}</v>
      </c>
      <c r="AD31" t="str">
        <f t="shared" si="13"/>
        <v>{{ mod_name_pro_04 }}</v>
      </c>
      <c r="AE31" s="8" t="str">
        <f t="shared" si="13"/>
        <v>{{ mod_name_pro_04 }}</v>
      </c>
      <c r="AF31" t="str">
        <f t="shared" si="13"/>
        <v>{{ mod_name_pro_04 }}</v>
      </c>
      <c r="AG31" t="str">
        <f t="shared" si="13"/>
        <v>{{ mod_name_pro_04 }}</v>
      </c>
      <c r="AH31" t="str">
        <f t="shared" si="15"/>
        <v>{{ mod_name_pro_04 }}</v>
      </c>
      <c r="AI31" t="str">
        <f t="shared" si="15"/>
        <v/>
      </c>
      <c r="AJ31" t="str">
        <f t="shared" si="13"/>
        <v/>
      </c>
      <c r="AK31" t="str">
        <f t="shared" si="13"/>
        <v/>
      </c>
      <c r="AL31" t="str">
        <f t="shared" si="13"/>
        <v/>
      </c>
      <c r="AM31" t="str">
        <f t="shared" si="16"/>
        <v/>
      </c>
      <c r="AN31" t="s">
        <v>1258</v>
      </c>
    </row>
    <row r="32" spans="1:40">
      <c r="P32">
        <v>26</v>
      </c>
      <c r="Q32">
        <v>5</v>
      </c>
      <c r="R32" t="s">
        <v>1284</v>
      </c>
      <c r="S32" t="str">
        <f t="shared" si="8"/>
        <v>- {{ mod_name_pro_05 }}</v>
      </c>
      <c r="T32" t="str">
        <f t="shared" si="12"/>
        <v/>
      </c>
      <c r="U32" t="str">
        <f t="shared" si="12"/>
        <v/>
      </c>
      <c r="V32" t="str">
        <f t="shared" si="13"/>
        <v/>
      </c>
      <c r="W32" t="str">
        <f t="shared" si="13"/>
        <v/>
      </c>
      <c r="X32" t="str">
        <f t="shared" si="13"/>
        <v/>
      </c>
      <c r="Y32" t="str">
        <f t="shared" si="13"/>
        <v/>
      </c>
      <c r="Z32" t="str">
        <f t="shared" si="14"/>
        <v/>
      </c>
      <c r="AA32" t="str">
        <f t="shared" si="14"/>
        <v/>
      </c>
      <c r="AB32" t="str">
        <f t="shared" si="14"/>
        <v>{{ mod_name_pro_05 }}</v>
      </c>
      <c r="AC32" t="str">
        <f t="shared" si="13"/>
        <v>{{ mod_name_pro_05 }}</v>
      </c>
      <c r="AD32" t="str">
        <f t="shared" si="13"/>
        <v/>
      </c>
      <c r="AE32" s="8" t="str">
        <f t="shared" si="13"/>
        <v>{{ mod_name_pro_05 }}</v>
      </c>
      <c r="AF32" t="str">
        <f t="shared" si="13"/>
        <v>{{ mod_name_pro_05 }}</v>
      </c>
      <c r="AG32" t="str">
        <f t="shared" si="13"/>
        <v>{{ mod_name_pro_05 }}</v>
      </c>
      <c r="AH32" t="str">
        <f t="shared" si="15"/>
        <v>{{ mod_name_pro_05 }}</v>
      </c>
      <c r="AI32" t="str">
        <f t="shared" si="15"/>
        <v/>
      </c>
      <c r="AJ32" t="str">
        <f t="shared" si="13"/>
        <v/>
      </c>
      <c r="AK32" t="str">
        <f t="shared" si="13"/>
        <v/>
      </c>
      <c r="AL32" t="str">
        <f t="shared" si="13"/>
        <v/>
      </c>
      <c r="AM32" t="str">
        <f t="shared" si="16"/>
        <v/>
      </c>
      <c r="AN32" t="s">
        <v>1258</v>
      </c>
    </row>
    <row r="33" spans="16:40">
      <c r="P33">
        <v>27</v>
      </c>
      <c r="Q33">
        <v>6</v>
      </c>
      <c r="R33" t="s">
        <v>1285</v>
      </c>
      <c r="S33" t="str">
        <f t="shared" si="8"/>
        <v>- {{ mod_name_pro_06 }}</v>
      </c>
      <c r="T33" t="str">
        <f t="shared" si="12"/>
        <v/>
      </c>
      <c r="U33" t="str">
        <f t="shared" si="12"/>
        <v/>
      </c>
      <c r="V33" t="str">
        <f t="shared" si="13"/>
        <v/>
      </c>
      <c r="W33" t="str">
        <f t="shared" si="13"/>
        <v/>
      </c>
      <c r="X33" t="str">
        <f t="shared" si="13"/>
        <v/>
      </c>
      <c r="Y33" t="str">
        <f t="shared" si="13"/>
        <v/>
      </c>
      <c r="Z33" t="str">
        <f t="shared" si="14"/>
        <v/>
      </c>
      <c r="AA33" t="str">
        <f t="shared" si="14"/>
        <v/>
      </c>
      <c r="AB33" t="str">
        <f t="shared" si="14"/>
        <v>{{ mod_name_pro_06 }}</v>
      </c>
      <c r="AC33" t="str">
        <f t="shared" si="13"/>
        <v/>
      </c>
      <c r="AD33" t="str">
        <f t="shared" si="13"/>
        <v/>
      </c>
      <c r="AE33" s="8" t="str">
        <f t="shared" si="13"/>
        <v>{{ mod_name_pro_06 }}</v>
      </c>
      <c r="AF33" t="str">
        <f t="shared" si="13"/>
        <v>{{ mod_name_pro_06 }}</v>
      </c>
      <c r="AG33" t="str">
        <f t="shared" si="13"/>
        <v>{{ mod_name_pro_06 }}</v>
      </c>
      <c r="AH33" t="str">
        <f t="shared" si="15"/>
        <v>{{ mod_name_pro_06 }}</v>
      </c>
      <c r="AI33" t="str">
        <f t="shared" si="15"/>
        <v/>
      </c>
      <c r="AJ33" t="str">
        <f t="shared" si="13"/>
        <v/>
      </c>
      <c r="AK33" t="str">
        <f t="shared" si="13"/>
        <v/>
      </c>
      <c r="AL33" t="str">
        <f t="shared" si="13"/>
        <v/>
      </c>
      <c r="AM33" t="str">
        <f t="shared" si="16"/>
        <v/>
      </c>
      <c r="AN33" t="s">
        <v>1258</v>
      </c>
    </row>
    <row r="34" spans="16:40">
      <c r="P34">
        <v>28</v>
      </c>
      <c r="Q34">
        <v>7</v>
      </c>
      <c r="R34" t="s">
        <v>1286</v>
      </c>
      <c r="S34" t="str">
        <f t="shared" si="8"/>
        <v>- {{ mod_name_pro_07 }}</v>
      </c>
      <c r="T34" t="str">
        <f t="shared" si="12"/>
        <v/>
      </c>
      <c r="U34" t="str">
        <f t="shared" si="12"/>
        <v/>
      </c>
      <c r="V34" t="str">
        <f t="shared" si="13"/>
        <v/>
      </c>
      <c r="W34" t="str">
        <f t="shared" si="13"/>
        <v/>
      </c>
      <c r="X34" t="str">
        <f t="shared" si="13"/>
        <v/>
      </c>
      <c r="Y34" t="str">
        <f t="shared" si="13"/>
        <v/>
      </c>
      <c r="Z34" t="str">
        <f t="shared" si="14"/>
        <v/>
      </c>
      <c r="AA34" t="str">
        <f t="shared" si="14"/>
        <v/>
      </c>
      <c r="AB34" t="str">
        <f t="shared" si="14"/>
        <v>{{ mod_name_pro_07 }}</v>
      </c>
      <c r="AC34" t="str">
        <f t="shared" si="13"/>
        <v/>
      </c>
      <c r="AD34" t="str">
        <f t="shared" si="13"/>
        <v/>
      </c>
      <c r="AE34" s="8" t="str">
        <f t="shared" si="13"/>
        <v>{{ mod_name_pro_07 }}</v>
      </c>
      <c r="AF34" t="str">
        <f t="shared" si="13"/>
        <v>{{ mod_name_pro_07 }}</v>
      </c>
      <c r="AG34" t="str">
        <f t="shared" si="13"/>
        <v/>
      </c>
      <c r="AH34" t="str">
        <f t="shared" si="15"/>
        <v>{{ mod_name_pro_07 }}</v>
      </c>
      <c r="AI34" t="str">
        <f t="shared" si="15"/>
        <v/>
      </c>
      <c r="AJ34" t="str">
        <f t="shared" si="13"/>
        <v/>
      </c>
      <c r="AK34" t="str">
        <f t="shared" si="13"/>
        <v/>
      </c>
      <c r="AL34" t="str">
        <f t="shared" si="13"/>
        <v/>
      </c>
      <c r="AM34" t="str">
        <f t="shared" si="16"/>
        <v/>
      </c>
      <c r="AN34" t="s">
        <v>1258</v>
      </c>
    </row>
    <row r="35" spans="16:40">
      <c r="P35">
        <v>29</v>
      </c>
      <c r="Q35">
        <v>8</v>
      </c>
      <c r="R35" t="s">
        <v>1287</v>
      </c>
      <c r="S35" t="str">
        <f t="shared" si="8"/>
        <v>- {{ mod_name_pro_08 }}</v>
      </c>
      <c r="T35" t="str">
        <f t="shared" si="12"/>
        <v/>
      </c>
      <c r="U35" t="str">
        <f t="shared" si="12"/>
        <v/>
      </c>
      <c r="V35" t="str">
        <f t="shared" si="13"/>
        <v/>
      </c>
      <c r="W35" t="str">
        <f t="shared" si="13"/>
        <v/>
      </c>
      <c r="X35" t="str">
        <f t="shared" si="13"/>
        <v/>
      </c>
      <c r="Y35" t="str">
        <f t="shared" si="13"/>
        <v/>
      </c>
      <c r="Z35" t="str">
        <f t="shared" si="14"/>
        <v/>
      </c>
      <c r="AA35" t="str">
        <f t="shared" si="14"/>
        <v/>
      </c>
      <c r="AB35" t="str">
        <f t="shared" si="14"/>
        <v>{{ mod_name_pro_08 }}</v>
      </c>
      <c r="AC35" t="str">
        <f t="shared" si="13"/>
        <v/>
      </c>
      <c r="AD35" t="str">
        <f t="shared" si="13"/>
        <v/>
      </c>
      <c r="AE35" s="8" t="str">
        <f t="shared" si="13"/>
        <v/>
      </c>
      <c r="AF35" t="str">
        <f t="shared" si="13"/>
        <v/>
      </c>
      <c r="AG35" t="str">
        <f t="shared" si="13"/>
        <v/>
      </c>
      <c r="AH35" t="str">
        <f t="shared" si="15"/>
        <v>{{ mod_name_pro_08 }}</v>
      </c>
      <c r="AI35" t="str">
        <f t="shared" si="15"/>
        <v/>
      </c>
      <c r="AJ35" t="str">
        <f t="shared" si="13"/>
        <v/>
      </c>
      <c r="AK35" t="str">
        <f t="shared" si="13"/>
        <v/>
      </c>
      <c r="AL35" t="str">
        <f t="shared" si="13"/>
        <v/>
      </c>
      <c r="AM35" t="str">
        <f t="shared" si="16"/>
        <v/>
      </c>
      <c r="AN35" t="s">
        <v>1258</v>
      </c>
    </row>
    <row r="36" spans="16:40">
      <c r="P36">
        <v>30</v>
      </c>
      <c r="R36" t="s">
        <v>1247</v>
      </c>
      <c r="S36" t="str">
        <f t="shared" si="8"/>
        <v>- :::</v>
      </c>
      <c r="T36" t="s">
        <v>1247</v>
      </c>
      <c r="U36" t="s">
        <v>1247</v>
      </c>
      <c r="V36" t="s">
        <v>1247</v>
      </c>
      <c r="W36" t="s">
        <v>1247</v>
      </c>
      <c r="X36" t="s">
        <v>1247</v>
      </c>
      <c r="Y36" t="s">
        <v>1247</v>
      </c>
      <c r="Z36" t="s">
        <v>1247</v>
      </c>
      <c r="AA36" t="s">
        <v>1247</v>
      </c>
      <c r="AB36" t="s">
        <v>1247</v>
      </c>
      <c r="AC36" t="s">
        <v>1247</v>
      </c>
      <c r="AD36" t="s">
        <v>1247</v>
      </c>
      <c r="AE36" s="8" t="s">
        <v>1247</v>
      </c>
      <c r="AF36" t="s">
        <v>1247</v>
      </c>
      <c r="AG36" t="s">
        <v>1247</v>
      </c>
      <c r="AH36" t="s">
        <v>1247</v>
      </c>
      <c r="AI36" t="s">
        <v>1247</v>
      </c>
      <c r="AJ36" t="s">
        <v>1247</v>
      </c>
      <c r="AK36" t="s">
        <v>1247</v>
      </c>
      <c r="AL36" t="s">
        <v>1247</v>
      </c>
      <c r="AM36" t="s">
        <v>1247</v>
      </c>
      <c r="AN36" t="s">
        <v>1247</v>
      </c>
    </row>
    <row r="37" spans="16:40">
      <c r="P37">
        <v>31</v>
      </c>
      <c r="R37" t="s">
        <v>1249</v>
      </c>
      <c r="S37" t="str">
        <f t="shared" si="8"/>
        <v>- :::{grid-item-card} **Cons**</v>
      </c>
      <c r="T37" t="s">
        <v>1249</v>
      </c>
      <c r="U37" t="s">
        <v>1249</v>
      </c>
      <c r="V37" t="s">
        <v>1249</v>
      </c>
      <c r="W37" t="s">
        <v>1249</v>
      </c>
      <c r="X37" t="s">
        <v>1249</v>
      </c>
      <c r="Y37" t="s">
        <v>1249</v>
      </c>
      <c r="Z37" t="str">
        <f>IF(Z$2&gt;=Q39,R37,"")</f>
        <v>:::{grid-item-card} **Cons**</v>
      </c>
      <c r="AA37" t="s">
        <v>1249</v>
      </c>
      <c r="AB37" t="s">
        <v>1249</v>
      </c>
      <c r="AC37" t="s">
        <v>1249</v>
      </c>
      <c r="AD37" t="s">
        <v>1249</v>
      </c>
      <c r="AE37" s="8" t="s">
        <v>1249</v>
      </c>
      <c r="AF37" t="s">
        <v>1249</v>
      </c>
      <c r="AG37" t="s">
        <v>1249</v>
      </c>
      <c r="AH37" t="s">
        <v>1249</v>
      </c>
      <c r="AI37" t="s">
        <v>1249</v>
      </c>
      <c r="AJ37" t="s">
        <v>1249</v>
      </c>
      <c r="AK37" t="s">
        <v>1249</v>
      </c>
      <c r="AL37" t="s">
        <v>1249</v>
      </c>
      <c r="AM37" t="str">
        <f>IF(AM$2&gt;=R37,Z37,"")</f>
        <v/>
      </c>
      <c r="AN37" t="s">
        <v>1249</v>
      </c>
    </row>
    <row r="38" spans="16:40">
      <c r="P38">
        <v>32</v>
      </c>
      <c r="R38" t="s">
        <v>1288</v>
      </c>
      <c r="S38" t="str">
        <f t="shared" si="8"/>
        <v>- {{ mod_name_con_01 }}</v>
      </c>
      <c r="T38" s="8" t="str">
        <f t="shared" ref="T38:U46" si="17">IF(T$4&gt;=$Q40,$R38,"")</f>
        <v>{{ mod_name_con_01 }}</v>
      </c>
      <c r="U38" s="8" t="str">
        <f t="shared" si="17"/>
        <v>{{ mod_name_con_01 }}</v>
      </c>
      <c r="V38" s="8" t="str">
        <f t="shared" ref="V38:AD38" si="18">IF(V$4&gt;=$Q40,$R38,"")</f>
        <v>{{ mod_name_con_01 }}</v>
      </c>
      <c r="W38" s="8" t="str">
        <f t="shared" si="18"/>
        <v>{{ mod_name_con_01 }}</v>
      </c>
      <c r="X38" s="8" t="str">
        <f t="shared" si="18"/>
        <v>{{ mod_name_con_01 }}</v>
      </c>
      <c r="Y38" s="8" t="str">
        <f t="shared" si="18"/>
        <v>{{ mod_name_con_01 }}</v>
      </c>
      <c r="Z38" s="8" t="str">
        <f t="shared" ref="Z38:AB46" si="19">IF(Z$4&gt;=$Q40,$R38,"")</f>
        <v>{{ mod_name_con_01 }}</v>
      </c>
      <c r="AA38" s="8" t="str">
        <f t="shared" si="19"/>
        <v>{{ mod_name_con_01 }}</v>
      </c>
      <c r="AB38" s="8" t="str">
        <f t="shared" si="19"/>
        <v>{{ mod_name_con_01 }}</v>
      </c>
      <c r="AC38" s="8" t="str">
        <f t="shared" si="18"/>
        <v>{{ mod_name_con_01 }}</v>
      </c>
      <c r="AD38" s="8" t="str">
        <f t="shared" si="18"/>
        <v>{{ mod_name_con_01 }}</v>
      </c>
      <c r="AE38" s="8" t="str">
        <f>IF(AE$4&gt;=$Q40,$R38,"")</f>
        <v>{{ mod_name_con_01 }}</v>
      </c>
      <c r="AF38" s="8" t="str">
        <f t="shared" ref="AF38:AL38" si="20">IF(AF$4&gt;=$Q40,$R38,"")</f>
        <v>{{ mod_name_con_01 }}</v>
      </c>
      <c r="AG38" s="8" t="str">
        <f t="shared" si="20"/>
        <v>{{ mod_name_con_01 }}</v>
      </c>
      <c r="AH38" s="8" t="str">
        <f t="shared" ref="AH38:AI46" si="21">IF(AH$4&gt;=$Q40,$R38,"")</f>
        <v>{{ mod_name_con_01 }}</v>
      </c>
      <c r="AI38" s="8" t="str">
        <f t="shared" si="21"/>
        <v>{{ mod_name_con_01 }}</v>
      </c>
      <c r="AJ38" s="8" t="str">
        <f t="shared" si="20"/>
        <v>{{ mod_name_con_01 }}</v>
      </c>
      <c r="AK38" s="8" t="str">
        <f t="shared" si="20"/>
        <v>{{ mod_name_con_01 }}</v>
      </c>
      <c r="AL38" s="8" t="str">
        <f t="shared" si="20"/>
        <v/>
      </c>
      <c r="AM38" s="8" t="str">
        <f t="shared" ref="AM38:AM46" si="22">IF(AM$4&gt;=$Q40,$R38,"")</f>
        <v>{{ mod_name_con_01 }}</v>
      </c>
      <c r="AN38" t="s">
        <v>1258</v>
      </c>
    </row>
    <row r="39" spans="16:40">
      <c r="P39">
        <v>33</v>
      </c>
      <c r="R39" t="s">
        <v>1289</v>
      </c>
      <c r="S39" t="str">
        <f t="shared" si="8"/>
        <v>- {{ mod_name_con_02 }}</v>
      </c>
      <c r="T39" s="8" t="str">
        <f t="shared" si="17"/>
        <v/>
      </c>
      <c r="U39" s="8" t="str">
        <f t="shared" si="17"/>
        <v>{{ mod_name_con_02 }}</v>
      </c>
      <c r="V39" s="8" t="str">
        <f t="shared" ref="V39:AE39" si="23">IF(V$4&gt;=$Q41,$R39,"")</f>
        <v>{{ mod_name_con_02 }}</v>
      </c>
      <c r="W39" s="8" t="str">
        <f t="shared" si="23"/>
        <v>{{ mod_name_con_02 }}</v>
      </c>
      <c r="X39" s="8" t="str">
        <f t="shared" si="23"/>
        <v>{{ mod_name_con_02 }}</v>
      </c>
      <c r="Y39" s="8" t="str">
        <f t="shared" si="23"/>
        <v>{{ mod_name_con_02 }}</v>
      </c>
      <c r="Z39" s="8" t="str">
        <f t="shared" si="19"/>
        <v>{{ mod_name_con_02 }}</v>
      </c>
      <c r="AA39" s="8" t="str">
        <f t="shared" si="19"/>
        <v/>
      </c>
      <c r="AB39" s="8" t="str">
        <f t="shared" si="19"/>
        <v>{{ mod_name_con_02 }}</v>
      </c>
      <c r="AC39" s="8" t="str">
        <f t="shared" si="23"/>
        <v>{{ mod_name_con_02 }}</v>
      </c>
      <c r="AD39" s="8" t="str">
        <f t="shared" si="23"/>
        <v/>
      </c>
      <c r="AE39" s="8" t="str">
        <f t="shared" si="23"/>
        <v/>
      </c>
      <c r="AF39" s="8" t="str">
        <f t="shared" ref="AF39:AL39" si="24">IF(AF$4&gt;=$Q41,$R39,"")</f>
        <v>{{ mod_name_con_02 }}</v>
      </c>
      <c r="AG39" s="8" t="str">
        <f t="shared" si="24"/>
        <v>{{ mod_name_con_02 }}</v>
      </c>
      <c r="AH39" s="8" t="str">
        <f t="shared" si="21"/>
        <v>{{ mod_name_con_02 }}</v>
      </c>
      <c r="AI39" s="8" t="str">
        <f t="shared" si="21"/>
        <v>{{ mod_name_con_02 }}</v>
      </c>
      <c r="AJ39" s="8" t="str">
        <f t="shared" si="24"/>
        <v>{{ mod_name_con_02 }}</v>
      </c>
      <c r="AK39" s="8" t="str">
        <f t="shared" si="24"/>
        <v>{{ mod_name_con_02 }}</v>
      </c>
      <c r="AL39" s="8" t="str">
        <f t="shared" si="24"/>
        <v/>
      </c>
      <c r="AM39" s="8" t="str">
        <f t="shared" si="22"/>
        <v>{{ mod_name_con_02 }}</v>
      </c>
      <c r="AN39" t="s">
        <v>1258</v>
      </c>
    </row>
    <row r="40" spans="16:40">
      <c r="P40">
        <v>34</v>
      </c>
      <c r="Q40">
        <v>1</v>
      </c>
      <c r="R40" t="s">
        <v>1290</v>
      </c>
      <c r="S40" t="str">
        <f t="shared" si="8"/>
        <v>- {{ mod_name_con_03 }}</v>
      </c>
      <c r="T40" s="8" t="str">
        <f t="shared" si="17"/>
        <v/>
      </c>
      <c r="U40" s="8" t="str">
        <f t="shared" si="17"/>
        <v>{{ mod_name_con_03 }}</v>
      </c>
      <c r="V40" s="8" t="str">
        <f t="shared" ref="V40:AE40" si="25">IF(V$4&gt;=$Q42,$R40,"")</f>
        <v>{{ mod_name_con_03 }}</v>
      </c>
      <c r="W40" s="8" t="str">
        <f t="shared" si="25"/>
        <v>{{ mod_name_con_03 }}</v>
      </c>
      <c r="X40" s="8" t="str">
        <f t="shared" si="25"/>
        <v/>
      </c>
      <c r="Y40" s="8" t="str">
        <f t="shared" si="25"/>
        <v>{{ mod_name_con_03 }}</v>
      </c>
      <c r="Z40" s="8" t="str">
        <f t="shared" si="19"/>
        <v>{{ mod_name_con_03 }}</v>
      </c>
      <c r="AA40" s="8" t="str">
        <f t="shared" si="19"/>
        <v/>
      </c>
      <c r="AB40" s="8" t="str">
        <f t="shared" si="19"/>
        <v>{{ mod_name_con_03 }}</v>
      </c>
      <c r="AC40" s="8" t="str">
        <f t="shared" si="25"/>
        <v>{{ mod_name_con_03 }}</v>
      </c>
      <c r="AD40" s="8" t="str">
        <f t="shared" si="25"/>
        <v/>
      </c>
      <c r="AE40" s="8" t="str">
        <f t="shared" si="25"/>
        <v/>
      </c>
      <c r="AF40" s="8" t="str">
        <f t="shared" ref="AF40:AG46" si="26">IF(AF$4&gt;=$Q42,$R40,"")</f>
        <v>{{ mod_name_con_03 }}</v>
      </c>
      <c r="AG40" s="8" t="str">
        <f t="shared" si="26"/>
        <v>{{ mod_name_con_03 }}</v>
      </c>
      <c r="AH40" s="8" t="str">
        <f t="shared" si="21"/>
        <v>{{ mod_name_con_03 }}</v>
      </c>
      <c r="AI40" s="8" t="str">
        <f t="shared" si="21"/>
        <v/>
      </c>
      <c r="AJ40" s="8" t="str">
        <f t="shared" ref="AJ40:AL46" si="27">IF(AJ$4&gt;=$Q42,$R40,"")</f>
        <v/>
      </c>
      <c r="AK40" s="8" t="str">
        <f t="shared" si="27"/>
        <v>{{ mod_name_con_03 }}</v>
      </c>
      <c r="AL40" s="8" t="str">
        <f t="shared" si="27"/>
        <v/>
      </c>
      <c r="AM40" s="8" t="str">
        <f t="shared" si="22"/>
        <v>{{ mod_name_con_03 }}</v>
      </c>
      <c r="AN40" t="s">
        <v>1258</v>
      </c>
    </row>
    <row r="41" spans="16:40">
      <c r="P41">
        <v>35</v>
      </c>
      <c r="Q41">
        <v>2</v>
      </c>
      <c r="R41" t="s">
        <v>1291</v>
      </c>
      <c r="S41" t="str">
        <f t="shared" si="8"/>
        <v>- {{ mod_name_con_04 }}</v>
      </c>
      <c r="T41" s="8" t="str">
        <f t="shared" si="17"/>
        <v/>
      </c>
      <c r="U41" s="8" t="str">
        <f t="shared" si="17"/>
        <v>{{ mod_name_con_04 }}</v>
      </c>
      <c r="V41" s="8" t="str">
        <f t="shared" ref="V41:AE41" si="28">IF(V$4&gt;=$Q43,$R41,"")</f>
        <v/>
      </c>
      <c r="W41" s="8" t="str">
        <f t="shared" si="28"/>
        <v/>
      </c>
      <c r="X41" s="8" t="str">
        <f t="shared" si="28"/>
        <v/>
      </c>
      <c r="Y41" s="8" t="str">
        <f t="shared" si="28"/>
        <v/>
      </c>
      <c r="Z41" s="8" t="str">
        <f t="shared" si="19"/>
        <v>{{ mod_name_con_04 }}</v>
      </c>
      <c r="AA41" s="8" t="str">
        <f t="shared" si="19"/>
        <v/>
      </c>
      <c r="AB41" s="8" t="str">
        <f t="shared" si="19"/>
        <v/>
      </c>
      <c r="AC41" s="8" t="str">
        <f t="shared" si="28"/>
        <v>{{ mod_name_con_04 }}</v>
      </c>
      <c r="AD41" s="8" t="str">
        <f t="shared" si="28"/>
        <v/>
      </c>
      <c r="AE41" s="8" t="str">
        <f t="shared" si="28"/>
        <v/>
      </c>
      <c r="AF41" s="8" t="str">
        <f t="shared" si="26"/>
        <v>{{ mod_name_con_04 }}</v>
      </c>
      <c r="AG41" s="8" t="str">
        <f t="shared" si="26"/>
        <v>{{ mod_name_con_04 }}</v>
      </c>
      <c r="AH41" s="8" t="str">
        <f t="shared" si="21"/>
        <v>{{ mod_name_con_04 }}</v>
      </c>
      <c r="AI41" s="8" t="str">
        <f t="shared" si="21"/>
        <v/>
      </c>
      <c r="AJ41" s="8" t="str">
        <f t="shared" si="27"/>
        <v/>
      </c>
      <c r="AK41" s="8" t="str">
        <f t="shared" si="27"/>
        <v/>
      </c>
      <c r="AL41" s="8" t="str">
        <f t="shared" si="27"/>
        <v/>
      </c>
      <c r="AM41" s="8" t="str">
        <f t="shared" si="22"/>
        <v>{{ mod_name_con_04 }}</v>
      </c>
      <c r="AN41" t="s">
        <v>1258</v>
      </c>
    </row>
    <row r="42" spans="16:40">
      <c r="P42">
        <v>36</v>
      </c>
      <c r="Q42">
        <v>3</v>
      </c>
      <c r="R42" t="s">
        <v>1292</v>
      </c>
      <c r="S42" t="str">
        <f t="shared" si="8"/>
        <v>- {{ mod_name_con_05 }}</v>
      </c>
      <c r="T42" s="8" t="str">
        <f t="shared" si="17"/>
        <v/>
      </c>
      <c r="U42" s="8" t="str">
        <f t="shared" si="17"/>
        <v>{{ mod_name_con_05 }}</v>
      </c>
      <c r="V42" s="8" t="str">
        <f t="shared" ref="V42:AE42" si="29">IF(V$4&gt;=$Q44,$R42,"")</f>
        <v/>
      </c>
      <c r="W42" s="8" t="str">
        <f t="shared" si="29"/>
        <v/>
      </c>
      <c r="X42" s="8" t="str">
        <f t="shared" si="29"/>
        <v/>
      </c>
      <c r="Y42" s="8" t="str">
        <f t="shared" si="29"/>
        <v/>
      </c>
      <c r="Z42" s="8" t="str">
        <f t="shared" si="19"/>
        <v>{{ mod_name_con_05 }}</v>
      </c>
      <c r="AA42" s="8" t="str">
        <f t="shared" si="19"/>
        <v/>
      </c>
      <c r="AB42" s="8" t="str">
        <f t="shared" si="19"/>
        <v/>
      </c>
      <c r="AC42" s="8" t="str">
        <f t="shared" si="29"/>
        <v>{{ mod_name_con_05 }}</v>
      </c>
      <c r="AD42" s="8" t="str">
        <f t="shared" si="29"/>
        <v/>
      </c>
      <c r="AE42" s="8" t="str">
        <f t="shared" si="29"/>
        <v/>
      </c>
      <c r="AF42" s="8" t="str">
        <f t="shared" si="26"/>
        <v>{{ mod_name_con_05 }}</v>
      </c>
      <c r="AG42" s="8" t="str">
        <f t="shared" si="26"/>
        <v/>
      </c>
      <c r="AH42" s="8" t="str">
        <f t="shared" si="21"/>
        <v/>
      </c>
      <c r="AI42" s="8" t="str">
        <f t="shared" si="21"/>
        <v/>
      </c>
      <c r="AJ42" s="8" t="str">
        <f t="shared" si="27"/>
        <v/>
      </c>
      <c r="AK42" s="8" t="str">
        <f t="shared" si="27"/>
        <v/>
      </c>
      <c r="AL42" s="8" t="str">
        <f t="shared" si="27"/>
        <v/>
      </c>
      <c r="AM42" s="8" t="str">
        <f t="shared" si="22"/>
        <v/>
      </c>
      <c r="AN42" t="s">
        <v>1258</v>
      </c>
    </row>
    <row r="43" spans="16:40">
      <c r="P43">
        <v>37</v>
      </c>
      <c r="Q43">
        <v>4</v>
      </c>
      <c r="R43" t="s">
        <v>1293</v>
      </c>
      <c r="S43" t="str">
        <f t="shared" si="8"/>
        <v>- {{ mod_name_con_06 }}</v>
      </c>
      <c r="T43" s="8" t="str">
        <f t="shared" si="17"/>
        <v/>
      </c>
      <c r="U43" s="8" t="str">
        <f t="shared" si="17"/>
        <v/>
      </c>
      <c r="V43" s="8" t="str">
        <f t="shared" ref="V43:AE43" si="30">IF(V$4&gt;=$Q45,$R43,"")</f>
        <v/>
      </c>
      <c r="W43" s="8" t="str">
        <f t="shared" si="30"/>
        <v/>
      </c>
      <c r="X43" s="8" t="str">
        <f t="shared" si="30"/>
        <v/>
      </c>
      <c r="Y43" s="8" t="str">
        <f t="shared" si="30"/>
        <v/>
      </c>
      <c r="Z43" s="8" t="str">
        <f t="shared" si="19"/>
        <v/>
      </c>
      <c r="AA43" s="8" t="str">
        <f t="shared" si="19"/>
        <v/>
      </c>
      <c r="AB43" s="8" t="str">
        <f t="shared" si="19"/>
        <v/>
      </c>
      <c r="AC43" s="8" t="str">
        <f t="shared" si="30"/>
        <v>{{ mod_name_con_06 }}</v>
      </c>
      <c r="AD43" s="8" t="str">
        <f t="shared" si="30"/>
        <v/>
      </c>
      <c r="AE43" s="8" t="str">
        <f t="shared" si="30"/>
        <v/>
      </c>
      <c r="AF43" s="8" t="str">
        <f t="shared" si="26"/>
        <v>{{ mod_name_con_06 }}</v>
      </c>
      <c r="AG43" s="8" t="str">
        <f t="shared" si="26"/>
        <v/>
      </c>
      <c r="AH43" s="8" t="str">
        <f t="shared" si="21"/>
        <v/>
      </c>
      <c r="AI43" s="8" t="str">
        <f t="shared" si="21"/>
        <v/>
      </c>
      <c r="AJ43" s="8" t="str">
        <f t="shared" si="27"/>
        <v/>
      </c>
      <c r="AK43" s="8" t="str">
        <f t="shared" si="27"/>
        <v/>
      </c>
      <c r="AL43" s="8" t="str">
        <f t="shared" si="27"/>
        <v/>
      </c>
      <c r="AM43" s="8" t="str">
        <f t="shared" si="22"/>
        <v/>
      </c>
    </row>
    <row r="44" spans="16:40">
      <c r="P44">
        <v>38</v>
      </c>
      <c r="Q44">
        <v>5</v>
      </c>
      <c r="R44" t="s">
        <v>1294</v>
      </c>
      <c r="S44" t="str">
        <f t="shared" si="8"/>
        <v>- {{ mod_name_con_07 }}</v>
      </c>
      <c r="T44" s="8" t="str">
        <f t="shared" si="17"/>
        <v/>
      </c>
      <c r="U44" s="8" t="str">
        <f t="shared" si="17"/>
        <v/>
      </c>
      <c r="V44" s="8" t="str">
        <f t="shared" ref="V44:AE44" si="31">IF(V$4&gt;=$Q46,$R44,"")</f>
        <v/>
      </c>
      <c r="W44" s="8" t="str">
        <f t="shared" si="31"/>
        <v/>
      </c>
      <c r="X44" s="8" t="str">
        <f t="shared" si="31"/>
        <v/>
      </c>
      <c r="Y44" s="8" t="str">
        <f t="shared" si="31"/>
        <v/>
      </c>
      <c r="Z44" s="8" t="str">
        <f t="shared" si="19"/>
        <v/>
      </c>
      <c r="AA44" s="8" t="str">
        <f t="shared" si="19"/>
        <v/>
      </c>
      <c r="AB44" s="8" t="str">
        <f t="shared" si="19"/>
        <v/>
      </c>
      <c r="AC44" s="8" t="str">
        <f t="shared" si="31"/>
        <v>{{ mod_name_con_07 }}</v>
      </c>
      <c r="AD44" s="8" t="str">
        <f t="shared" si="31"/>
        <v/>
      </c>
      <c r="AE44" s="8" t="str">
        <f t="shared" si="31"/>
        <v/>
      </c>
      <c r="AF44" s="8" t="str">
        <f t="shared" si="26"/>
        <v>{{ mod_name_con_07 }}</v>
      </c>
      <c r="AG44" s="8" t="str">
        <f t="shared" si="26"/>
        <v/>
      </c>
      <c r="AH44" s="8" t="str">
        <f t="shared" si="21"/>
        <v/>
      </c>
      <c r="AI44" s="8" t="str">
        <f t="shared" si="21"/>
        <v/>
      </c>
      <c r="AJ44" s="8" t="str">
        <f t="shared" si="27"/>
        <v/>
      </c>
      <c r="AK44" s="8" t="str">
        <f t="shared" si="27"/>
        <v/>
      </c>
      <c r="AL44" s="8" t="str">
        <f t="shared" si="27"/>
        <v/>
      </c>
      <c r="AM44" s="8" t="str">
        <f t="shared" si="22"/>
        <v/>
      </c>
    </row>
    <row r="45" spans="16:40">
      <c r="P45">
        <v>39</v>
      </c>
      <c r="Q45">
        <v>6</v>
      </c>
      <c r="R45" t="s">
        <v>1295</v>
      </c>
      <c r="S45" t="str">
        <f t="shared" si="8"/>
        <v>- {{ mod_name_con_08 }}</v>
      </c>
      <c r="T45" s="8" t="str">
        <f t="shared" si="17"/>
        <v/>
      </c>
      <c r="U45" s="8" t="str">
        <f t="shared" si="17"/>
        <v/>
      </c>
      <c r="V45" s="8" t="str">
        <f t="shared" ref="V45:AE45" si="32">IF(V$4&gt;=$Q47,$R45,"")</f>
        <v/>
      </c>
      <c r="W45" s="8" t="str">
        <f t="shared" si="32"/>
        <v/>
      </c>
      <c r="X45" s="8" t="str">
        <f t="shared" si="32"/>
        <v/>
      </c>
      <c r="Y45" s="8" t="str">
        <f t="shared" si="32"/>
        <v/>
      </c>
      <c r="Z45" s="8" t="str">
        <f t="shared" si="19"/>
        <v/>
      </c>
      <c r="AA45" s="8" t="str">
        <f t="shared" si="19"/>
        <v/>
      </c>
      <c r="AB45" s="8" t="str">
        <f t="shared" si="19"/>
        <v/>
      </c>
      <c r="AC45" s="8" t="str">
        <f t="shared" si="32"/>
        <v>{{ mod_name_con_08 }}</v>
      </c>
      <c r="AD45" s="8" t="str">
        <f t="shared" si="32"/>
        <v/>
      </c>
      <c r="AE45" s="8" t="str">
        <f t="shared" si="32"/>
        <v/>
      </c>
      <c r="AF45" s="8" t="str">
        <f t="shared" si="26"/>
        <v>{{ mod_name_con_08 }}</v>
      </c>
      <c r="AG45" s="8" t="str">
        <f t="shared" si="26"/>
        <v/>
      </c>
      <c r="AH45" s="8" t="str">
        <f t="shared" si="21"/>
        <v/>
      </c>
      <c r="AI45" s="8" t="str">
        <f t="shared" si="21"/>
        <v/>
      </c>
      <c r="AJ45" s="8" t="str">
        <f t="shared" si="27"/>
        <v/>
      </c>
      <c r="AK45" s="8" t="str">
        <f t="shared" si="27"/>
        <v/>
      </c>
      <c r="AL45" s="8" t="str">
        <f t="shared" si="27"/>
        <v/>
      </c>
      <c r="AM45" s="8" t="str">
        <f t="shared" si="22"/>
        <v/>
      </c>
    </row>
    <row r="46" spans="16:40">
      <c r="P46">
        <v>40</v>
      </c>
      <c r="Q46">
        <v>7</v>
      </c>
      <c r="R46" t="s">
        <v>1296</v>
      </c>
      <c r="S46" t="str">
        <f t="shared" si="8"/>
        <v>- {{ mod_name_con_09 }}</v>
      </c>
      <c r="T46" s="8" t="str">
        <f t="shared" si="17"/>
        <v/>
      </c>
      <c r="U46" s="8" t="str">
        <f t="shared" si="17"/>
        <v/>
      </c>
      <c r="V46" s="8" t="str">
        <f t="shared" ref="V46:AE46" si="33">IF(V$4&gt;=$Q48,$R46,"")</f>
        <v/>
      </c>
      <c r="W46" s="8" t="str">
        <f t="shared" si="33"/>
        <v/>
      </c>
      <c r="X46" s="8" t="str">
        <f t="shared" si="33"/>
        <v/>
      </c>
      <c r="Y46" s="8" t="str">
        <f t="shared" si="33"/>
        <v/>
      </c>
      <c r="Z46" s="8" t="str">
        <f t="shared" si="19"/>
        <v/>
      </c>
      <c r="AA46" s="8" t="str">
        <f t="shared" si="19"/>
        <v/>
      </c>
      <c r="AB46" s="8" t="str">
        <f t="shared" si="19"/>
        <v/>
      </c>
      <c r="AC46" s="8" t="str">
        <f t="shared" si="33"/>
        <v/>
      </c>
      <c r="AD46" s="8" t="str">
        <f t="shared" si="33"/>
        <v/>
      </c>
      <c r="AE46" s="8" t="str">
        <f t="shared" si="33"/>
        <v/>
      </c>
      <c r="AF46" s="8" t="str">
        <f t="shared" si="26"/>
        <v>{{ mod_name_con_09 }}</v>
      </c>
      <c r="AG46" s="8" t="str">
        <f t="shared" si="26"/>
        <v/>
      </c>
      <c r="AH46" s="8" t="str">
        <f t="shared" si="21"/>
        <v/>
      </c>
      <c r="AI46" s="8" t="str">
        <f t="shared" si="21"/>
        <v/>
      </c>
      <c r="AJ46" s="8" t="str">
        <f t="shared" si="27"/>
        <v/>
      </c>
      <c r="AK46" s="8" t="str">
        <f t="shared" si="27"/>
        <v/>
      </c>
      <c r="AL46" s="8" t="str">
        <f t="shared" si="27"/>
        <v/>
      </c>
      <c r="AM46" s="8" t="str">
        <f t="shared" si="22"/>
        <v/>
      </c>
    </row>
    <row r="47" spans="16:40">
      <c r="P47">
        <v>41</v>
      </c>
      <c r="Q47">
        <v>8</v>
      </c>
      <c r="R47" t="s">
        <v>1247</v>
      </c>
      <c r="S47" t="str">
        <f t="shared" si="8"/>
        <v>- :::</v>
      </c>
      <c r="T47" t="s">
        <v>1247</v>
      </c>
      <c r="U47" t="s">
        <v>1247</v>
      </c>
      <c r="V47" t="s">
        <v>1247</v>
      </c>
      <c r="W47" t="s">
        <v>1247</v>
      </c>
      <c r="X47" t="s">
        <v>1247</v>
      </c>
      <c r="Y47" t="s">
        <v>1247</v>
      </c>
      <c r="Z47" t="s">
        <v>1247</v>
      </c>
      <c r="AA47" t="s">
        <v>1247</v>
      </c>
      <c r="AB47" t="s">
        <v>1247</v>
      </c>
      <c r="AC47" t="s">
        <v>1247</v>
      </c>
      <c r="AD47" t="s">
        <v>1247</v>
      </c>
      <c r="AE47" s="8" t="str">
        <f>IF(AE$4&gt;=$Q49,$R47,"")</f>
        <v>:::</v>
      </c>
      <c r="AF47" t="s">
        <v>1247</v>
      </c>
      <c r="AG47" t="s">
        <v>1247</v>
      </c>
      <c r="AH47" t="s">
        <v>1247</v>
      </c>
      <c r="AI47" t="s">
        <v>1247</v>
      </c>
      <c r="AJ47" t="s">
        <v>1247</v>
      </c>
      <c r="AK47" t="s">
        <v>1247</v>
      </c>
      <c r="AL47" t="s">
        <v>1247</v>
      </c>
      <c r="AM47" t="s">
        <v>1247</v>
      </c>
      <c r="AN47" t="s">
        <v>1247</v>
      </c>
    </row>
    <row r="48" spans="16:40">
      <c r="P48">
        <v>42</v>
      </c>
      <c r="Q48">
        <v>9</v>
      </c>
      <c r="R48" t="s">
        <v>1256</v>
      </c>
      <c r="S48" t="str">
        <f t="shared" si="8"/>
        <v>- ::::</v>
      </c>
      <c r="T48" t="s">
        <v>1256</v>
      </c>
      <c r="U48" t="s">
        <v>1256</v>
      </c>
      <c r="V48" t="s">
        <v>1256</v>
      </c>
      <c r="W48" t="s">
        <v>1256</v>
      </c>
      <c r="X48" t="s">
        <v>1256</v>
      </c>
      <c r="Y48" t="s">
        <v>1256</v>
      </c>
      <c r="Z48" t="s">
        <v>1256</v>
      </c>
      <c r="AA48" t="s">
        <v>1256</v>
      </c>
      <c r="AB48" t="s">
        <v>1256</v>
      </c>
      <c r="AC48" t="s">
        <v>1256</v>
      </c>
      <c r="AD48" t="s">
        <v>1256</v>
      </c>
      <c r="AE48" s="8" t="str">
        <f>IF(AE$4&gt;=$Q50,$R48,"")</f>
        <v>::::</v>
      </c>
      <c r="AF48" t="s">
        <v>1256</v>
      </c>
      <c r="AG48" t="s">
        <v>1256</v>
      </c>
      <c r="AH48" t="s">
        <v>1256</v>
      </c>
      <c r="AI48" t="s">
        <v>1256</v>
      </c>
      <c r="AJ48" t="s">
        <v>1256</v>
      </c>
      <c r="AK48" t="s">
        <v>1256</v>
      </c>
      <c r="AL48" t="s">
        <v>1256</v>
      </c>
      <c r="AM48" t="s">
        <v>1256</v>
      </c>
      <c r="AN48" t="s">
        <v>1256</v>
      </c>
    </row>
    <row r="49" spans="16:40">
      <c r="P49">
        <v>43</v>
      </c>
      <c r="R49" t="s">
        <v>1257</v>
      </c>
      <c r="S49" t="str">
        <f t="shared" si="8"/>
        <v>- :::::</v>
      </c>
      <c r="T49" t="s">
        <v>1257</v>
      </c>
      <c r="U49" t="s">
        <v>1257</v>
      </c>
      <c r="V49" t="s">
        <v>1257</v>
      </c>
      <c r="W49" t="s">
        <v>1257</v>
      </c>
      <c r="X49" t="s">
        <v>1257</v>
      </c>
      <c r="Y49" t="s">
        <v>1257</v>
      </c>
      <c r="Z49" t="s">
        <v>1257</v>
      </c>
      <c r="AA49" t="s">
        <v>1257</v>
      </c>
      <c r="AB49" t="s">
        <v>1257</v>
      </c>
      <c r="AC49" t="s">
        <v>1257</v>
      </c>
      <c r="AD49" t="s">
        <v>1257</v>
      </c>
      <c r="AE49" s="8" t="str">
        <f>IF(AE$4&gt;=$Q51,$R49,"")</f>
        <v>:::::</v>
      </c>
      <c r="AF49" t="s">
        <v>1257</v>
      </c>
      <c r="AG49" t="s">
        <v>1257</v>
      </c>
      <c r="AH49" t="s">
        <v>1257</v>
      </c>
      <c r="AI49" t="s">
        <v>1257</v>
      </c>
      <c r="AJ49" t="s">
        <v>1257</v>
      </c>
      <c r="AK49" t="s">
        <v>1257</v>
      </c>
      <c r="AL49" t="s">
        <v>1257</v>
      </c>
      <c r="AM49" t="s">
        <v>1257</v>
      </c>
      <c r="AN49" t="s">
        <v>1257</v>
      </c>
    </row>
    <row r="50" spans="16:40">
      <c r="P50">
        <v>44</v>
      </c>
      <c r="S50" t="str">
        <f t="shared" si="8"/>
        <v xml:space="preserve">- </v>
      </c>
    </row>
    <row r="51" spans="16:40">
      <c r="P51">
        <v>45</v>
      </c>
      <c r="S51" t="str">
        <f t="shared" si="8"/>
        <v xml:space="preserve">- </v>
      </c>
    </row>
    <row r="52" spans="16:40">
      <c r="P52">
        <v>46</v>
      </c>
      <c r="S52" t="str">
        <f t="shared" si="8"/>
        <v xml:space="preserve">- </v>
      </c>
    </row>
    <row r="53" spans="16:40">
      <c r="S53" t="str">
        <f t="shared" si="8"/>
        <v xml:space="preserve">- </v>
      </c>
      <c r="AE53" s="8" t="s">
        <v>1250</v>
      </c>
    </row>
    <row r="54" spans="16:40">
      <c r="S54" t="str">
        <f t="shared" si="8"/>
        <v xml:space="preserve">- </v>
      </c>
      <c r="AE54" s="8" t="s">
        <v>1251</v>
      </c>
    </row>
    <row r="55" spans="16:40">
      <c r="S55" t="str">
        <f t="shared" si="8"/>
        <v xml:space="preserve">- </v>
      </c>
      <c r="AE55" s="8" t="s">
        <v>1252</v>
      </c>
    </row>
    <row r="56" spans="16:40">
      <c r="S56" t="str">
        <f t="shared" si="8"/>
        <v xml:space="preserve">- </v>
      </c>
      <c r="AE56" s="8" t="s">
        <v>1253</v>
      </c>
    </row>
    <row r="57" spans="16:40">
      <c r="S57" t="str">
        <f t="shared" si="8"/>
        <v xml:space="preserve">- </v>
      </c>
      <c r="AE57" s="8" t="s">
        <v>1254</v>
      </c>
    </row>
    <row r="58" spans="16:40">
      <c r="S58" t="str">
        <f t="shared" si="8"/>
        <v xml:space="preserve">- </v>
      </c>
      <c r="AE58" s="8" t="s">
        <v>1255</v>
      </c>
    </row>
    <row r="66" spans="27:28">
      <c r="AA66" t="str">
        <f>"- "&amp;AB66</f>
        <v>- {{ mod_name_assump_01 }}</v>
      </c>
      <c r="AB66" t="s">
        <v>1264</v>
      </c>
    </row>
    <row r="67" spans="27:28">
      <c r="AA67" t="str">
        <f t="shared" ref="AA67:AA81" si="34">"- "&amp;AB67</f>
        <v>- {{ mod_name_assump_02 }}</v>
      </c>
      <c r="AB67" t="s">
        <v>1265</v>
      </c>
    </row>
    <row r="68" spans="27:28">
      <c r="AA68" t="str">
        <f t="shared" si="34"/>
        <v>- {{ mod_name_assump_03 }}</v>
      </c>
      <c r="AB68" t="s">
        <v>1266</v>
      </c>
    </row>
    <row r="69" spans="27:28">
      <c r="AA69" t="str">
        <f t="shared" si="34"/>
        <v>- {{ mod_name_assump_04 }}</v>
      </c>
      <c r="AB69" t="s">
        <v>1267</v>
      </c>
    </row>
    <row r="70" spans="27:28">
      <c r="AA70" t="str">
        <f t="shared" si="34"/>
        <v>- {{ mod_name_assump_05 }}</v>
      </c>
      <c r="AB70" t="s">
        <v>1268</v>
      </c>
    </row>
    <row r="71" spans="27:28">
      <c r="AA71" t="str">
        <f t="shared" si="34"/>
        <v>- {{ mod_name_assump_06 }}</v>
      </c>
      <c r="AB71" t="s">
        <v>1269</v>
      </c>
    </row>
    <row r="72" spans="27:28">
      <c r="AA72" t="str">
        <f t="shared" si="34"/>
        <v>- {{ mod_name_assump_07 }}</v>
      </c>
      <c r="AB72" t="s">
        <v>1270</v>
      </c>
    </row>
    <row r="73" spans="27:28">
      <c r="AA73" t="str">
        <f t="shared" si="34"/>
        <v>- {{ mod_name_assump_08 }}</v>
      </c>
      <c r="AB73" t="s">
        <v>1271</v>
      </c>
    </row>
    <row r="74" spans="27:28">
      <c r="AA74" t="str">
        <f t="shared" si="34"/>
        <v>- {{ mod_name_assump_09 }}</v>
      </c>
      <c r="AB74" t="s">
        <v>1272</v>
      </c>
    </row>
    <row r="75" spans="27:28">
      <c r="AA75" t="str">
        <f t="shared" si="34"/>
        <v>- {{ mod_name_assump_10 }}</v>
      </c>
      <c r="AB75" t="s">
        <v>1273</v>
      </c>
    </row>
    <row r="76" spans="27:28">
      <c r="AA76" t="str">
        <f t="shared" si="34"/>
        <v>- {{ mod_name_assump_11 }}</v>
      </c>
      <c r="AB76" t="s">
        <v>1274</v>
      </c>
    </row>
    <row r="77" spans="27:28">
      <c r="AA77" t="str">
        <f t="shared" si="34"/>
        <v>- {{ mod_name_assump_12 }}</v>
      </c>
      <c r="AB77" t="s">
        <v>1275</v>
      </c>
    </row>
    <row r="78" spans="27:28">
      <c r="AA78" t="str">
        <f t="shared" si="34"/>
        <v>- {{ mod_name_assump_13 }}</v>
      </c>
      <c r="AB78" t="s">
        <v>1276</v>
      </c>
    </row>
    <row r="79" spans="27:28">
      <c r="AA79" t="str">
        <f t="shared" si="34"/>
        <v>- {{ mod_name_assump_14 }}</v>
      </c>
      <c r="AB79" t="s">
        <v>1277</v>
      </c>
    </row>
    <row r="80" spans="27:28">
      <c r="AA80" t="str">
        <f t="shared" si="34"/>
        <v>- {{ mod_name_assump_15 }}</v>
      </c>
      <c r="AB80" t="s">
        <v>1278</v>
      </c>
    </row>
    <row r="81" spans="27:28">
      <c r="AA81" t="str">
        <f t="shared" si="34"/>
        <v>- {{ mod_name_assump_16 }}</v>
      </c>
      <c r="AB81" t="s">
        <v>1279</v>
      </c>
    </row>
  </sheetData>
  <pageMargins left="0.7" right="0.7" top="0.75" bottom="0.75" header="0.3" footer="0.3"/>
  <pageSetup orientation="portrait" horizontalDpi="0" verticalDpi="0"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A2EA5-2998-42CA-976F-7B85D1721881}">
  <dimension ref="A1:P19"/>
  <sheetViews>
    <sheetView workbookViewId="0"/>
  </sheetViews>
  <sheetFormatPr defaultRowHeight="14.25"/>
  <sheetData>
    <row r="1" spans="1:16" ht="15">
      <c r="A1" t="s">
        <v>1431</v>
      </c>
      <c r="B1" t="s">
        <v>1430</v>
      </c>
      <c r="C1" t="s">
        <v>1429</v>
      </c>
      <c r="D1" t="s">
        <v>1428</v>
      </c>
      <c r="E1" t="s">
        <v>1427</v>
      </c>
      <c r="F1" t="s">
        <v>1426</v>
      </c>
      <c r="G1" t="s">
        <v>1425</v>
      </c>
      <c r="N1" s="6" t="s">
        <v>1222</v>
      </c>
      <c r="O1" s="6" t="s">
        <v>1223</v>
      </c>
    </row>
    <row r="2" spans="1:16">
      <c r="A2" t="s">
        <v>1423</v>
      </c>
      <c r="B2" t="s">
        <v>1424</v>
      </c>
      <c r="C2" t="s">
        <v>1423</v>
      </c>
      <c r="D2" t="s">
        <v>1422</v>
      </c>
      <c r="E2" t="s">
        <v>1414</v>
      </c>
      <c r="F2" t="s">
        <v>1356</v>
      </c>
      <c r="G2" t="s">
        <v>1355</v>
      </c>
      <c r="N2" t="s">
        <v>1212</v>
      </c>
      <c r="O2" t="s">
        <v>1213</v>
      </c>
    </row>
    <row r="3" spans="1:16">
      <c r="A3" t="s">
        <v>1420</v>
      </c>
      <c r="B3" t="s">
        <v>1419</v>
      </c>
      <c r="C3" t="s">
        <v>1420</v>
      </c>
      <c r="D3" t="s">
        <v>1421</v>
      </c>
      <c r="E3" t="s">
        <v>1414</v>
      </c>
      <c r="F3" t="s">
        <v>1356</v>
      </c>
      <c r="G3" t="s">
        <v>1355</v>
      </c>
      <c r="N3" t="s">
        <v>1214</v>
      </c>
      <c r="O3" t="s">
        <v>1215</v>
      </c>
    </row>
    <row r="4" spans="1:16">
      <c r="A4" t="s">
        <v>1420</v>
      </c>
      <c r="B4" t="s">
        <v>1419</v>
      </c>
      <c r="C4" t="s">
        <v>1418</v>
      </c>
      <c r="D4" t="s">
        <v>1417</v>
      </c>
      <c r="E4" t="s">
        <v>1410</v>
      </c>
      <c r="F4" t="s">
        <v>1410</v>
      </c>
      <c r="G4" t="s">
        <v>390</v>
      </c>
      <c r="N4" t="s">
        <v>1216</v>
      </c>
      <c r="O4" t="s">
        <v>1217</v>
      </c>
    </row>
    <row r="5" spans="1:16">
      <c r="A5" t="s">
        <v>1413</v>
      </c>
      <c r="B5" t="s">
        <v>390</v>
      </c>
      <c r="C5" t="s">
        <v>1416</v>
      </c>
      <c r="D5" t="s">
        <v>1415</v>
      </c>
      <c r="E5" t="s">
        <v>1414</v>
      </c>
      <c r="F5" t="s">
        <v>1356</v>
      </c>
      <c r="G5" t="s">
        <v>1355</v>
      </c>
      <c r="N5" t="s">
        <v>1218</v>
      </c>
      <c r="O5" t="s">
        <v>1219</v>
      </c>
    </row>
    <row r="6" spans="1:16">
      <c r="A6" t="s">
        <v>1413</v>
      </c>
      <c r="B6" t="s">
        <v>390</v>
      </c>
      <c r="C6" t="s">
        <v>1412</v>
      </c>
      <c r="D6" t="s">
        <v>1411</v>
      </c>
      <c r="E6" t="s">
        <v>1410</v>
      </c>
      <c r="F6" t="s">
        <v>1410</v>
      </c>
      <c r="G6" t="s">
        <v>390</v>
      </c>
      <c r="N6" t="s">
        <v>1220</v>
      </c>
      <c r="O6" t="s">
        <v>1221</v>
      </c>
      <c r="P6" t="s">
        <v>1213</v>
      </c>
    </row>
    <row r="7" spans="1:16">
      <c r="A7" t="s">
        <v>1409</v>
      </c>
      <c r="B7" t="s">
        <v>390</v>
      </c>
      <c r="C7" t="s">
        <v>1409</v>
      </c>
      <c r="D7" t="s">
        <v>1408</v>
      </c>
      <c r="E7" t="s">
        <v>1407</v>
      </c>
      <c r="F7" t="s">
        <v>1406</v>
      </c>
      <c r="G7" t="s">
        <v>390</v>
      </c>
    </row>
    <row r="8" spans="1:16">
      <c r="A8" t="s">
        <v>374</v>
      </c>
      <c r="B8" t="s">
        <v>390</v>
      </c>
      <c r="C8" t="s">
        <v>374</v>
      </c>
      <c r="D8" t="s">
        <v>1405</v>
      </c>
      <c r="E8" t="s">
        <v>2823</v>
      </c>
      <c r="F8" t="s">
        <v>2824</v>
      </c>
      <c r="G8" t="s">
        <v>1355</v>
      </c>
    </row>
    <row r="9" spans="1:16">
      <c r="A9" t="s">
        <v>1403</v>
      </c>
      <c r="B9" t="s">
        <v>1404</v>
      </c>
      <c r="C9" t="s">
        <v>1403</v>
      </c>
      <c r="D9" t="s">
        <v>1402</v>
      </c>
      <c r="E9" t="s">
        <v>1381</v>
      </c>
      <c r="F9" t="s">
        <v>1380</v>
      </c>
      <c r="G9" t="s">
        <v>1401</v>
      </c>
    </row>
    <row r="10" spans="1:16" ht="342">
      <c r="A10" t="s">
        <v>1400</v>
      </c>
      <c r="B10" s="11" t="s">
        <v>2825</v>
      </c>
      <c r="C10" t="s">
        <v>1400</v>
      </c>
      <c r="D10" t="s">
        <v>1399</v>
      </c>
      <c r="E10" t="s">
        <v>1398</v>
      </c>
      <c r="F10" t="s">
        <v>1397</v>
      </c>
      <c r="G10" t="s">
        <v>1396</v>
      </c>
    </row>
    <row r="11" spans="1:16" ht="384.75">
      <c r="A11" t="s">
        <v>1393</v>
      </c>
      <c r="B11" s="11" t="s">
        <v>2826</v>
      </c>
      <c r="C11" t="s">
        <v>1395</v>
      </c>
      <c r="D11" t="s">
        <v>1394</v>
      </c>
      <c r="G11" t="s">
        <v>1379</v>
      </c>
    </row>
    <row r="12" spans="1:16" ht="384.75">
      <c r="A12" t="s">
        <v>1393</v>
      </c>
      <c r="B12" s="11" t="s">
        <v>2827</v>
      </c>
      <c r="C12" t="s">
        <v>1392</v>
      </c>
      <c r="D12" t="s">
        <v>1391</v>
      </c>
      <c r="E12" t="s">
        <v>1390</v>
      </c>
      <c r="F12" t="s">
        <v>1356</v>
      </c>
      <c r="G12" t="s">
        <v>1389</v>
      </c>
    </row>
    <row r="13" spans="1:16">
      <c r="A13" t="s">
        <v>1387</v>
      </c>
      <c r="B13" t="s">
        <v>1388</v>
      </c>
      <c r="C13" t="s">
        <v>1387</v>
      </c>
      <c r="D13" t="s">
        <v>1386</v>
      </c>
      <c r="E13" t="s">
        <v>1385</v>
      </c>
      <c r="F13" t="s">
        <v>1384</v>
      </c>
      <c r="G13" t="s">
        <v>1363</v>
      </c>
    </row>
    <row r="14" spans="1:16" ht="299.25">
      <c r="A14" t="s">
        <v>1383</v>
      </c>
      <c r="B14" s="11" t="s">
        <v>2828</v>
      </c>
      <c r="C14" t="s">
        <v>1383</v>
      </c>
      <c r="D14" t="s">
        <v>1382</v>
      </c>
      <c r="E14" t="s">
        <v>1381</v>
      </c>
      <c r="F14" t="s">
        <v>1380</v>
      </c>
      <c r="G14" t="s">
        <v>1379</v>
      </c>
    </row>
    <row r="15" spans="1:16" ht="409.5">
      <c r="A15" t="s">
        <v>1378</v>
      </c>
      <c r="B15" s="11" t="s">
        <v>2829</v>
      </c>
      <c r="C15" t="s">
        <v>1378</v>
      </c>
      <c r="D15" t="s">
        <v>1377</v>
      </c>
      <c r="E15" t="s">
        <v>1376</v>
      </c>
      <c r="F15" t="s">
        <v>1375</v>
      </c>
      <c r="G15" t="s">
        <v>1374</v>
      </c>
    </row>
    <row r="16" spans="1:16">
      <c r="A16" t="s">
        <v>1372</v>
      </c>
      <c r="B16" t="s">
        <v>1373</v>
      </c>
      <c r="C16" t="s">
        <v>1372</v>
      </c>
      <c r="D16" t="s">
        <v>1371</v>
      </c>
      <c r="E16" t="s">
        <v>1370</v>
      </c>
      <c r="F16" t="s">
        <v>1369</v>
      </c>
      <c r="G16" t="s">
        <v>1368</v>
      </c>
    </row>
    <row r="17" spans="1:7" ht="299.25">
      <c r="A17" t="s">
        <v>1367</v>
      </c>
      <c r="B17" s="11" t="s">
        <v>2830</v>
      </c>
      <c r="C17" t="s">
        <v>1367</v>
      </c>
      <c r="D17" t="s">
        <v>1366</v>
      </c>
      <c r="E17" t="s">
        <v>1365</v>
      </c>
      <c r="F17" t="s">
        <v>1364</v>
      </c>
      <c r="G17" t="s">
        <v>1363</v>
      </c>
    </row>
    <row r="18" spans="1:7">
      <c r="A18" t="s">
        <v>1360</v>
      </c>
      <c r="B18" t="s">
        <v>390</v>
      </c>
      <c r="C18" t="s">
        <v>1362</v>
      </c>
      <c r="D18" t="s">
        <v>1361</v>
      </c>
      <c r="E18" t="s">
        <v>1357</v>
      </c>
      <c r="F18" t="s">
        <v>1356</v>
      </c>
      <c r="G18" t="s">
        <v>1355</v>
      </c>
    </row>
    <row r="19" spans="1:7">
      <c r="A19" t="s">
        <v>1360</v>
      </c>
      <c r="B19" t="s">
        <v>390</v>
      </c>
      <c r="C19" t="s">
        <v>1359</v>
      </c>
      <c r="D19" t="s">
        <v>1358</v>
      </c>
      <c r="E19" t="s">
        <v>1357</v>
      </c>
      <c r="F19" t="s">
        <v>1356</v>
      </c>
      <c r="G19" t="s">
        <v>1355</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46D8B-5FFA-4A57-AEEC-3FA9A736F710}">
  <dimension ref="A1"/>
  <sheetViews>
    <sheetView workbookViewId="0"/>
  </sheetViews>
  <sheetFormatPr defaultRowHeight="14.25"/>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7E837-3E04-46DB-9697-1ACBB1DD41C9}">
  <dimension ref="A1:Q81"/>
  <sheetViews>
    <sheetView topLeftCell="F1" workbookViewId="0">
      <pane ySplit="1" topLeftCell="A32" activePane="bottomLeft" state="frozen"/>
      <selection pane="bottomLeft" activeCell="K46" sqref="K46"/>
    </sheetView>
  </sheetViews>
  <sheetFormatPr defaultRowHeight="14.25"/>
  <cols>
    <col min="2" max="2" width="17" customWidth="1"/>
    <col min="3" max="3" width="0" hidden="1" customWidth="1"/>
    <col min="4" max="4" width="15.25" bestFit="1" customWidth="1"/>
    <col min="5" max="5" width="29.875" customWidth="1"/>
    <col min="6" max="6" width="22.625" customWidth="1"/>
    <col min="8" max="9" width="26.75" customWidth="1"/>
    <col min="10" max="10" width="25.5" bestFit="1" customWidth="1"/>
    <col min="11" max="11" width="31.25" customWidth="1"/>
    <col min="12" max="12" width="39.875" customWidth="1"/>
    <col min="13" max="13" width="10.125" customWidth="1"/>
    <col min="14" max="14" width="4.875" style="12" customWidth="1"/>
    <col min="15" max="15" width="27.75" bestFit="1" customWidth="1"/>
    <col min="16" max="16" width="44.875" customWidth="1"/>
    <col min="17" max="17" width="21" customWidth="1"/>
  </cols>
  <sheetData>
    <row r="1" spans="1:17" s="33" customFormat="1" ht="15">
      <c r="A1" s="33" t="s">
        <v>1260</v>
      </c>
      <c r="B1" s="21" t="s">
        <v>2105</v>
      </c>
      <c r="C1" s="21" t="s">
        <v>2104</v>
      </c>
      <c r="D1" s="33" t="s">
        <v>3656</v>
      </c>
      <c r="E1" s="33" t="s">
        <v>3685</v>
      </c>
      <c r="F1" s="33" t="s">
        <v>3466</v>
      </c>
      <c r="G1" s="21" t="s">
        <v>389</v>
      </c>
      <c r="H1" s="21" t="s">
        <v>1429</v>
      </c>
      <c r="I1" s="21" t="s">
        <v>1526</v>
      </c>
      <c r="J1" s="21" t="s">
        <v>3465</v>
      </c>
      <c r="K1" s="21" t="s">
        <v>3464</v>
      </c>
      <c r="L1" s="21" t="s">
        <v>3463</v>
      </c>
      <c r="M1" s="21" t="s">
        <v>1527</v>
      </c>
      <c r="N1" s="21" t="s">
        <v>1526</v>
      </c>
      <c r="O1" s="21" t="s">
        <v>1483</v>
      </c>
      <c r="P1" s="21" t="s">
        <v>1525</v>
      </c>
      <c r="Q1" s="21" t="s">
        <v>3271</v>
      </c>
    </row>
    <row r="2" spans="1:17" ht="15.75">
      <c r="A2">
        <v>2</v>
      </c>
      <c r="B2" s="7" t="s">
        <v>1338</v>
      </c>
      <c r="C2" t="b">
        <v>1</v>
      </c>
      <c r="D2" t="s">
        <v>1465</v>
      </c>
      <c r="E2" t="s">
        <v>1445</v>
      </c>
      <c r="F2" t="s">
        <v>3688</v>
      </c>
      <c r="G2" s="31" t="s">
        <v>1486</v>
      </c>
      <c r="H2" t="s">
        <v>374</v>
      </c>
      <c r="I2" t="s">
        <v>374</v>
      </c>
      <c r="J2" t="s">
        <v>2869</v>
      </c>
      <c r="K2" t="s">
        <v>3367</v>
      </c>
      <c r="L2" t="s">
        <v>3432</v>
      </c>
      <c r="M2" s="32" t="s">
        <v>1484</v>
      </c>
      <c r="N2" s="12">
        <v>2</v>
      </c>
      <c r="O2" t="s">
        <v>3554</v>
      </c>
      <c r="P2" t="s">
        <v>3500</v>
      </c>
      <c r="Q2" t="s">
        <v>3219</v>
      </c>
    </row>
    <row r="3" spans="1:17" ht="15.75">
      <c r="A3">
        <v>3</v>
      </c>
      <c r="B3" s="7" t="s">
        <v>1338</v>
      </c>
      <c r="C3" t="b">
        <v>1</v>
      </c>
      <c r="D3" t="s">
        <v>1465</v>
      </c>
      <c r="E3" t="s">
        <v>1445</v>
      </c>
      <c r="F3" t="s">
        <v>3689</v>
      </c>
      <c r="G3" s="31" t="s">
        <v>1486</v>
      </c>
      <c r="H3" t="s">
        <v>1413</v>
      </c>
      <c r="I3" t="s">
        <v>1413</v>
      </c>
      <c r="J3" t="s">
        <v>3217</v>
      </c>
      <c r="K3" t="s">
        <v>3368</v>
      </c>
      <c r="L3" t="s">
        <v>3433</v>
      </c>
      <c r="M3" s="32" t="s">
        <v>1484</v>
      </c>
      <c r="N3" s="12">
        <v>3</v>
      </c>
      <c r="O3" t="s">
        <v>3555</v>
      </c>
      <c r="P3" t="s">
        <v>3501</v>
      </c>
      <c r="Q3" t="s">
        <v>3220</v>
      </c>
    </row>
    <row r="4" spans="1:17" ht="15.75">
      <c r="A4">
        <v>6</v>
      </c>
      <c r="B4" s="7" t="s">
        <v>1338</v>
      </c>
      <c r="C4" t="b">
        <v>1</v>
      </c>
      <c r="D4" s="8" t="s">
        <v>1466</v>
      </c>
      <c r="E4" s="8" t="s">
        <v>1443</v>
      </c>
      <c r="F4" t="s">
        <v>3395</v>
      </c>
      <c r="G4" s="31" t="s">
        <v>1486</v>
      </c>
      <c r="H4" t="s">
        <v>1420</v>
      </c>
      <c r="I4" t="s">
        <v>1420</v>
      </c>
      <c r="J4" t="s">
        <v>2689</v>
      </c>
      <c r="K4" t="s">
        <v>3371</v>
      </c>
      <c r="L4" t="s">
        <v>3436</v>
      </c>
      <c r="M4" s="32" t="s">
        <v>1484</v>
      </c>
      <c r="N4" s="12">
        <v>6</v>
      </c>
      <c r="O4" s="8" t="s">
        <v>3695</v>
      </c>
      <c r="P4" s="8" t="s">
        <v>3504</v>
      </c>
      <c r="Q4" s="8" t="s">
        <v>3223</v>
      </c>
    </row>
    <row r="5" spans="1:17" ht="15.75">
      <c r="A5">
        <v>8</v>
      </c>
      <c r="B5" s="7" t="s">
        <v>1338</v>
      </c>
      <c r="C5" t="b">
        <v>1</v>
      </c>
      <c r="D5" s="30" t="s">
        <v>1467</v>
      </c>
      <c r="E5" t="s">
        <v>1441</v>
      </c>
      <c r="F5" t="s">
        <v>3493</v>
      </c>
      <c r="G5" s="31" t="s">
        <v>1486</v>
      </c>
      <c r="H5" t="s">
        <v>1360</v>
      </c>
      <c r="I5" t="s">
        <v>1360</v>
      </c>
      <c r="J5" t="s">
        <v>2691</v>
      </c>
      <c r="K5" t="s">
        <v>3373</v>
      </c>
      <c r="L5" t="s">
        <v>3438</v>
      </c>
      <c r="M5" s="32" t="s">
        <v>1484</v>
      </c>
      <c r="N5" s="12">
        <v>8</v>
      </c>
      <c r="O5" s="30" t="s">
        <v>3697</v>
      </c>
      <c r="P5" s="30" t="s">
        <v>3506</v>
      </c>
      <c r="Q5" s="30" t="s">
        <v>3225</v>
      </c>
    </row>
    <row r="6" spans="1:17" ht="15.75">
      <c r="A6">
        <v>10</v>
      </c>
      <c r="B6" s="7" t="s">
        <v>1338</v>
      </c>
      <c r="C6" t="b">
        <v>1</v>
      </c>
      <c r="D6" s="30" t="s">
        <v>1467</v>
      </c>
      <c r="E6" t="s">
        <v>1441</v>
      </c>
      <c r="F6" t="s">
        <v>3493</v>
      </c>
      <c r="G6" s="31" t="s">
        <v>1486</v>
      </c>
      <c r="H6" t="s">
        <v>1403</v>
      </c>
      <c r="I6" t="s">
        <v>1403</v>
      </c>
      <c r="J6" t="s">
        <v>2692</v>
      </c>
      <c r="K6" t="s">
        <v>3374</v>
      </c>
      <c r="L6" t="s">
        <v>3439</v>
      </c>
      <c r="M6" s="32" t="s">
        <v>1484</v>
      </c>
      <c r="N6" s="12">
        <v>10</v>
      </c>
      <c r="O6" s="30" t="s">
        <v>3699</v>
      </c>
      <c r="P6" s="30" t="s">
        <v>3508</v>
      </c>
      <c r="Q6" s="30" t="s">
        <v>3226</v>
      </c>
    </row>
    <row r="7" spans="1:17" ht="15.75">
      <c r="A7">
        <v>13</v>
      </c>
      <c r="B7" s="7" t="s">
        <v>1338</v>
      </c>
      <c r="C7" t="b">
        <v>1</v>
      </c>
      <c r="D7" t="s">
        <v>1468</v>
      </c>
      <c r="E7" t="s">
        <v>1439</v>
      </c>
      <c r="F7" t="s">
        <v>3396</v>
      </c>
      <c r="G7" s="31" t="s">
        <v>1486</v>
      </c>
      <c r="H7" t="s">
        <v>1387</v>
      </c>
      <c r="I7" t="s">
        <v>1387</v>
      </c>
      <c r="J7" t="s">
        <v>2695</v>
      </c>
      <c r="K7" t="s">
        <v>3377</v>
      </c>
      <c r="L7" t="s">
        <v>3442</v>
      </c>
      <c r="M7" s="32" t="s">
        <v>1484</v>
      </c>
      <c r="N7" s="12">
        <v>13</v>
      </c>
      <c r="O7" t="s">
        <v>3702</v>
      </c>
      <c r="P7" t="s">
        <v>3558</v>
      </c>
      <c r="Q7" t="s">
        <v>3559</v>
      </c>
    </row>
    <row r="8" spans="1:17" ht="15.75">
      <c r="A8">
        <v>14</v>
      </c>
      <c r="B8" s="7" t="s">
        <v>1338</v>
      </c>
      <c r="C8" t="b">
        <v>1</v>
      </c>
      <c r="D8" t="s">
        <v>1468</v>
      </c>
      <c r="E8" t="s">
        <v>1439</v>
      </c>
      <c r="F8" t="s">
        <v>3396</v>
      </c>
      <c r="G8" s="31" t="s">
        <v>1486</v>
      </c>
      <c r="H8" t="s">
        <v>1367</v>
      </c>
      <c r="I8" t="s">
        <v>1367</v>
      </c>
      <c r="J8" t="s">
        <v>2696</v>
      </c>
      <c r="K8" t="s">
        <v>3378</v>
      </c>
      <c r="L8" t="s">
        <v>3443</v>
      </c>
      <c r="M8" s="32" t="s">
        <v>1484</v>
      </c>
      <c r="N8" s="12">
        <v>14</v>
      </c>
      <c r="O8" t="s">
        <v>3703</v>
      </c>
      <c r="P8" t="s">
        <v>3560</v>
      </c>
      <c r="Q8" t="s">
        <v>3561</v>
      </c>
    </row>
    <row r="9" spans="1:17" ht="15.75">
      <c r="A9">
        <v>16</v>
      </c>
      <c r="B9" s="7" t="s">
        <v>1338</v>
      </c>
      <c r="C9" t="b">
        <v>1</v>
      </c>
      <c r="D9" t="s">
        <v>1468</v>
      </c>
      <c r="E9" t="s">
        <v>1439</v>
      </c>
      <c r="F9" t="s">
        <v>3396</v>
      </c>
      <c r="G9" s="31" t="s">
        <v>1486</v>
      </c>
      <c r="H9" t="s">
        <v>1383</v>
      </c>
      <c r="I9" t="s">
        <v>1383</v>
      </c>
      <c r="J9" t="s">
        <v>3274</v>
      </c>
      <c r="K9" t="s">
        <v>3380</v>
      </c>
      <c r="L9" t="s">
        <v>3445</v>
      </c>
      <c r="M9" s="32" t="s">
        <v>1484</v>
      </c>
      <c r="N9" s="12">
        <v>16</v>
      </c>
      <c r="O9" t="s">
        <v>3705</v>
      </c>
      <c r="P9" t="s">
        <v>3564</v>
      </c>
      <c r="Q9" t="s">
        <v>3565</v>
      </c>
    </row>
    <row r="10" spans="1:17" ht="15.75">
      <c r="A10">
        <v>17</v>
      </c>
      <c r="B10" s="7" t="s">
        <v>1338</v>
      </c>
      <c r="C10" t="b">
        <v>1</v>
      </c>
      <c r="D10" t="s">
        <v>1468</v>
      </c>
      <c r="E10" t="s">
        <v>1439</v>
      </c>
      <c r="F10" t="s">
        <v>3396</v>
      </c>
      <c r="G10" s="31" t="s">
        <v>1486</v>
      </c>
      <c r="H10" t="s">
        <v>1393</v>
      </c>
      <c r="I10" t="s">
        <v>1393</v>
      </c>
      <c r="J10" t="s">
        <v>2698</v>
      </c>
      <c r="K10" t="s">
        <v>3381</v>
      </c>
      <c r="L10" t="s">
        <v>3446</v>
      </c>
      <c r="M10" s="32" t="s">
        <v>1484</v>
      </c>
      <c r="N10" s="12">
        <v>17</v>
      </c>
      <c r="O10" t="s">
        <v>3706</v>
      </c>
      <c r="P10" t="s">
        <v>3566</v>
      </c>
      <c r="Q10" t="s">
        <v>3567</v>
      </c>
    </row>
    <row r="11" spans="1:17" ht="15.75">
      <c r="A11">
        <v>18</v>
      </c>
      <c r="B11" s="7" t="s">
        <v>1338</v>
      </c>
      <c r="C11" t="b">
        <v>1</v>
      </c>
      <c r="D11" t="s">
        <v>1468</v>
      </c>
      <c r="E11" t="s">
        <v>1439</v>
      </c>
      <c r="F11" t="s">
        <v>3396</v>
      </c>
      <c r="G11" s="31" t="s">
        <v>1486</v>
      </c>
      <c r="H11" t="s">
        <v>1372</v>
      </c>
      <c r="I11" t="s">
        <v>1372</v>
      </c>
      <c r="J11" t="s">
        <v>2699</v>
      </c>
      <c r="K11" t="s">
        <v>3382</v>
      </c>
      <c r="L11" t="s">
        <v>3447</v>
      </c>
      <c r="M11" s="32" t="s">
        <v>1484</v>
      </c>
      <c r="N11" s="12">
        <v>18</v>
      </c>
      <c r="O11" t="s">
        <v>3707</v>
      </c>
      <c r="P11" t="s">
        <v>3568</v>
      </c>
      <c r="Q11" t="s">
        <v>3569</v>
      </c>
    </row>
    <row r="12" spans="1:17" ht="15.75">
      <c r="A12">
        <v>19</v>
      </c>
      <c r="B12" s="7" t="s">
        <v>1338</v>
      </c>
      <c r="C12" t="b">
        <v>1</v>
      </c>
      <c r="D12" t="s">
        <v>1468</v>
      </c>
      <c r="E12" t="s">
        <v>1439</v>
      </c>
      <c r="F12" t="s">
        <v>3396</v>
      </c>
      <c r="G12" s="31" t="s">
        <v>1486</v>
      </c>
      <c r="H12" t="s">
        <v>1378</v>
      </c>
      <c r="I12" t="s">
        <v>1378</v>
      </c>
      <c r="J12" t="s">
        <v>2700</v>
      </c>
      <c r="K12" t="s">
        <v>3383</v>
      </c>
      <c r="L12" t="s">
        <v>3448</v>
      </c>
      <c r="M12" s="32" t="s">
        <v>1484</v>
      </c>
      <c r="N12" s="12">
        <v>19</v>
      </c>
      <c r="O12" t="s">
        <v>3708</v>
      </c>
      <c r="P12" t="s">
        <v>3570</v>
      </c>
      <c r="Q12" t="s">
        <v>3571</v>
      </c>
    </row>
    <row r="13" spans="1:17" ht="15.75">
      <c r="A13">
        <v>20</v>
      </c>
      <c r="B13" s="7" t="s">
        <v>1338</v>
      </c>
      <c r="C13" t="b">
        <v>1</v>
      </c>
      <c r="D13" t="s">
        <v>1468</v>
      </c>
      <c r="E13" t="s">
        <v>1439</v>
      </c>
      <c r="F13" t="s">
        <v>3396</v>
      </c>
      <c r="G13" s="31" t="s">
        <v>1486</v>
      </c>
      <c r="H13" t="s">
        <v>1400</v>
      </c>
      <c r="I13" t="s">
        <v>1400</v>
      </c>
      <c r="J13" t="s">
        <v>2701</v>
      </c>
      <c r="K13" t="s">
        <v>3384</v>
      </c>
      <c r="L13" t="s">
        <v>3449</v>
      </c>
      <c r="M13" s="32" t="s">
        <v>1484</v>
      </c>
      <c r="N13" s="12">
        <v>20</v>
      </c>
      <c r="O13" t="s">
        <v>3709</v>
      </c>
      <c r="P13" t="s">
        <v>3572</v>
      </c>
      <c r="Q13" t="s">
        <v>3573</v>
      </c>
    </row>
    <row r="14" spans="1:17" ht="15.75">
      <c r="A14">
        <v>46</v>
      </c>
      <c r="B14" s="7" t="s">
        <v>1338</v>
      </c>
      <c r="C14" t="b">
        <v>1</v>
      </c>
      <c r="D14" t="s">
        <v>1470</v>
      </c>
      <c r="E14" t="s">
        <v>1435</v>
      </c>
      <c r="F14" t="s">
        <v>1435</v>
      </c>
      <c r="G14" s="31" t="s">
        <v>1486</v>
      </c>
      <c r="H14" t="s">
        <v>1423</v>
      </c>
      <c r="I14" t="s">
        <v>1423</v>
      </c>
      <c r="J14" t="s">
        <v>3275</v>
      </c>
      <c r="K14" t="s">
        <v>3621</v>
      </c>
      <c r="L14" t="str">
        <f t="shared" ref="L14:L19" si="0">"    "&amp;J14&amp;": "&amp;""""&amp;K14&amp;""""</f>
        <v xml:space="preserve">    title_i_cam_independent: "Camera location independence"</v>
      </c>
      <c r="M14" s="32" t="s">
        <v>1484</v>
      </c>
      <c r="N14" s="12">
        <v>47</v>
      </c>
      <c r="O14" t="s">
        <v>3732</v>
      </c>
      <c r="P14" t="s">
        <v>3518</v>
      </c>
      <c r="Q14" t="s">
        <v>3235</v>
      </c>
    </row>
    <row r="15" spans="1:17">
      <c r="A15">
        <v>57</v>
      </c>
      <c r="B15" s="7" t="s">
        <v>1338</v>
      </c>
      <c r="C15" t="b">
        <v>1</v>
      </c>
      <c r="D15" t="s">
        <v>1471</v>
      </c>
      <c r="E15" t="s">
        <v>1433</v>
      </c>
      <c r="F15" t="s">
        <v>500</v>
      </c>
      <c r="G15" t="s">
        <v>336</v>
      </c>
      <c r="H15" t="s">
        <v>372</v>
      </c>
      <c r="I15" t="s">
        <v>372</v>
      </c>
      <c r="J15" t="s">
        <v>3663</v>
      </c>
      <c r="K15" t="s">
        <v>371</v>
      </c>
      <c r="L15" t="str">
        <f t="shared" si="0"/>
        <v xml:space="preserve">    name_mod_inventory: "Species inventory"</v>
      </c>
      <c r="M15" t="s">
        <v>1524</v>
      </c>
      <c r="N15" s="12">
        <v>1</v>
      </c>
      <c r="O15" t="s">
        <v>3743</v>
      </c>
      <c r="P15" t="s">
        <v>3529</v>
      </c>
      <c r="Q15" t="s">
        <v>3246</v>
      </c>
    </row>
    <row r="16" spans="1:17">
      <c r="A16">
        <v>58</v>
      </c>
      <c r="B16" s="7" t="s">
        <v>1338</v>
      </c>
      <c r="C16" t="b">
        <v>1</v>
      </c>
      <c r="D16" t="s">
        <v>1471</v>
      </c>
      <c r="E16" t="s">
        <v>1433</v>
      </c>
      <c r="F16" t="s">
        <v>500</v>
      </c>
      <c r="G16" t="s">
        <v>336</v>
      </c>
      <c r="H16" t="s">
        <v>370</v>
      </c>
      <c r="I16" t="s">
        <v>370</v>
      </c>
      <c r="J16" t="s">
        <v>3661</v>
      </c>
      <c r="K16" t="s">
        <v>369</v>
      </c>
      <c r="L16" t="str">
        <f t="shared" si="0"/>
        <v xml:space="preserve">    name_mod_divers_rich: "Species diversity &amp; richness"</v>
      </c>
      <c r="M16" t="s">
        <v>1524</v>
      </c>
      <c r="N16" s="12">
        <v>2</v>
      </c>
      <c r="O16" t="s">
        <v>3744</v>
      </c>
      <c r="P16" t="s">
        <v>3530</v>
      </c>
      <c r="Q16" t="s">
        <v>3247</v>
      </c>
    </row>
    <row r="17" spans="1:17">
      <c r="A17">
        <v>59</v>
      </c>
      <c r="B17" s="7" t="s">
        <v>1338</v>
      </c>
      <c r="C17" t="b">
        <v>1</v>
      </c>
      <c r="D17" t="s">
        <v>1471</v>
      </c>
      <c r="E17" t="s">
        <v>1433</v>
      </c>
      <c r="F17" t="s">
        <v>500</v>
      </c>
      <c r="G17" t="s">
        <v>336</v>
      </c>
      <c r="H17" t="s">
        <v>368</v>
      </c>
      <c r="I17" t="s">
        <v>368</v>
      </c>
      <c r="J17" t="s">
        <v>3666</v>
      </c>
      <c r="K17" t="s">
        <v>367</v>
      </c>
      <c r="L17" t="str">
        <f t="shared" si="0"/>
        <v xml:space="preserve">    name_mod_occupancy: "Occupancy models"</v>
      </c>
      <c r="M17" t="s">
        <v>1524</v>
      </c>
      <c r="N17" s="12">
        <v>3</v>
      </c>
      <c r="O17" t="s">
        <v>3745</v>
      </c>
      <c r="P17" t="s">
        <v>3531</v>
      </c>
      <c r="Q17" t="s">
        <v>3248</v>
      </c>
    </row>
    <row r="18" spans="1:17">
      <c r="A18">
        <v>60</v>
      </c>
      <c r="B18" s="7" t="s">
        <v>1338</v>
      </c>
      <c r="C18" t="b">
        <v>1</v>
      </c>
      <c r="D18" t="s">
        <v>1471</v>
      </c>
      <c r="E18" t="s">
        <v>1433</v>
      </c>
      <c r="F18" t="s">
        <v>500</v>
      </c>
      <c r="G18" t="s">
        <v>336</v>
      </c>
      <c r="H18" t="s">
        <v>366</v>
      </c>
      <c r="I18" t="s">
        <v>366</v>
      </c>
      <c r="J18" t="s">
        <v>3667</v>
      </c>
      <c r="K18" t="s">
        <v>365</v>
      </c>
      <c r="L18" t="str">
        <f t="shared" si="0"/>
        <v xml:space="preserve">    name_mod_rai: "Relative abundance indices"</v>
      </c>
      <c r="M18" t="s">
        <v>1524</v>
      </c>
      <c r="N18" s="12">
        <v>4</v>
      </c>
      <c r="O18" t="s">
        <v>3746</v>
      </c>
      <c r="P18" t="s">
        <v>3532</v>
      </c>
      <c r="Q18" t="s">
        <v>3249</v>
      </c>
    </row>
    <row r="19" spans="1:17">
      <c r="A19">
        <v>80</v>
      </c>
      <c r="B19" s="7" t="s">
        <v>1338</v>
      </c>
      <c r="C19" t="b">
        <v>1</v>
      </c>
      <c r="D19" t="s">
        <v>1471</v>
      </c>
      <c r="E19" t="s">
        <v>1433</v>
      </c>
      <c r="F19" t="s">
        <v>500</v>
      </c>
      <c r="G19" t="s">
        <v>336</v>
      </c>
      <c r="H19" t="s">
        <v>364</v>
      </c>
      <c r="I19" t="s">
        <v>364</v>
      </c>
      <c r="J19" t="s">
        <v>3658</v>
      </c>
      <c r="K19" t="s">
        <v>363</v>
      </c>
      <c r="L19" t="str">
        <f t="shared" si="0"/>
        <v xml:space="preserve">    name_mod_behaviour: "Behaviour"</v>
      </c>
      <c r="M19" t="s">
        <v>1524</v>
      </c>
      <c r="N19" s="12">
        <v>24</v>
      </c>
      <c r="O19" t="s">
        <v>3766</v>
      </c>
      <c r="P19" t="s">
        <v>3552</v>
      </c>
      <c r="Q19" t="s">
        <v>3269</v>
      </c>
    </row>
    <row r="20" spans="1:17" ht="15.75">
      <c r="A20">
        <v>5</v>
      </c>
      <c r="B20" t="s">
        <v>2112</v>
      </c>
      <c r="C20" t="b">
        <v>1</v>
      </c>
      <c r="D20" s="8" t="s">
        <v>1466</v>
      </c>
      <c r="E20" s="8" t="s">
        <v>1443</v>
      </c>
      <c r="F20" t="s">
        <v>3395</v>
      </c>
      <c r="G20" s="31" t="s">
        <v>1486</v>
      </c>
      <c r="H20" t="s">
        <v>1521</v>
      </c>
      <c r="I20" t="s">
        <v>1521</v>
      </c>
      <c r="J20" t="s">
        <v>2687</v>
      </c>
      <c r="K20" t="s">
        <v>3370</v>
      </c>
      <c r="L20" t="s">
        <v>3435</v>
      </c>
      <c r="M20" s="32" t="s">
        <v>1484</v>
      </c>
      <c r="N20" s="12">
        <v>5</v>
      </c>
      <c r="O20" s="8" t="s">
        <v>3694</v>
      </c>
      <c r="P20" s="8" t="s">
        <v>3503</v>
      </c>
      <c r="Q20" s="8" t="s">
        <v>3222</v>
      </c>
    </row>
    <row r="21" spans="1:17" ht="15.75">
      <c r="A21">
        <v>7</v>
      </c>
      <c r="B21" t="s">
        <v>2112</v>
      </c>
      <c r="C21" t="b">
        <v>1</v>
      </c>
      <c r="D21" s="8" t="s">
        <v>1466</v>
      </c>
      <c r="E21" s="8" t="s">
        <v>1443</v>
      </c>
      <c r="F21" t="s">
        <v>3395</v>
      </c>
      <c r="G21" s="31" t="s">
        <v>1486</v>
      </c>
      <c r="H21" t="s">
        <v>1510</v>
      </c>
      <c r="I21" t="s">
        <v>1510</v>
      </c>
      <c r="J21" t="s">
        <v>2690</v>
      </c>
      <c r="K21" t="s">
        <v>3372</v>
      </c>
      <c r="L21" t="s">
        <v>3437</v>
      </c>
      <c r="M21" s="32" t="s">
        <v>1484</v>
      </c>
      <c r="N21" s="12">
        <v>7</v>
      </c>
      <c r="O21" s="8" t="s">
        <v>3696</v>
      </c>
      <c r="P21" s="8" t="s">
        <v>3505</v>
      </c>
      <c r="Q21" s="8" t="s">
        <v>3224</v>
      </c>
    </row>
    <row r="22" spans="1:17" ht="15.75">
      <c r="A22">
        <v>15</v>
      </c>
      <c r="B22" t="s">
        <v>2112</v>
      </c>
      <c r="C22" t="b">
        <v>1</v>
      </c>
      <c r="D22" t="s">
        <v>1468</v>
      </c>
      <c r="E22" t="s">
        <v>1439</v>
      </c>
      <c r="F22" t="s">
        <v>3396</v>
      </c>
      <c r="G22" s="31" t="s">
        <v>1486</v>
      </c>
      <c r="H22" t="s">
        <v>1519</v>
      </c>
      <c r="I22" t="s">
        <v>1519</v>
      </c>
      <c r="J22" t="s">
        <v>2697</v>
      </c>
      <c r="K22" t="s">
        <v>3379</v>
      </c>
      <c r="L22" t="s">
        <v>3444</v>
      </c>
      <c r="M22" s="32" t="s">
        <v>1484</v>
      </c>
      <c r="N22" s="12">
        <v>15</v>
      </c>
      <c r="O22" t="s">
        <v>3704</v>
      </c>
      <c r="P22" t="s">
        <v>3562</v>
      </c>
      <c r="Q22" t="s">
        <v>3563</v>
      </c>
    </row>
    <row r="23" spans="1:17" ht="15.75">
      <c r="A23">
        <v>23</v>
      </c>
      <c r="B23" t="s">
        <v>2112</v>
      </c>
      <c r="C23" t="b">
        <v>1</v>
      </c>
      <c r="D23" t="s">
        <v>1468</v>
      </c>
      <c r="E23" t="s">
        <v>1439</v>
      </c>
      <c r="F23" t="s">
        <v>3396</v>
      </c>
      <c r="G23" s="31" t="s">
        <v>1486</v>
      </c>
      <c r="H23" t="s">
        <v>1516</v>
      </c>
      <c r="I23" t="s">
        <v>1516</v>
      </c>
      <c r="J23" t="s">
        <v>2704</v>
      </c>
      <c r="K23" t="s">
        <v>3387</v>
      </c>
      <c r="L23" t="s">
        <v>3452</v>
      </c>
      <c r="M23" s="32" t="s">
        <v>1484</v>
      </c>
      <c r="N23" s="12">
        <v>23</v>
      </c>
      <c r="O23" t="s">
        <v>3712</v>
      </c>
      <c r="P23" t="s">
        <v>3578</v>
      </c>
      <c r="Q23" t="s">
        <v>3579</v>
      </c>
    </row>
    <row r="24" spans="1:17" ht="15.75">
      <c r="A24">
        <v>24</v>
      </c>
      <c r="B24" t="s">
        <v>2112</v>
      </c>
      <c r="C24" t="b">
        <v>1</v>
      </c>
      <c r="D24" t="s">
        <v>1468</v>
      </c>
      <c r="E24" t="s">
        <v>1439</v>
      </c>
      <c r="F24" t="s">
        <v>3396</v>
      </c>
      <c r="G24" s="15" t="s">
        <v>1486</v>
      </c>
      <c r="H24" t="s">
        <v>1515</v>
      </c>
      <c r="I24" t="s">
        <v>1515</v>
      </c>
      <c r="J24" t="s">
        <v>2705</v>
      </c>
      <c r="K24" t="s">
        <v>3388</v>
      </c>
      <c r="L24" t="s">
        <v>3453</v>
      </c>
      <c r="M24" s="13" t="s">
        <v>1484</v>
      </c>
      <c r="N24" s="12">
        <v>24</v>
      </c>
      <c r="O24" t="s">
        <v>3713</v>
      </c>
      <c r="P24" t="s">
        <v>3580</v>
      </c>
      <c r="Q24" t="s">
        <v>3581</v>
      </c>
    </row>
    <row r="25" spans="1:17" ht="15.75">
      <c r="A25">
        <v>25</v>
      </c>
      <c r="B25" t="s">
        <v>2112</v>
      </c>
      <c r="C25" t="b">
        <v>1</v>
      </c>
      <c r="D25" t="s">
        <v>1468</v>
      </c>
      <c r="E25" t="s">
        <v>1439</v>
      </c>
      <c r="F25" t="s">
        <v>3396</v>
      </c>
      <c r="G25" s="15" t="s">
        <v>1486</v>
      </c>
      <c r="H25" t="s">
        <v>1514</v>
      </c>
      <c r="I25" t="s">
        <v>1514</v>
      </c>
      <c r="J25" t="s">
        <v>2706</v>
      </c>
      <c r="K25" t="s">
        <v>3389</v>
      </c>
      <c r="L25" t="s">
        <v>3454</v>
      </c>
      <c r="M25" s="13" t="s">
        <v>1484</v>
      </c>
      <c r="N25" s="12">
        <v>25</v>
      </c>
      <c r="O25" t="s">
        <v>3714</v>
      </c>
      <c r="P25" t="s">
        <v>3582</v>
      </c>
      <c r="Q25" t="s">
        <v>3583</v>
      </c>
    </row>
    <row r="26" spans="1:17" ht="15.75">
      <c r="A26">
        <v>26</v>
      </c>
      <c r="B26" t="s">
        <v>2112</v>
      </c>
      <c r="C26" t="b">
        <v>1</v>
      </c>
      <c r="D26" t="s">
        <v>1468</v>
      </c>
      <c r="E26" t="s">
        <v>1439</v>
      </c>
      <c r="F26" t="s">
        <v>3396</v>
      </c>
      <c r="G26" s="15" t="s">
        <v>1486</v>
      </c>
      <c r="H26" t="s">
        <v>1513</v>
      </c>
      <c r="I26" t="s">
        <v>1513</v>
      </c>
      <c r="J26" t="s">
        <v>2707</v>
      </c>
      <c r="K26" t="s">
        <v>3390</v>
      </c>
      <c r="L26" t="s">
        <v>3455</v>
      </c>
      <c r="M26" s="13" t="s">
        <v>1484</v>
      </c>
      <c r="N26" s="12">
        <v>26</v>
      </c>
      <c r="O26" t="s">
        <v>3715</v>
      </c>
      <c r="P26" t="s">
        <v>3584</v>
      </c>
      <c r="Q26" t="s">
        <v>3585</v>
      </c>
    </row>
    <row r="27" spans="1:17" ht="15.75">
      <c r="A27">
        <v>27</v>
      </c>
      <c r="B27" t="s">
        <v>2112</v>
      </c>
      <c r="C27" t="b">
        <v>1</v>
      </c>
      <c r="D27" t="s">
        <v>1468</v>
      </c>
      <c r="E27" t="s">
        <v>1439</v>
      </c>
      <c r="F27" t="s">
        <v>3396</v>
      </c>
      <c r="G27" s="15" t="s">
        <v>1486</v>
      </c>
      <c r="H27" t="s">
        <v>1512</v>
      </c>
      <c r="I27" t="s">
        <v>1512</v>
      </c>
      <c r="J27" t="s">
        <v>2708</v>
      </c>
      <c r="K27" t="s">
        <v>3391</v>
      </c>
      <c r="L27" t="s">
        <v>3456</v>
      </c>
      <c r="M27" s="13" t="s">
        <v>1484</v>
      </c>
      <c r="N27" s="12">
        <v>27</v>
      </c>
      <c r="O27" t="s">
        <v>3716</v>
      </c>
      <c r="P27" t="s">
        <v>3586</v>
      </c>
      <c r="Q27" t="s">
        <v>3587</v>
      </c>
    </row>
    <row r="28" spans="1:17" ht="15.75">
      <c r="A28">
        <v>28</v>
      </c>
      <c r="B28" t="s">
        <v>2112</v>
      </c>
      <c r="C28" t="b">
        <v>1</v>
      </c>
      <c r="D28" t="s">
        <v>1468</v>
      </c>
      <c r="E28" t="s">
        <v>1439</v>
      </c>
      <c r="F28" t="s">
        <v>3396</v>
      </c>
      <c r="G28" s="15" t="s">
        <v>1486</v>
      </c>
      <c r="H28" t="s">
        <v>1511</v>
      </c>
      <c r="I28" t="s">
        <v>1511</v>
      </c>
      <c r="J28" t="s">
        <v>2709</v>
      </c>
      <c r="K28" t="s">
        <v>3392</v>
      </c>
      <c r="L28" t="s">
        <v>3457</v>
      </c>
      <c r="M28" s="13" t="s">
        <v>1484</v>
      </c>
      <c r="N28" s="12">
        <v>28</v>
      </c>
      <c r="O28" t="s">
        <v>3717</v>
      </c>
      <c r="P28" t="s">
        <v>3588</v>
      </c>
      <c r="Q28" t="s">
        <v>3589</v>
      </c>
    </row>
    <row r="29" spans="1:17" ht="15.75">
      <c r="A29">
        <v>29</v>
      </c>
      <c r="B29" t="s">
        <v>2112</v>
      </c>
      <c r="C29" t="b">
        <v>1</v>
      </c>
      <c r="D29" t="s">
        <v>1468</v>
      </c>
      <c r="E29" t="s">
        <v>1439</v>
      </c>
      <c r="F29" t="s">
        <v>3396</v>
      </c>
      <c r="G29" s="15" t="s">
        <v>1486</v>
      </c>
      <c r="H29" t="s">
        <v>1509</v>
      </c>
      <c r="I29" t="s">
        <v>1509</v>
      </c>
      <c r="J29" t="s">
        <v>2710</v>
      </c>
      <c r="K29" t="s">
        <v>3393</v>
      </c>
      <c r="L29" t="s">
        <v>3458</v>
      </c>
      <c r="M29" s="13" t="s">
        <v>1484</v>
      </c>
      <c r="N29" s="12">
        <v>30</v>
      </c>
      <c r="O29" t="s">
        <v>3718</v>
      </c>
      <c r="P29" t="s">
        <v>3590</v>
      </c>
      <c r="Q29" t="s">
        <v>3591</v>
      </c>
    </row>
    <row r="30" spans="1:17" ht="15.75">
      <c r="A30">
        <v>41</v>
      </c>
      <c r="B30" t="s">
        <v>2112</v>
      </c>
      <c r="C30" t="b">
        <v>1</v>
      </c>
      <c r="D30" t="s">
        <v>1469</v>
      </c>
      <c r="E30" t="s">
        <v>1437</v>
      </c>
      <c r="F30" t="s">
        <v>573</v>
      </c>
      <c r="G30" s="15" t="s">
        <v>1486</v>
      </c>
      <c r="H30" t="s">
        <v>1500</v>
      </c>
      <c r="I30" t="s">
        <v>3690</v>
      </c>
      <c r="J30" t="s">
        <v>3691</v>
      </c>
      <c r="K30" t="s">
        <v>3617</v>
      </c>
      <c r="L30" t="str">
        <f t="shared" ref="L30:L45" si="1">"    "&amp;J30&amp;": "&amp;""""&amp;K30&amp;""""</f>
        <v xml:space="preserve">    title_i_cam_protocol_ht_angle_dir: "Camera directions"</v>
      </c>
      <c r="M30" s="13" t="s">
        <v>1484</v>
      </c>
      <c r="N30" s="12">
        <v>42</v>
      </c>
      <c r="O30" t="s">
        <v>641</v>
      </c>
      <c r="P30" t="s">
        <v>3513</v>
      </c>
      <c r="Q30" t="s">
        <v>3231</v>
      </c>
    </row>
    <row r="31" spans="1:17" s="17" customFormat="1" ht="15.75">
      <c r="A31">
        <v>47</v>
      </c>
      <c r="B31" t="s">
        <v>2112</v>
      </c>
      <c r="C31" t="b">
        <v>1</v>
      </c>
      <c r="D31" t="s">
        <v>1470</v>
      </c>
      <c r="E31" t="s">
        <v>1435</v>
      </c>
      <c r="F31" t="s">
        <v>1435</v>
      </c>
      <c r="G31" s="15" t="s">
        <v>1486</v>
      </c>
      <c r="H31" t="s">
        <v>1495</v>
      </c>
      <c r="I31" t="s">
        <v>1495</v>
      </c>
      <c r="J31" t="s">
        <v>3276</v>
      </c>
      <c r="K31" t="s">
        <v>3622</v>
      </c>
      <c r="L31" t="str">
        <f t="shared" si="1"/>
        <v xml:space="preserve">    title_i_multisamp_per_loc: "Repeat sampling"</v>
      </c>
      <c r="M31" s="13" t="s">
        <v>1484</v>
      </c>
      <c r="N31" s="12">
        <v>48</v>
      </c>
      <c r="O31" t="s">
        <v>3733</v>
      </c>
      <c r="P31" t="s">
        <v>3519</v>
      </c>
      <c r="Q31" t="s">
        <v>3236</v>
      </c>
    </row>
    <row r="32" spans="1:17" ht="15.75">
      <c r="A32">
        <v>48</v>
      </c>
      <c r="B32" t="s">
        <v>2112</v>
      </c>
      <c r="C32" t="b">
        <v>1</v>
      </c>
      <c r="D32" t="s">
        <v>1470</v>
      </c>
      <c r="E32" t="s">
        <v>1435</v>
      </c>
      <c r="F32" t="s">
        <v>1435</v>
      </c>
      <c r="G32" s="15" t="s">
        <v>1486</v>
      </c>
      <c r="H32" t="s">
        <v>1488</v>
      </c>
      <c r="I32" t="s">
        <v>1488</v>
      </c>
      <c r="J32" t="s">
        <v>3277</v>
      </c>
      <c r="K32" t="s">
        <v>3623</v>
      </c>
      <c r="L32" t="str">
        <f t="shared" si="1"/>
        <v xml:space="preserve">    title_i_modmixed: "Mixed models"</v>
      </c>
      <c r="M32" s="13" t="s">
        <v>1484</v>
      </c>
      <c r="N32" s="12">
        <v>49</v>
      </c>
      <c r="O32" t="s">
        <v>3734</v>
      </c>
      <c r="P32" t="s">
        <v>3520</v>
      </c>
      <c r="Q32" t="s">
        <v>3237</v>
      </c>
    </row>
    <row r="33" spans="1:17">
      <c r="A33">
        <v>66</v>
      </c>
      <c r="B33" t="s">
        <v>2112</v>
      </c>
      <c r="C33" t="b">
        <v>1</v>
      </c>
      <c r="D33" t="s">
        <v>1471</v>
      </c>
      <c r="E33" t="s">
        <v>1433</v>
      </c>
      <c r="F33" t="s">
        <v>500</v>
      </c>
      <c r="G33" s="16" t="s">
        <v>336</v>
      </c>
      <c r="H33" t="s">
        <v>362</v>
      </c>
      <c r="I33" t="s">
        <v>362</v>
      </c>
      <c r="J33" t="s">
        <v>3660</v>
      </c>
      <c r="K33" t="s">
        <v>1297</v>
      </c>
      <c r="L33" t="str">
        <f t="shared" si="1"/>
        <v xml:space="preserve">    name_mod_cr_cmr: "Capture-recapture (CR) / Capture-mark-recapture (CMR)"</v>
      </c>
      <c r="M33" s="16" t="s">
        <v>1524</v>
      </c>
      <c r="N33" s="12">
        <v>10</v>
      </c>
      <c r="O33" t="s">
        <v>3752</v>
      </c>
      <c r="P33" t="s">
        <v>3538</v>
      </c>
      <c r="Q33" t="s">
        <v>3255</v>
      </c>
    </row>
    <row r="34" spans="1:17">
      <c r="A34">
        <v>67</v>
      </c>
      <c r="B34" t="s">
        <v>2112</v>
      </c>
      <c r="C34" t="b">
        <v>1</v>
      </c>
      <c r="D34" t="s">
        <v>1471</v>
      </c>
      <c r="E34" t="s">
        <v>1433</v>
      </c>
      <c r="F34" t="s">
        <v>500</v>
      </c>
      <c r="G34" s="16" t="s">
        <v>336</v>
      </c>
      <c r="H34" t="s">
        <v>361</v>
      </c>
      <c r="I34" t="s">
        <v>361</v>
      </c>
      <c r="J34" t="s">
        <v>3676</v>
      </c>
      <c r="K34" t="s">
        <v>1298</v>
      </c>
      <c r="L34" t="str">
        <f t="shared" si="1"/>
        <v xml:space="preserve">    name_mod_scr_secr: "Spatial capture-recapture (SCR) / Spatially explicit capture recapture (SECR)"</v>
      </c>
      <c r="M34" s="16" t="s">
        <v>1524</v>
      </c>
      <c r="N34" s="12">
        <v>11</v>
      </c>
      <c r="O34" t="s">
        <v>3753</v>
      </c>
      <c r="P34" t="s">
        <v>3539</v>
      </c>
      <c r="Q34" t="s">
        <v>3256</v>
      </c>
    </row>
    <row r="35" spans="1:17">
      <c r="A35">
        <v>69</v>
      </c>
      <c r="B35" t="s">
        <v>2112</v>
      </c>
      <c r="C35" t="b">
        <v>1</v>
      </c>
      <c r="D35" t="s">
        <v>1471</v>
      </c>
      <c r="E35" t="s">
        <v>1433</v>
      </c>
      <c r="F35" t="s">
        <v>500</v>
      </c>
      <c r="G35" s="16" t="s">
        <v>336</v>
      </c>
      <c r="H35" t="s">
        <v>358</v>
      </c>
      <c r="I35" t="s">
        <v>358</v>
      </c>
      <c r="J35" t="s">
        <v>3677</v>
      </c>
      <c r="K35" t="s">
        <v>357</v>
      </c>
      <c r="L35" t="str">
        <f t="shared" si="1"/>
        <v xml:space="preserve">    name_mod_smr: "Spatial mark-resight "</v>
      </c>
      <c r="M35" s="16" t="s">
        <v>1524</v>
      </c>
      <c r="N35" s="12">
        <v>13</v>
      </c>
      <c r="O35" t="s">
        <v>3755</v>
      </c>
      <c r="P35" t="s">
        <v>3541</v>
      </c>
      <c r="Q35" t="s">
        <v>3258</v>
      </c>
    </row>
    <row r="36" spans="1:17">
      <c r="A36">
        <v>70</v>
      </c>
      <c r="B36" t="s">
        <v>2112</v>
      </c>
      <c r="C36" t="b">
        <v>1</v>
      </c>
      <c r="D36" t="s">
        <v>1471</v>
      </c>
      <c r="E36" t="s">
        <v>1433</v>
      </c>
      <c r="F36" t="s">
        <v>500</v>
      </c>
      <c r="G36" s="16" t="s">
        <v>336</v>
      </c>
      <c r="H36" t="s">
        <v>356</v>
      </c>
      <c r="I36" t="s">
        <v>356</v>
      </c>
      <c r="J36" t="s">
        <v>3675</v>
      </c>
      <c r="K36" t="s">
        <v>1299</v>
      </c>
      <c r="L36" t="str">
        <f t="shared" si="1"/>
        <v xml:space="preserve">    name_mod_sc: "Spatial count (SC) model / Unmarked spatial capture-recapture"</v>
      </c>
      <c r="M36" s="16" t="s">
        <v>1524</v>
      </c>
      <c r="N36" s="12">
        <v>14</v>
      </c>
      <c r="O36" t="s">
        <v>3756</v>
      </c>
      <c r="P36" t="s">
        <v>3542</v>
      </c>
      <c r="Q36" t="s">
        <v>3259</v>
      </c>
    </row>
    <row r="37" spans="1:17">
      <c r="A37">
        <v>71</v>
      </c>
      <c r="B37" t="s">
        <v>2112</v>
      </c>
      <c r="C37" t="b">
        <v>1</v>
      </c>
      <c r="D37" t="s">
        <v>1471</v>
      </c>
      <c r="E37" t="s">
        <v>1433</v>
      </c>
      <c r="F37" t="s">
        <v>500</v>
      </c>
      <c r="G37" s="16" t="s">
        <v>336</v>
      </c>
      <c r="H37" t="s">
        <v>355</v>
      </c>
      <c r="I37" t="s">
        <v>355</v>
      </c>
      <c r="J37" t="s">
        <v>3659</v>
      </c>
      <c r="K37" t="s">
        <v>885</v>
      </c>
      <c r="L37" t="str">
        <f t="shared" si="1"/>
        <v xml:space="preserve">    name_mod_catspim: "Spatial Partial Identity Model (Categorical SPIM*; catSPIM)"</v>
      </c>
      <c r="M37" s="16" t="s">
        <v>1524</v>
      </c>
      <c r="N37" s="12">
        <v>15</v>
      </c>
      <c r="O37" t="s">
        <v>3757</v>
      </c>
      <c r="P37" t="s">
        <v>3543</v>
      </c>
      <c r="Q37" t="s">
        <v>3260</v>
      </c>
    </row>
    <row r="38" spans="1:17">
      <c r="A38">
        <v>72</v>
      </c>
      <c r="B38" t="s">
        <v>2112</v>
      </c>
      <c r="C38" t="b">
        <v>1</v>
      </c>
      <c r="D38" t="s">
        <v>1471</v>
      </c>
      <c r="E38" t="s">
        <v>1433</v>
      </c>
      <c r="F38" t="s">
        <v>500</v>
      </c>
      <c r="G38" s="16" t="s">
        <v>336</v>
      </c>
      <c r="H38" t="s">
        <v>354</v>
      </c>
      <c r="I38" t="s">
        <v>354</v>
      </c>
      <c r="J38" t="s">
        <v>3657</v>
      </c>
      <c r="K38" t="s">
        <v>353</v>
      </c>
      <c r="L38" t="str">
        <f t="shared" si="1"/>
        <v xml:space="preserve">    name_mod_2flankspim: "Spatial Partial Identity Model (2-flank SPIM)"</v>
      </c>
      <c r="M38" s="16" t="s">
        <v>1524</v>
      </c>
      <c r="N38" s="12">
        <v>16</v>
      </c>
      <c r="O38" t="s">
        <v>3758</v>
      </c>
      <c r="P38" t="s">
        <v>3544</v>
      </c>
      <c r="Q38" t="s">
        <v>3261</v>
      </c>
    </row>
    <row r="39" spans="1:17">
      <c r="A39">
        <v>73</v>
      </c>
      <c r="B39" t="s">
        <v>2112</v>
      </c>
      <c r="C39" t="b">
        <v>1</v>
      </c>
      <c r="D39" t="s">
        <v>1471</v>
      </c>
      <c r="E39" t="s">
        <v>1433</v>
      </c>
      <c r="F39" t="s">
        <v>500</v>
      </c>
      <c r="G39" s="16" t="s">
        <v>336</v>
      </c>
      <c r="H39" t="s">
        <v>348</v>
      </c>
      <c r="I39" t="s">
        <v>348</v>
      </c>
      <c r="J39" t="s">
        <v>3673</v>
      </c>
      <c r="K39" t="s">
        <v>347</v>
      </c>
      <c r="L39" t="str">
        <f t="shared" si="1"/>
        <v xml:space="preserve">    name_mod_rem: "Random encounter model (REM)"</v>
      </c>
      <c r="M39" s="16" t="s">
        <v>1524</v>
      </c>
      <c r="N39" s="12">
        <v>17</v>
      </c>
      <c r="O39" t="s">
        <v>3759</v>
      </c>
      <c r="P39" t="s">
        <v>3545</v>
      </c>
      <c r="Q39" t="s">
        <v>3262</v>
      </c>
    </row>
    <row r="40" spans="1:17">
      <c r="A40">
        <v>74</v>
      </c>
      <c r="B40" t="s">
        <v>2112</v>
      </c>
      <c r="C40" t="b">
        <v>1</v>
      </c>
      <c r="D40" t="s">
        <v>1471</v>
      </c>
      <c r="E40" t="s">
        <v>1433</v>
      </c>
      <c r="F40" t="s">
        <v>500</v>
      </c>
      <c r="G40" s="16" t="s">
        <v>336</v>
      </c>
      <c r="H40" t="s">
        <v>346</v>
      </c>
      <c r="I40" t="s">
        <v>346</v>
      </c>
      <c r="J40" t="s">
        <v>3674</v>
      </c>
      <c r="K40" t="s">
        <v>345</v>
      </c>
      <c r="L40" t="str">
        <f t="shared" si="1"/>
        <v xml:space="preserve">    name_mod_rest: "Random encounter and staying time (REST)"</v>
      </c>
      <c r="M40" s="16" t="s">
        <v>1524</v>
      </c>
      <c r="N40" s="12">
        <v>18</v>
      </c>
      <c r="O40" t="s">
        <v>3760</v>
      </c>
      <c r="P40" t="s">
        <v>3546</v>
      </c>
      <c r="Q40" t="s">
        <v>3263</v>
      </c>
    </row>
    <row r="41" spans="1:17">
      <c r="A41">
        <v>75</v>
      </c>
      <c r="B41" t="s">
        <v>2112</v>
      </c>
      <c r="C41" t="b">
        <v>1</v>
      </c>
      <c r="D41" t="s">
        <v>1471</v>
      </c>
      <c r="E41" t="s">
        <v>1433</v>
      </c>
      <c r="F41" t="s">
        <v>500</v>
      </c>
      <c r="G41" s="16" t="s">
        <v>336</v>
      </c>
      <c r="H41" t="s">
        <v>344</v>
      </c>
      <c r="I41" t="s">
        <v>344</v>
      </c>
      <c r="J41" t="s">
        <v>3679</v>
      </c>
      <c r="K41" t="s">
        <v>343</v>
      </c>
      <c r="L41" t="str">
        <f t="shared" si="1"/>
        <v xml:space="preserve">    name_mod_tifc: "Time in front of the camera (TIFC)"</v>
      </c>
      <c r="M41" s="16" t="s">
        <v>1524</v>
      </c>
      <c r="N41" s="12">
        <v>19</v>
      </c>
      <c r="O41" t="s">
        <v>3761</v>
      </c>
      <c r="P41" t="s">
        <v>3547</v>
      </c>
      <c r="Q41" t="s">
        <v>3264</v>
      </c>
    </row>
    <row r="42" spans="1:17">
      <c r="A42">
        <v>76</v>
      </c>
      <c r="B42" t="s">
        <v>2112</v>
      </c>
      <c r="C42" t="b">
        <v>1</v>
      </c>
      <c r="D42" t="s">
        <v>1471</v>
      </c>
      <c r="E42" t="s">
        <v>1433</v>
      </c>
      <c r="F42" t="s">
        <v>500</v>
      </c>
      <c r="G42" s="16" t="s">
        <v>336</v>
      </c>
      <c r="H42" t="s">
        <v>342</v>
      </c>
      <c r="I42" t="s">
        <v>342</v>
      </c>
      <c r="J42" t="s">
        <v>3662</v>
      </c>
      <c r="K42" t="s">
        <v>341</v>
      </c>
      <c r="L42" t="str">
        <f t="shared" si="1"/>
        <v xml:space="preserve">    name_mod_ds: "Distance sampling (DS)"</v>
      </c>
      <c r="M42" s="16" t="s">
        <v>1524</v>
      </c>
      <c r="N42" s="12">
        <v>20</v>
      </c>
      <c r="O42" t="s">
        <v>3762</v>
      </c>
      <c r="P42" t="s">
        <v>3548</v>
      </c>
      <c r="Q42" t="s">
        <v>3265</v>
      </c>
    </row>
    <row r="43" spans="1:17">
      <c r="A43">
        <v>77</v>
      </c>
      <c r="B43" t="s">
        <v>2112</v>
      </c>
      <c r="C43" t="b">
        <v>1</v>
      </c>
      <c r="D43" t="s">
        <v>1471</v>
      </c>
      <c r="E43" t="s">
        <v>1433</v>
      </c>
      <c r="F43" t="s">
        <v>500</v>
      </c>
      <c r="G43" s="16" t="s">
        <v>336</v>
      </c>
      <c r="H43" t="s">
        <v>340</v>
      </c>
      <c r="I43" t="s">
        <v>340</v>
      </c>
      <c r="J43" t="s">
        <v>3680</v>
      </c>
      <c r="K43" t="s">
        <v>339</v>
      </c>
      <c r="L43" t="str">
        <f t="shared" si="1"/>
        <v xml:space="preserve">    name_mod_tte: "Time-to-event (TTE)"</v>
      </c>
      <c r="M43" s="16" t="s">
        <v>1524</v>
      </c>
      <c r="N43" s="12">
        <v>21</v>
      </c>
      <c r="O43" t="s">
        <v>3763</v>
      </c>
      <c r="P43" t="s">
        <v>3549</v>
      </c>
      <c r="Q43" t="s">
        <v>3266</v>
      </c>
    </row>
    <row r="44" spans="1:17">
      <c r="A44">
        <v>78</v>
      </c>
      <c r="B44" t="s">
        <v>2112</v>
      </c>
      <c r="C44" t="b">
        <v>1</v>
      </c>
      <c r="D44" t="s">
        <v>1471</v>
      </c>
      <c r="E44" t="s">
        <v>1433</v>
      </c>
      <c r="F44" t="s">
        <v>500</v>
      </c>
      <c r="G44" s="16" t="s">
        <v>336</v>
      </c>
      <c r="H44" t="s">
        <v>338</v>
      </c>
      <c r="I44" t="s">
        <v>338</v>
      </c>
      <c r="J44" t="s">
        <v>3678</v>
      </c>
      <c r="K44" t="s">
        <v>337</v>
      </c>
      <c r="L44" t="str">
        <f t="shared" si="1"/>
        <v xml:space="preserve">    name_mod_ste: "Space-to-event (STE)"</v>
      </c>
      <c r="M44" s="16" t="s">
        <v>1524</v>
      </c>
      <c r="N44" s="12">
        <v>22</v>
      </c>
      <c r="O44" t="s">
        <v>3764</v>
      </c>
      <c r="P44" t="s">
        <v>3550</v>
      </c>
      <c r="Q44" t="s">
        <v>3267</v>
      </c>
    </row>
    <row r="45" spans="1:17">
      <c r="A45">
        <v>79</v>
      </c>
      <c r="B45" t="s">
        <v>2112</v>
      </c>
      <c r="C45" t="b">
        <v>1</v>
      </c>
      <c r="D45" t="s">
        <v>1471</v>
      </c>
      <c r="E45" t="s">
        <v>1433</v>
      </c>
      <c r="F45" t="s">
        <v>500</v>
      </c>
      <c r="G45" s="16" t="s">
        <v>336</v>
      </c>
      <c r="H45" t="s">
        <v>335</v>
      </c>
      <c r="I45" t="s">
        <v>335</v>
      </c>
      <c r="J45" t="s">
        <v>3664</v>
      </c>
      <c r="K45" t="s">
        <v>334</v>
      </c>
      <c r="L45" t="str">
        <f t="shared" si="1"/>
        <v xml:space="preserve">    name_mod_is: "Instantaneous sampling (IS)"</v>
      </c>
      <c r="M45" s="16" t="s">
        <v>1524</v>
      </c>
      <c r="N45" s="12">
        <v>23</v>
      </c>
      <c r="O45" t="s">
        <v>3765</v>
      </c>
      <c r="P45" t="s">
        <v>3551</v>
      </c>
      <c r="Q45" t="s">
        <v>3268</v>
      </c>
    </row>
    <row r="46" spans="1:17" ht="15.75">
      <c r="A46">
        <v>1</v>
      </c>
      <c r="B46" t="b">
        <v>0</v>
      </c>
      <c r="C46" t="b">
        <v>1</v>
      </c>
      <c r="D46" t="s">
        <v>1465</v>
      </c>
      <c r="E46" t="s">
        <v>1445</v>
      </c>
      <c r="F46" t="s">
        <v>3688</v>
      </c>
      <c r="G46" s="15" t="s">
        <v>1486</v>
      </c>
      <c r="H46" t="s">
        <v>1523</v>
      </c>
      <c r="I46" t="s">
        <v>1523</v>
      </c>
      <c r="J46" t="s">
        <v>2688</v>
      </c>
      <c r="K46" t="s">
        <v>3366</v>
      </c>
      <c r="L46" t="s">
        <v>3431</v>
      </c>
      <c r="M46" s="13" t="s">
        <v>1484</v>
      </c>
      <c r="N46" s="12">
        <v>1</v>
      </c>
      <c r="O46" t="s">
        <v>3553</v>
      </c>
      <c r="P46" t="s">
        <v>3499</v>
      </c>
      <c r="Q46" t="s">
        <v>3218</v>
      </c>
    </row>
    <row r="47" spans="1:17" ht="15.75">
      <c r="A47">
        <v>4</v>
      </c>
      <c r="B47" t="b">
        <v>0</v>
      </c>
      <c r="C47" t="b">
        <v>1</v>
      </c>
      <c r="D47" s="8" t="s">
        <v>1466</v>
      </c>
      <c r="E47" s="8" t="s">
        <v>1443</v>
      </c>
      <c r="F47" t="s">
        <v>436</v>
      </c>
      <c r="G47" s="15" t="s">
        <v>1486</v>
      </c>
      <c r="H47" t="s">
        <v>1522</v>
      </c>
      <c r="I47" t="s">
        <v>1522</v>
      </c>
      <c r="J47" t="s">
        <v>2686</v>
      </c>
      <c r="K47" t="s">
        <v>3369</v>
      </c>
      <c r="L47" t="s">
        <v>3434</v>
      </c>
      <c r="M47" s="13" t="s">
        <v>1484</v>
      </c>
      <c r="N47" s="12">
        <v>4</v>
      </c>
      <c r="O47" s="8" t="s">
        <v>3693</v>
      </c>
      <c r="P47" s="8" t="s">
        <v>3502</v>
      </c>
      <c r="Q47" s="8" t="s">
        <v>3221</v>
      </c>
    </row>
    <row r="48" spans="1:17" ht="15.75">
      <c r="A48">
        <v>9</v>
      </c>
      <c r="B48" t="b">
        <v>0</v>
      </c>
      <c r="C48" t="b">
        <v>1</v>
      </c>
      <c r="D48" s="30" t="s">
        <v>1467</v>
      </c>
      <c r="E48" t="s">
        <v>1441</v>
      </c>
      <c r="F48" t="s">
        <v>3493</v>
      </c>
      <c r="G48" s="15" t="s">
        <v>1486</v>
      </c>
      <c r="H48" t="s">
        <v>3270</v>
      </c>
      <c r="I48" t="s">
        <v>3270</v>
      </c>
      <c r="J48" t="s">
        <v>3278</v>
      </c>
      <c r="K48" t="s">
        <v>3686</v>
      </c>
      <c r="L48" t="e">
        <v>#N/A</v>
      </c>
      <c r="M48" s="13" t="s">
        <v>1484</v>
      </c>
      <c r="N48" s="12">
        <v>9</v>
      </c>
      <c r="O48" s="30" t="s">
        <v>3698</v>
      </c>
      <c r="P48" s="30" t="s">
        <v>3507</v>
      </c>
      <c r="Q48" s="30" t="s">
        <v>3272</v>
      </c>
    </row>
    <row r="49" spans="1:17" ht="15.75">
      <c r="A49">
        <v>11</v>
      </c>
      <c r="B49" t="b">
        <v>0</v>
      </c>
      <c r="C49" t="b">
        <v>1</v>
      </c>
      <c r="D49" s="30" t="s">
        <v>1467</v>
      </c>
      <c r="E49" t="s">
        <v>1441</v>
      </c>
      <c r="F49" t="s">
        <v>3494</v>
      </c>
      <c r="G49" s="15" t="s">
        <v>1486</v>
      </c>
      <c r="H49" t="s">
        <v>1520</v>
      </c>
      <c r="I49" t="s">
        <v>1520</v>
      </c>
      <c r="J49" t="s">
        <v>2693</v>
      </c>
      <c r="K49" t="s">
        <v>3375</v>
      </c>
      <c r="L49" t="s">
        <v>3440</v>
      </c>
      <c r="M49" s="13" t="s">
        <v>1484</v>
      </c>
      <c r="N49" s="12">
        <v>11</v>
      </c>
      <c r="O49" s="30" t="s">
        <v>3700</v>
      </c>
      <c r="P49" s="30" t="s">
        <v>3509</v>
      </c>
      <c r="Q49" s="30" t="s">
        <v>3227</v>
      </c>
    </row>
    <row r="50" spans="1:17" ht="15.75">
      <c r="A50">
        <v>12</v>
      </c>
      <c r="B50" t="b">
        <v>0</v>
      </c>
      <c r="C50" t="b">
        <v>1</v>
      </c>
      <c r="D50" t="s">
        <v>1468</v>
      </c>
      <c r="E50" t="s">
        <v>1439</v>
      </c>
      <c r="F50" t="s">
        <v>1439</v>
      </c>
      <c r="G50" s="15" t="s">
        <v>1486</v>
      </c>
      <c r="H50" t="s">
        <v>1409</v>
      </c>
      <c r="I50" t="s">
        <v>1409</v>
      </c>
      <c r="J50" t="s">
        <v>2694</v>
      </c>
      <c r="K50" t="s">
        <v>3376</v>
      </c>
      <c r="L50" t="s">
        <v>3441</v>
      </c>
      <c r="M50" s="13" t="s">
        <v>1484</v>
      </c>
      <c r="N50" s="12">
        <v>12</v>
      </c>
      <c r="O50" t="s">
        <v>3701</v>
      </c>
      <c r="P50" t="s">
        <v>3556</v>
      </c>
      <c r="Q50" t="s">
        <v>3557</v>
      </c>
    </row>
    <row r="51" spans="1:17" ht="15.75">
      <c r="A51">
        <v>21</v>
      </c>
      <c r="B51" t="b">
        <v>0</v>
      </c>
      <c r="C51" t="b">
        <v>1</v>
      </c>
      <c r="D51" t="s">
        <v>1468</v>
      </c>
      <c r="E51" t="s">
        <v>1439</v>
      </c>
      <c r="F51" t="s">
        <v>3396</v>
      </c>
      <c r="G51" s="15" t="s">
        <v>1486</v>
      </c>
      <c r="H51" t="s">
        <v>1518</v>
      </c>
      <c r="I51" t="s">
        <v>1518</v>
      </c>
      <c r="J51" t="s">
        <v>2702</v>
      </c>
      <c r="K51" t="s">
        <v>3385</v>
      </c>
      <c r="L51" t="s">
        <v>3450</v>
      </c>
      <c r="M51" s="13" t="s">
        <v>1484</v>
      </c>
      <c r="N51" s="12">
        <v>21</v>
      </c>
      <c r="O51" t="s">
        <v>3710</v>
      </c>
      <c r="P51" t="s">
        <v>3574</v>
      </c>
      <c r="Q51" t="s">
        <v>3575</v>
      </c>
    </row>
    <row r="52" spans="1:17" ht="15.75">
      <c r="A52">
        <v>22</v>
      </c>
      <c r="B52" t="b">
        <v>0</v>
      </c>
      <c r="C52" t="b">
        <v>1</v>
      </c>
      <c r="D52" t="s">
        <v>1468</v>
      </c>
      <c r="E52" t="s">
        <v>1439</v>
      </c>
      <c r="F52" t="s">
        <v>3396</v>
      </c>
      <c r="G52" s="15" t="s">
        <v>1486</v>
      </c>
      <c r="H52" t="s">
        <v>1517</v>
      </c>
      <c r="I52" t="s">
        <v>1517</v>
      </c>
      <c r="J52" t="s">
        <v>2703</v>
      </c>
      <c r="K52" t="s">
        <v>3386</v>
      </c>
      <c r="L52" t="s">
        <v>3451</v>
      </c>
      <c r="M52" s="13" t="s">
        <v>1484</v>
      </c>
      <c r="N52" s="12">
        <v>22</v>
      </c>
      <c r="O52" t="s">
        <v>3711</v>
      </c>
      <c r="P52" t="s">
        <v>3576</v>
      </c>
      <c r="Q52" t="s">
        <v>3577</v>
      </c>
    </row>
    <row r="53" spans="1:17" ht="15.75">
      <c r="A53">
        <v>30</v>
      </c>
      <c r="B53" t="b">
        <v>0</v>
      </c>
      <c r="C53" t="b">
        <v>1</v>
      </c>
      <c r="D53" t="s">
        <v>1468</v>
      </c>
      <c r="E53" t="s">
        <v>1439</v>
      </c>
      <c r="F53" t="s">
        <v>3397</v>
      </c>
      <c r="G53" s="15" t="s">
        <v>1486</v>
      </c>
      <c r="H53" t="s">
        <v>2121</v>
      </c>
      <c r="I53" t="s">
        <v>2121</v>
      </c>
      <c r="J53" t="s">
        <v>2711</v>
      </c>
      <c r="K53" t="s">
        <v>3394</v>
      </c>
      <c r="L53" t="s">
        <v>3459</v>
      </c>
      <c r="M53" s="13" t="s">
        <v>1484</v>
      </c>
      <c r="N53" s="12">
        <v>31</v>
      </c>
      <c r="O53" t="s">
        <v>3719</v>
      </c>
      <c r="P53" t="s">
        <v>3592</v>
      </c>
      <c r="Q53" t="s">
        <v>3593</v>
      </c>
    </row>
    <row r="54" spans="1:17" ht="15.75">
      <c r="A54">
        <v>31</v>
      </c>
      <c r="B54" t="b">
        <v>0</v>
      </c>
      <c r="C54" t="b">
        <v>1</v>
      </c>
      <c r="D54" t="s">
        <v>1468</v>
      </c>
      <c r="E54" t="s">
        <v>1439</v>
      </c>
      <c r="F54" t="s">
        <v>3397</v>
      </c>
      <c r="G54" s="15" t="s">
        <v>1486</v>
      </c>
      <c r="H54" t="s">
        <v>1508</v>
      </c>
      <c r="I54" t="s">
        <v>1508</v>
      </c>
      <c r="J54" t="s">
        <v>2712</v>
      </c>
      <c r="K54" t="s">
        <v>363</v>
      </c>
      <c r="L54" s="17" t="s">
        <v>3460</v>
      </c>
      <c r="M54" s="13" t="s">
        <v>1484</v>
      </c>
      <c r="N54" s="12">
        <v>32</v>
      </c>
      <c r="O54" t="s">
        <v>3720</v>
      </c>
      <c r="P54" t="s">
        <v>3594</v>
      </c>
      <c r="Q54" t="s">
        <v>3595</v>
      </c>
    </row>
    <row r="55" spans="1:17" ht="15.75">
      <c r="A55">
        <v>32</v>
      </c>
      <c r="B55" t="b">
        <v>0</v>
      </c>
      <c r="C55" t="b">
        <v>1</v>
      </c>
      <c r="D55" t="s">
        <v>1468</v>
      </c>
      <c r="E55" t="s">
        <v>1439</v>
      </c>
      <c r="F55" t="s">
        <v>3397</v>
      </c>
      <c r="G55" s="15" t="s">
        <v>1486</v>
      </c>
      <c r="H55" t="s">
        <v>2120</v>
      </c>
      <c r="I55" t="s">
        <v>2120</v>
      </c>
      <c r="J55" t="s">
        <v>2713</v>
      </c>
      <c r="K55" t="s">
        <v>3383</v>
      </c>
      <c r="L55" t="s">
        <v>3461</v>
      </c>
      <c r="M55" s="13" t="s">
        <v>1484</v>
      </c>
      <c r="N55" s="12">
        <v>33</v>
      </c>
      <c r="O55" t="s">
        <v>3721</v>
      </c>
      <c r="P55" t="s">
        <v>3596</v>
      </c>
      <c r="Q55" t="s">
        <v>3597</v>
      </c>
    </row>
    <row r="56" spans="1:17" ht="15.75">
      <c r="A56">
        <v>33</v>
      </c>
      <c r="B56" t="b">
        <v>0</v>
      </c>
      <c r="C56" t="b">
        <v>1</v>
      </c>
      <c r="D56" t="s">
        <v>1468</v>
      </c>
      <c r="E56" t="s">
        <v>1439</v>
      </c>
      <c r="F56" t="s">
        <v>3397</v>
      </c>
      <c r="G56" s="15" t="s">
        <v>1486</v>
      </c>
      <c r="H56" t="s">
        <v>1507</v>
      </c>
      <c r="I56" t="s">
        <v>2120</v>
      </c>
      <c r="J56" t="s">
        <v>3279</v>
      </c>
      <c r="K56" t="s">
        <v>3383</v>
      </c>
      <c r="L56" t="s">
        <v>3461</v>
      </c>
      <c r="M56" s="13" t="s">
        <v>1484</v>
      </c>
      <c r="N56" s="12">
        <v>34</v>
      </c>
      <c r="O56" t="s">
        <v>3722</v>
      </c>
      <c r="P56" t="s">
        <v>3598</v>
      </c>
      <c r="Q56" t="s">
        <v>3599</v>
      </c>
    </row>
    <row r="57" spans="1:17" ht="15.75">
      <c r="A57">
        <v>34</v>
      </c>
      <c r="B57" t="b">
        <v>0</v>
      </c>
      <c r="C57" t="b">
        <v>1</v>
      </c>
      <c r="D57" t="s">
        <v>1468</v>
      </c>
      <c r="E57" t="s">
        <v>1439</v>
      </c>
      <c r="F57" t="s">
        <v>3397</v>
      </c>
      <c r="G57" s="15" t="s">
        <v>1486</v>
      </c>
      <c r="H57" t="s">
        <v>1506</v>
      </c>
      <c r="I57" t="s">
        <v>2120</v>
      </c>
      <c r="J57" t="s">
        <v>3280</v>
      </c>
      <c r="K57" t="s">
        <v>3383</v>
      </c>
      <c r="L57" t="s">
        <v>3461</v>
      </c>
      <c r="M57" s="13" t="s">
        <v>1484</v>
      </c>
      <c r="N57" s="12">
        <v>35</v>
      </c>
      <c r="O57" t="s">
        <v>3723</v>
      </c>
      <c r="P57" t="s">
        <v>3600</v>
      </c>
      <c r="Q57" t="s">
        <v>3601</v>
      </c>
    </row>
    <row r="58" spans="1:17" ht="15.75">
      <c r="A58">
        <v>35</v>
      </c>
      <c r="B58" t="b">
        <v>0</v>
      </c>
      <c r="C58" t="b">
        <v>1</v>
      </c>
      <c r="D58" t="s">
        <v>1468</v>
      </c>
      <c r="E58" t="s">
        <v>1439</v>
      </c>
      <c r="F58" t="s">
        <v>3397</v>
      </c>
      <c r="G58" s="15" t="s">
        <v>1486</v>
      </c>
      <c r="H58" t="s">
        <v>2119</v>
      </c>
      <c r="I58" t="s">
        <v>2119</v>
      </c>
      <c r="J58" t="s">
        <v>2714</v>
      </c>
      <c r="K58" t="s">
        <v>3384</v>
      </c>
      <c r="L58" t="s">
        <v>3462</v>
      </c>
      <c r="M58" s="13" t="s">
        <v>1484</v>
      </c>
      <c r="N58" s="12">
        <v>36</v>
      </c>
      <c r="O58" t="s">
        <v>3724</v>
      </c>
      <c r="P58" t="s">
        <v>3602</v>
      </c>
      <c r="Q58" t="s">
        <v>3603</v>
      </c>
    </row>
    <row r="59" spans="1:17" ht="15.75">
      <c r="A59">
        <v>36</v>
      </c>
      <c r="B59" t="b">
        <v>0</v>
      </c>
      <c r="C59" t="b">
        <v>1</v>
      </c>
      <c r="D59" t="s">
        <v>1468</v>
      </c>
      <c r="E59" t="s">
        <v>1439</v>
      </c>
      <c r="F59" t="s">
        <v>3397</v>
      </c>
      <c r="G59" s="15" t="s">
        <v>1486</v>
      </c>
      <c r="H59" t="s">
        <v>1505</v>
      </c>
      <c r="I59" t="s">
        <v>2119</v>
      </c>
      <c r="J59" t="s">
        <v>3281</v>
      </c>
      <c r="K59" t="s">
        <v>3384</v>
      </c>
      <c r="L59" t="s">
        <v>3462</v>
      </c>
      <c r="M59" s="13" t="s">
        <v>1484</v>
      </c>
      <c r="N59" s="12">
        <v>37</v>
      </c>
      <c r="O59" t="s">
        <v>3725</v>
      </c>
      <c r="P59" t="s">
        <v>3604</v>
      </c>
      <c r="Q59" t="s">
        <v>3605</v>
      </c>
    </row>
    <row r="60" spans="1:17" ht="15.75">
      <c r="A60">
        <v>37</v>
      </c>
      <c r="B60" t="b">
        <v>0</v>
      </c>
      <c r="C60" t="b">
        <v>1</v>
      </c>
      <c r="D60" t="s">
        <v>1468</v>
      </c>
      <c r="E60" t="s">
        <v>1439</v>
      </c>
      <c r="F60" t="s">
        <v>3397</v>
      </c>
      <c r="G60" s="15" t="s">
        <v>1486</v>
      </c>
      <c r="H60" t="s">
        <v>1504</v>
      </c>
      <c r="I60" t="s">
        <v>2119</v>
      </c>
      <c r="J60" t="s">
        <v>3282</v>
      </c>
      <c r="K60" t="s">
        <v>3384</v>
      </c>
      <c r="L60" t="s">
        <v>3462</v>
      </c>
      <c r="M60" s="13" t="s">
        <v>1484</v>
      </c>
      <c r="N60" s="12">
        <v>38</v>
      </c>
      <c r="O60" t="s">
        <v>3726</v>
      </c>
      <c r="P60" t="s">
        <v>3606</v>
      </c>
      <c r="Q60" t="s">
        <v>3607</v>
      </c>
    </row>
    <row r="61" spans="1:17" ht="15.75">
      <c r="A61">
        <v>38</v>
      </c>
      <c r="B61" t="b">
        <v>0</v>
      </c>
      <c r="C61" t="b">
        <v>1</v>
      </c>
      <c r="D61" t="s">
        <v>1469</v>
      </c>
      <c r="E61" t="s">
        <v>1437</v>
      </c>
      <c r="F61" t="s">
        <v>3687</v>
      </c>
      <c r="G61" s="15" t="s">
        <v>1486</v>
      </c>
      <c r="H61" t="s">
        <v>1503</v>
      </c>
      <c r="I61" t="s">
        <v>1503</v>
      </c>
      <c r="J61" t="s">
        <v>3283</v>
      </c>
      <c r="K61" t="s">
        <v>3616</v>
      </c>
      <c r="L61" t="str">
        <f t="shared" ref="L61:L81" si="2">"    "&amp;J61&amp;": "&amp;""""&amp;K61&amp;""""</f>
        <v xml:space="preserve">    title_i_cam_makemod_same: "Camera make &amp; model"</v>
      </c>
      <c r="M61" s="13" t="s">
        <v>1484</v>
      </c>
      <c r="N61" s="12">
        <v>39</v>
      </c>
      <c r="O61" t="s">
        <v>3727</v>
      </c>
      <c r="P61" t="s">
        <v>3510</v>
      </c>
      <c r="Q61" t="s">
        <v>3228</v>
      </c>
    </row>
    <row r="62" spans="1:17" ht="15.75">
      <c r="A62">
        <v>39</v>
      </c>
      <c r="B62" t="b">
        <v>0</v>
      </c>
      <c r="C62" t="b">
        <v>1</v>
      </c>
      <c r="D62" t="s">
        <v>1469</v>
      </c>
      <c r="E62" t="s">
        <v>1437</v>
      </c>
      <c r="F62" t="s">
        <v>3687</v>
      </c>
      <c r="G62" s="15" t="s">
        <v>1486</v>
      </c>
      <c r="H62" t="s">
        <v>1502</v>
      </c>
      <c r="I62" t="s">
        <v>1502</v>
      </c>
      <c r="J62" t="s">
        <v>3284</v>
      </c>
      <c r="K62" t="s">
        <v>3627</v>
      </c>
      <c r="L62" t="str">
        <f t="shared" si="2"/>
        <v xml:space="preserve">    title_i_cam_settings_mult: "Camera settings"</v>
      </c>
      <c r="M62" s="13" t="s">
        <v>1484</v>
      </c>
      <c r="N62" s="12">
        <v>40</v>
      </c>
      <c r="O62" t="s">
        <v>3728</v>
      </c>
      <c r="P62" t="s">
        <v>3511</v>
      </c>
      <c r="Q62" t="s">
        <v>3229</v>
      </c>
    </row>
    <row r="63" spans="1:17" ht="15.75">
      <c r="A63">
        <v>40</v>
      </c>
      <c r="B63" t="b">
        <v>0</v>
      </c>
      <c r="C63" t="b">
        <v>1</v>
      </c>
      <c r="D63" t="s">
        <v>1469</v>
      </c>
      <c r="E63" t="s">
        <v>1437</v>
      </c>
      <c r="F63" t="s">
        <v>573</v>
      </c>
      <c r="G63" s="15" t="s">
        <v>1486</v>
      </c>
      <c r="H63" t="s">
        <v>1501</v>
      </c>
      <c r="I63" t="s">
        <v>3690</v>
      </c>
      <c r="J63" t="s">
        <v>3691</v>
      </c>
      <c r="K63" t="s">
        <v>3692</v>
      </c>
      <c r="L63" t="str">
        <f t="shared" si="2"/>
        <v xml:space="preserve">    title_i_cam_protocol_ht_angle_dir: "Camera height, angle, direction"</v>
      </c>
      <c r="M63" s="13" t="s">
        <v>1484</v>
      </c>
      <c r="N63" s="12">
        <v>41</v>
      </c>
      <c r="O63" t="s">
        <v>3729</v>
      </c>
      <c r="P63" t="s">
        <v>3512</v>
      </c>
      <c r="Q63" t="s">
        <v>3230</v>
      </c>
    </row>
    <row r="64" spans="1:17" ht="15.75">
      <c r="A64">
        <v>42</v>
      </c>
      <c r="B64" t="b">
        <v>0</v>
      </c>
      <c r="C64" t="b">
        <v>1</v>
      </c>
      <c r="D64" t="s">
        <v>1469</v>
      </c>
      <c r="E64" t="s">
        <v>1437</v>
      </c>
      <c r="F64" t="s">
        <v>3687</v>
      </c>
      <c r="G64" s="15" t="s">
        <v>1486</v>
      </c>
      <c r="H64" t="s">
        <v>1499</v>
      </c>
      <c r="I64" t="s">
        <v>1499</v>
      </c>
      <c r="J64" t="s">
        <v>3285</v>
      </c>
      <c r="K64" t="s">
        <v>3618</v>
      </c>
      <c r="L64" t="str">
        <f t="shared" si="2"/>
        <v xml:space="preserve">    title_i_bait_lure: "Bait/lure"</v>
      </c>
      <c r="M64" s="13" t="s">
        <v>1484</v>
      </c>
      <c r="N64" s="12">
        <v>43</v>
      </c>
      <c r="O64" t="s">
        <v>3730</v>
      </c>
      <c r="P64" t="s">
        <v>3514</v>
      </c>
      <c r="Q64" t="s">
        <v>3232</v>
      </c>
    </row>
    <row r="65" spans="1:17" ht="15.75">
      <c r="A65">
        <v>43</v>
      </c>
      <c r="B65" t="b">
        <v>0</v>
      </c>
      <c r="C65" t="b">
        <v>1</v>
      </c>
      <c r="D65" t="s">
        <v>1469</v>
      </c>
      <c r="E65" t="s">
        <v>1437</v>
      </c>
      <c r="F65" t="s">
        <v>3687</v>
      </c>
      <c r="G65" s="15" t="s">
        <v>1486</v>
      </c>
      <c r="H65" t="s">
        <v>1498</v>
      </c>
      <c r="I65" t="s">
        <v>1499</v>
      </c>
      <c r="J65" t="s">
        <v>3286</v>
      </c>
      <c r="K65" t="s">
        <v>3630</v>
      </c>
      <c r="L65" t="str">
        <f t="shared" si="2"/>
        <v xml:space="preserve">    title_i_bait_lure_cams: "Bait/lure (All or subset of camera locations)"</v>
      </c>
      <c r="M65" s="13" t="s">
        <v>1484</v>
      </c>
      <c r="N65" s="12">
        <v>44</v>
      </c>
      <c r="O65" t="s">
        <v>641</v>
      </c>
      <c r="P65" t="s">
        <v>3515</v>
      </c>
      <c r="Q65" t="s">
        <v>3233</v>
      </c>
    </row>
    <row r="66" spans="1:17" ht="15.75">
      <c r="A66">
        <v>44</v>
      </c>
      <c r="B66" t="b">
        <v>0</v>
      </c>
      <c r="C66" t="b">
        <v>1</v>
      </c>
      <c r="D66" t="s">
        <v>1469</v>
      </c>
      <c r="E66" t="s">
        <v>1437</v>
      </c>
      <c r="F66" t="s">
        <v>573</v>
      </c>
      <c r="G66" s="15" t="s">
        <v>1486</v>
      </c>
      <c r="H66" t="s">
        <v>1497</v>
      </c>
      <c r="I66" t="s">
        <v>1497</v>
      </c>
      <c r="J66" t="s">
        <v>3287</v>
      </c>
      <c r="K66" t="s">
        <v>3619</v>
      </c>
      <c r="L66" t="str">
        <f t="shared" si="2"/>
        <v xml:space="preserve">    title_i_targ_feature: "Targetting specific features"</v>
      </c>
      <c r="M66" s="13" t="s">
        <v>1484</v>
      </c>
      <c r="N66" s="12">
        <v>45</v>
      </c>
      <c r="O66" t="s">
        <v>3731</v>
      </c>
      <c r="P66" t="s">
        <v>3516</v>
      </c>
      <c r="Q66" t="s">
        <v>3234</v>
      </c>
    </row>
    <row r="67" spans="1:17" ht="15.75">
      <c r="A67">
        <v>45</v>
      </c>
      <c r="B67" t="b">
        <v>0</v>
      </c>
      <c r="C67" t="b">
        <v>1</v>
      </c>
      <c r="D67" t="s">
        <v>1469</v>
      </c>
      <c r="E67" t="s">
        <v>1437</v>
      </c>
      <c r="F67" t="s">
        <v>573</v>
      </c>
      <c r="G67" s="15" t="s">
        <v>1486</v>
      </c>
      <c r="H67" t="s">
        <v>1496</v>
      </c>
      <c r="I67" t="s">
        <v>1497</v>
      </c>
      <c r="J67" t="s">
        <v>3288</v>
      </c>
      <c r="K67" t="s">
        <v>3620</v>
      </c>
      <c r="L67" t="str">
        <f t="shared" si="2"/>
        <v xml:space="preserve">    title_i_targ_feature_same: "Targetting multiple features"</v>
      </c>
      <c r="M67" s="13" t="s">
        <v>1484</v>
      </c>
      <c r="N67" s="12">
        <v>46</v>
      </c>
      <c r="O67" t="s">
        <v>641</v>
      </c>
      <c r="P67" t="s">
        <v>3517</v>
      </c>
      <c r="Q67" t="s">
        <v>3273</v>
      </c>
    </row>
    <row r="68" spans="1:17" ht="15.75">
      <c r="A68">
        <v>49</v>
      </c>
      <c r="B68" t="b">
        <v>0</v>
      </c>
      <c r="C68" t="b">
        <v>1</v>
      </c>
      <c r="D68" t="s">
        <v>1470</v>
      </c>
      <c r="E68" t="s">
        <v>1435</v>
      </c>
      <c r="F68" t="s">
        <v>1435</v>
      </c>
      <c r="G68" s="15" t="s">
        <v>1486</v>
      </c>
      <c r="H68" t="s">
        <v>1494</v>
      </c>
      <c r="I68" t="s">
        <v>1494</v>
      </c>
      <c r="J68" t="s">
        <v>3289</v>
      </c>
      <c r="K68" t="s">
        <v>3615</v>
      </c>
      <c r="L68" t="str">
        <f t="shared" si="2"/>
        <v xml:space="preserve">    title_i_num_det: "Number of detections"</v>
      </c>
      <c r="M68" s="13" t="s">
        <v>1484</v>
      </c>
      <c r="N68" s="12">
        <v>50</v>
      </c>
      <c r="O68" t="s">
        <v>3735</v>
      </c>
      <c r="P68" t="s">
        <v>3521</v>
      </c>
      <c r="Q68" t="s">
        <v>3238</v>
      </c>
    </row>
    <row r="69" spans="1:17" ht="15.75">
      <c r="A69">
        <v>50</v>
      </c>
      <c r="B69" t="b">
        <v>0</v>
      </c>
      <c r="C69" t="b">
        <v>1</v>
      </c>
      <c r="D69" t="s">
        <v>1470</v>
      </c>
      <c r="E69" t="s">
        <v>1435</v>
      </c>
      <c r="F69" t="s">
        <v>1435</v>
      </c>
      <c r="G69" s="15" t="s">
        <v>1486</v>
      </c>
      <c r="H69" t="s">
        <v>1493</v>
      </c>
      <c r="I69" t="s">
        <v>1493</v>
      </c>
      <c r="J69" t="s">
        <v>3290</v>
      </c>
      <c r="K69" t="s">
        <v>3624</v>
      </c>
      <c r="L69" t="str">
        <f t="shared" si="2"/>
        <v xml:space="preserve">    title_i_num_det_individ: "Number of individuals"</v>
      </c>
      <c r="M69" s="13" t="s">
        <v>1484</v>
      </c>
      <c r="N69" s="12">
        <v>51</v>
      </c>
      <c r="O69" t="s">
        <v>3736</v>
      </c>
      <c r="P69" t="s">
        <v>3522</v>
      </c>
      <c r="Q69" t="s">
        <v>3239</v>
      </c>
    </row>
    <row r="70" spans="1:17" ht="15.75">
      <c r="A70">
        <v>51</v>
      </c>
      <c r="B70" t="b">
        <v>0</v>
      </c>
      <c r="C70" t="b">
        <v>1</v>
      </c>
      <c r="D70" t="s">
        <v>1470</v>
      </c>
      <c r="E70" t="s">
        <v>1435</v>
      </c>
      <c r="F70" t="s">
        <v>1435</v>
      </c>
      <c r="G70" s="15" t="s">
        <v>1486</v>
      </c>
      <c r="H70" t="s">
        <v>1492</v>
      </c>
      <c r="I70" t="s">
        <v>1492</v>
      </c>
      <c r="J70" t="s">
        <v>3291</v>
      </c>
      <c r="K70" t="s">
        <v>3625</v>
      </c>
      <c r="L70" t="str">
        <f t="shared" si="2"/>
        <v xml:space="preserve">    title_i_num_recap: "Number of recaptures"</v>
      </c>
      <c r="M70" s="13" t="s">
        <v>1484</v>
      </c>
      <c r="N70" s="12">
        <v>52</v>
      </c>
      <c r="O70" t="s">
        <v>3737</v>
      </c>
      <c r="P70" t="s">
        <v>3523</v>
      </c>
      <c r="Q70" t="s">
        <v>3240</v>
      </c>
    </row>
    <row r="71" spans="1:17" ht="15.75">
      <c r="A71">
        <v>52</v>
      </c>
      <c r="B71" t="b">
        <v>0</v>
      </c>
      <c r="C71" t="b">
        <v>1</v>
      </c>
      <c r="D71" t="s">
        <v>1470</v>
      </c>
      <c r="E71" t="s">
        <v>1435</v>
      </c>
      <c r="F71" t="s">
        <v>1435</v>
      </c>
      <c r="G71" s="15" t="s">
        <v>1486</v>
      </c>
      <c r="H71" t="s">
        <v>1491</v>
      </c>
      <c r="I71" t="s">
        <v>1491</v>
      </c>
      <c r="J71" t="s">
        <v>3292</v>
      </c>
      <c r="K71" t="s">
        <v>492</v>
      </c>
      <c r="L71" t="str">
        <f t="shared" si="2"/>
        <v xml:space="preserve">    title_i_overdispersion: "Overdispersion"</v>
      </c>
      <c r="M71" s="13" t="s">
        <v>1484</v>
      </c>
      <c r="N71" s="12">
        <v>53</v>
      </c>
      <c r="O71" t="s">
        <v>3738</v>
      </c>
      <c r="P71" t="s">
        <v>3524</v>
      </c>
      <c r="Q71" t="s">
        <v>3241</v>
      </c>
    </row>
    <row r="72" spans="1:17" ht="15.75">
      <c r="A72">
        <v>53</v>
      </c>
      <c r="B72" t="b">
        <v>0</v>
      </c>
      <c r="C72" t="b">
        <v>1</v>
      </c>
      <c r="D72" t="s">
        <v>1470</v>
      </c>
      <c r="E72" t="s">
        <v>1435</v>
      </c>
      <c r="F72" t="s">
        <v>1435</v>
      </c>
      <c r="G72" s="15" t="s">
        <v>1486</v>
      </c>
      <c r="H72" t="s">
        <v>1490</v>
      </c>
      <c r="I72" t="s">
        <v>1490</v>
      </c>
      <c r="J72" t="s">
        <v>3293</v>
      </c>
      <c r="K72" t="s">
        <v>391</v>
      </c>
      <c r="L72" t="str">
        <f t="shared" si="2"/>
        <v xml:space="preserve">    title_i_zeroinflation: "Zero-inflation"</v>
      </c>
      <c r="M72" s="13" t="s">
        <v>1484</v>
      </c>
      <c r="N72" s="12">
        <v>54</v>
      </c>
      <c r="O72" t="s">
        <v>3739</v>
      </c>
      <c r="P72" t="s">
        <v>3525</v>
      </c>
      <c r="Q72" t="s">
        <v>3242</v>
      </c>
    </row>
    <row r="73" spans="1:17" ht="15.75">
      <c r="A73">
        <v>54</v>
      </c>
      <c r="B73" t="b">
        <v>0</v>
      </c>
      <c r="C73" t="b">
        <v>1</v>
      </c>
      <c r="D73" t="s">
        <v>1470</v>
      </c>
      <c r="E73" t="s">
        <v>1435</v>
      </c>
      <c r="F73" t="s">
        <v>1435</v>
      </c>
      <c r="G73" s="15" t="s">
        <v>1486</v>
      </c>
      <c r="H73" t="s">
        <v>1489</v>
      </c>
      <c r="I73" t="s">
        <v>1489</v>
      </c>
      <c r="J73" t="s">
        <v>3294</v>
      </c>
      <c r="K73" t="s">
        <v>3626</v>
      </c>
      <c r="L73" t="str">
        <f t="shared" si="2"/>
        <v xml:space="preserve">    title_i_zi_overdispersed: "Accounting for overdispersion due to zero-inflation"</v>
      </c>
      <c r="M73" s="13" t="s">
        <v>1484</v>
      </c>
      <c r="N73" s="12">
        <v>55</v>
      </c>
      <c r="O73" t="s">
        <v>3740</v>
      </c>
      <c r="P73" t="s">
        <v>3526</v>
      </c>
      <c r="Q73" t="s">
        <v>3243</v>
      </c>
    </row>
    <row r="74" spans="1:17" ht="15.75">
      <c r="A74">
        <v>55</v>
      </c>
      <c r="B74" t="b">
        <v>0</v>
      </c>
      <c r="C74" t="b">
        <v>1</v>
      </c>
      <c r="D74" t="s">
        <v>1470</v>
      </c>
      <c r="E74" t="s">
        <v>1435</v>
      </c>
      <c r="F74" t="s">
        <v>1435</v>
      </c>
      <c r="G74" s="15" t="s">
        <v>1486</v>
      </c>
      <c r="H74" t="s">
        <v>1487</v>
      </c>
      <c r="I74" t="s">
        <v>1487</v>
      </c>
      <c r="J74" t="s">
        <v>3295</v>
      </c>
      <c r="K74" t="s">
        <v>3628</v>
      </c>
      <c r="L74" t="str">
        <f t="shared" si="2"/>
        <v xml:space="preserve">    title_i_zi_re_overdispersed: "Accounting for zero-inflation with site random effect"</v>
      </c>
      <c r="M74" s="13" t="s">
        <v>1484</v>
      </c>
      <c r="N74" s="12">
        <v>57</v>
      </c>
      <c r="O74" t="s">
        <v>3741</v>
      </c>
      <c r="P74" t="s">
        <v>3527</v>
      </c>
      <c r="Q74" t="s">
        <v>3244</v>
      </c>
    </row>
    <row r="75" spans="1:17" ht="15.75">
      <c r="A75">
        <v>56</v>
      </c>
      <c r="B75" t="b">
        <v>0</v>
      </c>
      <c r="C75" t="b">
        <v>1</v>
      </c>
      <c r="D75" t="s">
        <v>1470</v>
      </c>
      <c r="E75" t="s">
        <v>1435</v>
      </c>
      <c r="F75" t="s">
        <v>1435</v>
      </c>
      <c r="G75" s="15" t="s">
        <v>1486</v>
      </c>
      <c r="H75" t="s">
        <v>1485</v>
      </c>
      <c r="I75" t="s">
        <v>1485</v>
      </c>
      <c r="J75" t="s">
        <v>3296</v>
      </c>
      <c r="K75" t="s">
        <v>3629</v>
      </c>
      <c r="L75" t="str">
        <f t="shared" si="2"/>
        <v xml:space="preserve">    title_i_zi_process: "Zero-inflation due to separate process"</v>
      </c>
      <c r="M75" s="13" t="s">
        <v>1484</v>
      </c>
      <c r="N75" s="12">
        <v>58</v>
      </c>
      <c r="O75" t="s">
        <v>3742</v>
      </c>
      <c r="P75" t="s">
        <v>3528</v>
      </c>
      <c r="Q75" t="s">
        <v>3245</v>
      </c>
    </row>
    <row r="76" spans="1:17">
      <c r="A76">
        <v>61</v>
      </c>
      <c r="B76" t="b">
        <v>0</v>
      </c>
      <c r="C76" t="b">
        <v>1</v>
      </c>
      <c r="D76" t="s">
        <v>1471</v>
      </c>
      <c r="E76" t="s">
        <v>1433</v>
      </c>
      <c r="F76" t="s">
        <v>500</v>
      </c>
      <c r="G76" s="16" t="s">
        <v>336</v>
      </c>
      <c r="H76" t="s">
        <v>945</v>
      </c>
      <c r="I76" t="s">
        <v>945</v>
      </c>
      <c r="J76" t="s">
        <v>3670</v>
      </c>
      <c r="K76" t="s">
        <v>3631</v>
      </c>
      <c r="L76" t="str">
        <f t="shared" si="2"/>
        <v xml:space="preserve">    name_mod_rai_poisson: "Relative abundance indices \- Poisson"</v>
      </c>
      <c r="M76" s="16" t="s">
        <v>1524</v>
      </c>
      <c r="N76" s="12">
        <v>5</v>
      </c>
      <c r="O76" t="s">
        <v>3747</v>
      </c>
      <c r="P76" t="s">
        <v>3533</v>
      </c>
      <c r="Q76" t="s">
        <v>3250</v>
      </c>
    </row>
    <row r="77" spans="1:17">
      <c r="A77">
        <v>62</v>
      </c>
      <c r="B77" t="b">
        <v>0</v>
      </c>
      <c r="C77" t="b">
        <v>1</v>
      </c>
      <c r="D77" t="s">
        <v>1471</v>
      </c>
      <c r="E77" t="s">
        <v>1433</v>
      </c>
      <c r="F77" t="s">
        <v>500</v>
      </c>
      <c r="G77" s="16" t="s">
        <v>336</v>
      </c>
      <c r="H77" t="s">
        <v>1337</v>
      </c>
      <c r="I77" t="s">
        <v>1337</v>
      </c>
      <c r="J77" t="s">
        <v>3672</v>
      </c>
      <c r="K77" t="s">
        <v>3632</v>
      </c>
      <c r="L77" t="str">
        <f t="shared" si="2"/>
        <v xml:space="preserve">    name_mod_rai_zip: "Relative abundance indices \- Zero-inflated poisson (ZIP)"</v>
      </c>
      <c r="M77" s="16" t="s">
        <v>1524</v>
      </c>
      <c r="N77" s="12">
        <v>6</v>
      </c>
      <c r="O77" t="s">
        <v>3748</v>
      </c>
      <c r="P77" t="s">
        <v>3534</v>
      </c>
      <c r="Q77" t="s">
        <v>3251</v>
      </c>
    </row>
    <row r="78" spans="1:17">
      <c r="A78">
        <v>63</v>
      </c>
      <c r="B78" t="b">
        <v>0</v>
      </c>
      <c r="C78" t="b">
        <v>1</v>
      </c>
      <c r="D78" t="s">
        <v>1471</v>
      </c>
      <c r="E78" t="s">
        <v>1433</v>
      </c>
      <c r="F78" t="s">
        <v>500</v>
      </c>
      <c r="G78" s="16" t="s">
        <v>336</v>
      </c>
      <c r="H78" t="s">
        <v>1334</v>
      </c>
      <c r="I78" t="s">
        <v>1334</v>
      </c>
      <c r="J78" t="s">
        <v>3669</v>
      </c>
      <c r="K78" t="s">
        <v>3633</v>
      </c>
      <c r="L78" t="str">
        <f t="shared" si="2"/>
        <v xml:space="preserve">    name_mod_rai_nb: "Relative abundance indices \- Negative binomial (NB)"</v>
      </c>
      <c r="M78" s="16" t="s">
        <v>1524</v>
      </c>
      <c r="N78" s="12">
        <v>7</v>
      </c>
      <c r="O78" t="s">
        <v>3749</v>
      </c>
      <c r="P78" t="s">
        <v>3535</v>
      </c>
      <c r="Q78" t="s">
        <v>3252</v>
      </c>
    </row>
    <row r="79" spans="1:17">
      <c r="A79">
        <v>64</v>
      </c>
      <c r="B79" t="b">
        <v>0</v>
      </c>
      <c r="C79" t="b">
        <v>1</v>
      </c>
      <c r="D79" t="s">
        <v>1471</v>
      </c>
      <c r="E79" t="s">
        <v>1433</v>
      </c>
      <c r="F79" t="s">
        <v>500</v>
      </c>
      <c r="G79" s="16" t="s">
        <v>336</v>
      </c>
      <c r="H79" t="s">
        <v>1331</v>
      </c>
      <c r="I79" t="s">
        <v>1331</v>
      </c>
      <c r="J79" t="s">
        <v>3671</v>
      </c>
      <c r="K79" t="s">
        <v>3634</v>
      </c>
      <c r="L79" t="str">
        <f t="shared" si="2"/>
        <v xml:space="preserve">    name_mod_rai_zinb: "Relative abundance indices \- Zero-inflated negative binomial (ZINB)"</v>
      </c>
      <c r="M79" s="16" t="s">
        <v>1524</v>
      </c>
      <c r="N79" s="12">
        <v>8</v>
      </c>
      <c r="O79" t="s">
        <v>3750</v>
      </c>
      <c r="P79" t="s">
        <v>3536</v>
      </c>
      <c r="Q79" t="s">
        <v>3253</v>
      </c>
    </row>
    <row r="80" spans="1:17">
      <c r="A80">
        <v>65</v>
      </c>
      <c r="B80" t="b">
        <v>0</v>
      </c>
      <c r="C80" t="b">
        <v>1</v>
      </c>
      <c r="D80" t="s">
        <v>1471</v>
      </c>
      <c r="E80" t="s">
        <v>1433</v>
      </c>
      <c r="F80" t="s">
        <v>500</v>
      </c>
      <c r="G80" s="16" t="s">
        <v>336</v>
      </c>
      <c r="H80" t="s">
        <v>1328</v>
      </c>
      <c r="I80" t="s">
        <v>1328</v>
      </c>
      <c r="J80" t="s">
        <v>3668</v>
      </c>
      <c r="K80" t="s">
        <v>3635</v>
      </c>
      <c r="L80" t="str">
        <f t="shared" si="2"/>
        <v xml:space="preserve">    name_mod_rai_hurdle: "Relative abundance indices \- Hurdle"</v>
      </c>
      <c r="M80" s="16" t="s">
        <v>1524</v>
      </c>
      <c r="N80" s="12">
        <v>9</v>
      </c>
      <c r="O80" t="s">
        <v>3751</v>
      </c>
      <c r="P80" t="s">
        <v>3537</v>
      </c>
      <c r="Q80" t="s">
        <v>3254</v>
      </c>
    </row>
    <row r="81" spans="1:17">
      <c r="A81">
        <v>68</v>
      </c>
      <c r="B81" t="b">
        <v>0</v>
      </c>
      <c r="C81" t="b">
        <v>1</v>
      </c>
      <c r="D81" t="s">
        <v>1471</v>
      </c>
      <c r="E81" t="s">
        <v>1433</v>
      </c>
      <c r="F81" t="s">
        <v>500</v>
      </c>
      <c r="G81" s="16" t="s">
        <v>336</v>
      </c>
      <c r="H81" t="s">
        <v>360</v>
      </c>
      <c r="I81" t="s">
        <v>360</v>
      </c>
      <c r="J81" t="s">
        <v>3665</v>
      </c>
      <c r="K81" t="s">
        <v>359</v>
      </c>
      <c r="L81" t="str">
        <f t="shared" si="2"/>
        <v xml:space="preserve">    name_mod_mr: "Mark-resight (MR)"</v>
      </c>
      <c r="M81" s="16" t="s">
        <v>1524</v>
      </c>
      <c r="N81" s="12">
        <v>12</v>
      </c>
      <c r="O81" t="s">
        <v>3754</v>
      </c>
      <c r="P81" t="s">
        <v>3540</v>
      </c>
      <c r="Q81" t="s">
        <v>3257</v>
      </c>
    </row>
  </sheetData>
  <autoFilter ref="A1:Q81" xr:uid="{1FD7E837-3E04-46DB-9697-1ACBB1DD41C9}">
    <sortState xmlns:xlrd2="http://schemas.microsoft.com/office/spreadsheetml/2017/richdata2" ref="A2:Q19">
      <sortCondition ref="A1:A81"/>
    </sortState>
  </autoFilter>
  <conditionalFormatting sqref="G24:G81">
    <cfRule type="cellIs" dxfId="10" priority="11" operator="equal">
      <formula>"-"</formula>
    </cfRule>
    <cfRule type="cellIs" dxfId="9" priority="12" operator="equal">
      <formula>"TRUE"</formula>
    </cfRule>
  </conditionalFormatting>
  <conditionalFormatting sqref="H1:H1048576">
    <cfRule type="duplicateValues" dxfId="8" priority="8"/>
  </conditionalFormatting>
  <conditionalFormatting sqref="M24:M81">
    <cfRule type="cellIs" dxfId="7" priority="10" operator="equal">
      <formula>"-"</formula>
    </cfRule>
  </conditionalFormatting>
  <conditionalFormatting sqref="O1:O41 O43 O45 O47:O1048576">
    <cfRule type="duplicateValues" dxfId="6" priority="9"/>
  </conditionalFormatting>
  <conditionalFormatting sqref="O42">
    <cfRule type="duplicateValues" dxfId="5" priority="3"/>
  </conditionalFormatting>
  <conditionalFormatting sqref="O44">
    <cfRule type="duplicateValues" dxfId="4" priority="2"/>
  </conditionalFormatting>
  <conditionalFormatting sqref="O46">
    <cfRule type="duplicateValues" dxfId="3" priority="1"/>
  </conditionalFormatting>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C9D17-17AE-4178-B4A0-1167ED37B9F1}">
  <dimension ref="A1:J17"/>
  <sheetViews>
    <sheetView workbookViewId="0">
      <selection activeCell="G1" sqref="G1"/>
    </sheetView>
  </sheetViews>
  <sheetFormatPr defaultRowHeight="14.25"/>
  <cols>
    <col min="1" max="1" width="7.25" bestFit="1" customWidth="1"/>
    <col min="2" max="2" width="14.25" bestFit="1" customWidth="1"/>
    <col min="3" max="3" width="14.25" customWidth="1"/>
    <col min="4" max="4" width="32.875" bestFit="1" customWidth="1"/>
    <col min="5" max="5" width="27.125" customWidth="1"/>
    <col min="6" max="6" width="53.75" bestFit="1" customWidth="1"/>
    <col min="9" max="9" width="29.375" customWidth="1"/>
    <col min="11" max="11" width="25.875" customWidth="1"/>
  </cols>
  <sheetData>
    <row r="1" spans="1:10" ht="15">
      <c r="A1" s="6" t="s">
        <v>952</v>
      </c>
      <c r="B1" s="6" t="s">
        <v>3468</v>
      </c>
      <c r="C1" s="6"/>
      <c r="D1" s="6" t="s">
        <v>3467</v>
      </c>
      <c r="E1" s="6" t="s">
        <v>2685</v>
      </c>
      <c r="F1" s="6" t="s">
        <v>387</v>
      </c>
      <c r="G1" s="6" t="s">
        <v>1222</v>
      </c>
      <c r="H1" s="6" t="s">
        <v>740</v>
      </c>
    </row>
    <row r="2" spans="1:10">
      <c r="A2">
        <v>1</v>
      </c>
      <c r="B2" t="s">
        <v>1465</v>
      </c>
      <c r="C2" t="s">
        <v>3479</v>
      </c>
      <c r="D2" t="s">
        <v>1445</v>
      </c>
      <c r="E2" t="s">
        <v>1444</v>
      </c>
      <c r="F2" t="str">
        <f t="shared" ref="F2:F17" si="0">B2&amp;"_text: "&amp;""""&amp;D2&amp;""""</f>
        <v>prog_1_text: "Objectives &amp; Resources"</v>
      </c>
      <c r="G2" t="s">
        <v>1447</v>
      </c>
      <c r="H2" t="s">
        <v>2356</v>
      </c>
      <c r="I2" t="s">
        <v>3645</v>
      </c>
      <c r="J2" t="str">
        <f>I2&amp;")="</f>
        <v>(#i_objective_resources)=</v>
      </c>
    </row>
    <row r="3" spans="1:10">
      <c r="A3">
        <v>2</v>
      </c>
      <c r="B3" t="s">
        <v>1466</v>
      </c>
      <c r="C3" t="s">
        <v>3480</v>
      </c>
      <c r="D3" t="s">
        <v>1443</v>
      </c>
      <c r="E3" t="s">
        <v>1442</v>
      </c>
      <c r="F3" t="str">
        <f t="shared" si="0"/>
        <v>prog_2_text: "Study area &amp; Site selection constraints"</v>
      </c>
      <c r="G3" t="s">
        <v>1450</v>
      </c>
      <c r="H3" t="s">
        <v>2352</v>
      </c>
      <c r="I3" t="s">
        <v>3646</v>
      </c>
      <c r="J3" t="str">
        <f t="shared" ref="J3:J17" si="1">I3&amp;")="</f>
        <v>(#i_study_area_site_selection_constraints)=</v>
      </c>
    </row>
    <row r="4" spans="1:10">
      <c r="A4">
        <v>2.1</v>
      </c>
      <c r="B4" t="s">
        <v>3471</v>
      </c>
      <c r="C4" t="s">
        <v>3481</v>
      </c>
      <c r="D4" t="s">
        <v>436</v>
      </c>
      <c r="E4" t="s">
        <v>1442</v>
      </c>
      <c r="F4" t="str">
        <f t="shared" si="0"/>
        <v>prog_2_1_text: "Study area"</v>
      </c>
      <c r="G4" t="s">
        <v>1450</v>
      </c>
      <c r="I4" t="s">
        <v>3647</v>
      </c>
      <c r="J4" t="str">
        <f t="shared" si="1"/>
        <v>(#i_)=</v>
      </c>
    </row>
    <row r="5" spans="1:10">
      <c r="A5">
        <v>2.2000000000000002</v>
      </c>
      <c r="B5" t="s">
        <v>3470</v>
      </c>
      <c r="C5" t="s">
        <v>3482</v>
      </c>
      <c r="D5" t="s">
        <v>3395</v>
      </c>
      <c r="E5" t="s">
        <v>1442</v>
      </c>
      <c r="F5" t="str">
        <f t="shared" si="0"/>
        <v>prog_2_2_text: "Site selection constraints"</v>
      </c>
      <c r="G5" t="s">
        <v>1450</v>
      </c>
      <c r="I5" t="s">
        <v>3647</v>
      </c>
      <c r="J5" t="str">
        <f t="shared" si="1"/>
        <v>(#i_)=</v>
      </c>
    </row>
    <row r="6" spans="1:10">
      <c r="A6">
        <v>3</v>
      </c>
      <c r="B6" t="s">
        <v>1467</v>
      </c>
      <c r="C6" t="s">
        <v>3483</v>
      </c>
      <c r="D6" t="s">
        <v>1441</v>
      </c>
      <c r="E6" t="s">
        <v>1440</v>
      </c>
      <c r="F6" t="str">
        <f t="shared" si="0"/>
        <v>prog_3_text: "Duration &amp; Timing"</v>
      </c>
      <c r="G6" t="s">
        <v>1450</v>
      </c>
      <c r="H6" t="s">
        <v>2357</v>
      </c>
      <c r="I6" t="s">
        <v>3648</v>
      </c>
      <c r="J6" t="str">
        <f t="shared" si="1"/>
        <v>(#i_duration_timing)=</v>
      </c>
    </row>
    <row r="7" spans="1:10">
      <c r="A7">
        <v>3.1</v>
      </c>
      <c r="B7" t="s">
        <v>3497</v>
      </c>
      <c r="C7" t="s">
        <v>3495</v>
      </c>
      <c r="D7" t="s">
        <v>3493</v>
      </c>
      <c r="F7" t="str">
        <f t="shared" si="0"/>
        <v>prog_3_1_text: "Duration"</v>
      </c>
      <c r="I7" t="s">
        <v>3647</v>
      </c>
      <c r="J7" t="str">
        <f t="shared" si="1"/>
        <v>(#i_)=</v>
      </c>
    </row>
    <row r="8" spans="1:10">
      <c r="A8">
        <v>3.2</v>
      </c>
      <c r="B8" t="s">
        <v>3498</v>
      </c>
      <c r="C8" t="s">
        <v>3496</v>
      </c>
      <c r="D8" t="s">
        <v>3494</v>
      </c>
      <c r="F8" t="str">
        <f t="shared" si="0"/>
        <v>prog_3_2_text: "Timing"</v>
      </c>
      <c r="I8" t="s">
        <v>3647</v>
      </c>
      <c r="J8" t="str">
        <f t="shared" si="1"/>
        <v>(#i_)=</v>
      </c>
    </row>
    <row r="9" spans="1:10">
      <c r="A9">
        <v>4</v>
      </c>
      <c r="B9" t="s">
        <v>1468</v>
      </c>
      <c r="C9" t="s">
        <v>3484</v>
      </c>
      <c r="D9" t="s">
        <v>1439</v>
      </c>
      <c r="E9" t="s">
        <v>1438</v>
      </c>
      <c r="F9" t="str">
        <f t="shared" si="0"/>
        <v>prog_4_text: "Target species"</v>
      </c>
      <c r="G9" t="s">
        <v>1448</v>
      </c>
      <c r="H9" t="s">
        <v>2355</v>
      </c>
      <c r="I9" t="s">
        <v>3649</v>
      </c>
      <c r="J9" t="str">
        <f t="shared" si="1"/>
        <v>(#i_target_species)=</v>
      </c>
    </row>
    <row r="10" spans="1:10">
      <c r="A10">
        <v>4.2</v>
      </c>
      <c r="B10" t="s">
        <v>3474</v>
      </c>
      <c r="C10" t="s">
        <v>3486</v>
      </c>
      <c r="D10" t="s">
        <v>3397</v>
      </c>
      <c r="E10" t="s">
        <v>1438</v>
      </c>
      <c r="F10" t="str">
        <f t="shared" si="0"/>
        <v>prog_4_2_text: "Target species (multiple)"</v>
      </c>
      <c r="G10" t="s">
        <v>1448</v>
      </c>
      <c r="I10" t="s">
        <v>3647</v>
      </c>
      <c r="J10" t="str">
        <f t="shared" si="1"/>
        <v>(#i_)=</v>
      </c>
    </row>
    <row r="11" spans="1:10">
      <c r="A11">
        <v>4.0999999999999996</v>
      </c>
      <c r="B11" t="s">
        <v>3473</v>
      </c>
      <c r="C11" t="s">
        <v>3485</v>
      </c>
      <c r="D11" t="s">
        <v>3396</v>
      </c>
      <c r="E11" t="s">
        <v>1438</v>
      </c>
      <c r="F11" t="str">
        <f t="shared" si="0"/>
        <v>prog_4_1_text: "Target species (single)"</v>
      </c>
      <c r="G11" t="s">
        <v>1448</v>
      </c>
      <c r="I11" t="s">
        <v>3647</v>
      </c>
      <c r="J11" t="str">
        <f t="shared" si="1"/>
        <v>(#i_)=</v>
      </c>
    </row>
    <row r="12" spans="1:10">
      <c r="A12">
        <v>5</v>
      </c>
      <c r="B12" t="s">
        <v>1469</v>
      </c>
      <c r="C12" t="s">
        <v>3487</v>
      </c>
      <c r="D12" t="s">
        <v>1437</v>
      </c>
      <c r="E12" t="s">
        <v>1436</v>
      </c>
      <c r="F12" t="str">
        <f t="shared" si="0"/>
        <v>prog_5_text: "Equipment &amp; Deployment"</v>
      </c>
      <c r="G12" t="s">
        <v>1449</v>
      </c>
      <c r="H12" t="s">
        <v>2358</v>
      </c>
      <c r="I12" t="s">
        <v>3650</v>
      </c>
      <c r="J12" t="str">
        <f t="shared" si="1"/>
        <v>(#i_equipment_deployment)=</v>
      </c>
    </row>
    <row r="13" spans="1:10">
      <c r="A13">
        <v>6</v>
      </c>
      <c r="B13" t="s">
        <v>1470</v>
      </c>
      <c r="C13" t="s">
        <v>3488</v>
      </c>
      <c r="D13" t="s">
        <v>1435</v>
      </c>
      <c r="E13" t="s">
        <v>1434</v>
      </c>
      <c r="F13" t="str">
        <f t="shared" si="0"/>
        <v>prog_6_text: "Data &amp; Analysis"</v>
      </c>
      <c r="G13" t="s">
        <v>1446</v>
      </c>
      <c r="H13" t="s">
        <v>2353</v>
      </c>
      <c r="I13" t="s">
        <v>3651</v>
      </c>
      <c r="J13" t="str">
        <f>I13&amp;")="</f>
        <v>(#i_data_analysis)=</v>
      </c>
    </row>
    <row r="14" spans="1:10">
      <c r="A14">
        <v>7</v>
      </c>
      <c r="B14" t="s">
        <v>1471</v>
      </c>
      <c r="C14" t="s">
        <v>3489</v>
      </c>
      <c r="D14" t="s">
        <v>1433</v>
      </c>
      <c r="E14" t="s">
        <v>1432</v>
      </c>
      <c r="F14" t="str">
        <f t="shared" si="0"/>
        <v>prog_7_text: "Recommendations"</v>
      </c>
      <c r="G14" t="s">
        <v>1451</v>
      </c>
      <c r="H14" t="s">
        <v>2354</v>
      </c>
      <c r="I14" t="s">
        <v>3652</v>
      </c>
      <c r="J14" t="str">
        <f t="shared" si="1"/>
        <v>(#i_recommendations)=</v>
      </c>
    </row>
    <row r="15" spans="1:10">
      <c r="A15">
        <v>7.1</v>
      </c>
      <c r="B15" t="s">
        <v>3472</v>
      </c>
      <c r="C15" t="s">
        <v>3490</v>
      </c>
      <c r="D15" t="s">
        <v>3469</v>
      </c>
      <c r="E15" t="s">
        <v>1432</v>
      </c>
      <c r="F15" t="str">
        <f t="shared" si="0"/>
        <v>prog_7_1_text: "Recommendations - Modelling approach"</v>
      </c>
      <c r="G15" t="s">
        <v>1451</v>
      </c>
      <c r="I15" t="s">
        <v>3653</v>
      </c>
      <c r="J15" t="str">
        <f t="shared" si="1"/>
        <v>(#i_recommendations_modelling_approach)=</v>
      </c>
    </row>
    <row r="16" spans="1:10">
      <c r="A16">
        <v>7.2</v>
      </c>
      <c r="B16" t="s">
        <v>3477</v>
      </c>
      <c r="C16" t="s">
        <v>3491</v>
      </c>
      <c r="D16" t="s">
        <v>3475</v>
      </c>
      <c r="E16" t="s">
        <v>1432</v>
      </c>
      <c r="F16" t="str">
        <f t="shared" si="0"/>
        <v>prog_7_2_text: "Recommendations - Study design"</v>
      </c>
      <c r="G16" t="s">
        <v>1451</v>
      </c>
      <c r="I16" t="s">
        <v>3654</v>
      </c>
      <c r="J16" t="str">
        <f t="shared" si="1"/>
        <v>(#i_recommendations_study_design)=</v>
      </c>
    </row>
    <row r="17" spans="1:10">
      <c r="A17">
        <v>7.3</v>
      </c>
      <c r="B17" t="s">
        <v>3478</v>
      </c>
      <c r="C17" t="s">
        <v>3492</v>
      </c>
      <c r="D17" t="s">
        <v>3476</v>
      </c>
      <c r="E17" t="s">
        <v>1432</v>
      </c>
      <c r="F17" t="str">
        <f t="shared" si="0"/>
        <v>prog_7_3_text: "Recommendations - Analysis considersation"</v>
      </c>
      <c r="G17" t="s">
        <v>1451</v>
      </c>
      <c r="I17" t="s">
        <v>3655</v>
      </c>
      <c r="J17" t="str">
        <f t="shared" si="1"/>
        <v>(#i_recommendations_analysis_considersation)=</v>
      </c>
    </row>
  </sheetData>
  <autoFilter ref="A1:H10" xr:uid="{D09C9D17-17AE-4178-B4A0-1167ED37B9F1}">
    <sortState xmlns:xlrd2="http://schemas.microsoft.com/office/spreadsheetml/2017/richdata2" ref="A2:H17">
      <sortCondition ref="A1:A10"/>
    </sortState>
  </autoFilter>
  <phoneticPr fontId="4" type="noConversion"/>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E278D-A7CB-4D1C-B3BC-3C40BC867BE4}">
  <dimension ref="A1:N330"/>
  <sheetViews>
    <sheetView tabSelected="1" workbookViewId="0">
      <pane ySplit="1" topLeftCell="A2" activePane="bottomLeft" state="frozen"/>
      <selection pane="bottomLeft" activeCell="E2" sqref="E2"/>
    </sheetView>
  </sheetViews>
  <sheetFormatPr defaultRowHeight="14.25"/>
  <cols>
    <col min="5" max="5" width="31.125" bestFit="1" customWidth="1"/>
    <col min="6" max="7" width="43.375" hidden="1" customWidth="1"/>
    <col min="8" max="8" width="19" customWidth="1"/>
    <col min="9" max="9" width="26.125" customWidth="1"/>
    <col min="10" max="10" width="83.75" customWidth="1"/>
  </cols>
  <sheetData>
    <row r="1" spans="1:14" ht="15">
      <c r="A1" s="3" t="s">
        <v>860</v>
      </c>
      <c r="B1" s="3" t="s">
        <v>2831</v>
      </c>
      <c r="C1" s="3" t="s">
        <v>857</v>
      </c>
      <c r="D1" s="3" t="s">
        <v>856</v>
      </c>
      <c r="E1" s="3" t="s">
        <v>859</v>
      </c>
      <c r="F1" s="3" t="s">
        <v>3215</v>
      </c>
      <c r="G1" s="3" t="s">
        <v>3216</v>
      </c>
      <c r="H1" s="3" t="s">
        <v>39</v>
      </c>
      <c r="I1" s="3" t="s">
        <v>858</v>
      </c>
      <c r="J1" s="3" t="s">
        <v>1</v>
      </c>
      <c r="K1" s="3" t="s">
        <v>2129</v>
      </c>
      <c r="L1" s="3" t="s">
        <v>2114</v>
      </c>
      <c r="M1" s="3" t="s">
        <v>2328</v>
      </c>
      <c r="N1" s="3" t="s">
        <v>2327</v>
      </c>
    </row>
    <row r="2" spans="1:14">
      <c r="E2" t="s">
        <v>4834</v>
      </c>
      <c r="H2" t="s">
        <v>4833</v>
      </c>
      <c r="I2" t="s">
        <v>4833</v>
      </c>
      <c r="J2" t="s">
        <v>4831</v>
      </c>
      <c r="L2" t="s">
        <v>4832</v>
      </c>
    </row>
    <row r="3" spans="1:14">
      <c r="A3" t="s">
        <v>2887</v>
      </c>
      <c r="B3" t="b">
        <v>0</v>
      </c>
      <c r="C3" t="b">
        <v>0</v>
      </c>
      <c r="E3" t="s">
        <v>2332</v>
      </c>
      <c r="F3" t="s">
        <v>2630</v>
      </c>
      <c r="G3" t="s">
        <v>3164</v>
      </c>
      <c r="H3" t="s">
        <v>2331</v>
      </c>
      <c r="I3" t="s">
        <v>2331</v>
      </c>
      <c r="J3" t="s">
        <v>4830</v>
      </c>
      <c r="K3" t="str">
        <f>LEFT(J3,141)&amp;" &lt;br&gt; &amp;nbsp;&amp;nbsp;&amp;nbsp;&amp;nbsp;&amp;nbsp;&amp;nbsp;&amp;nbsp;&amp;nbsp;"&amp;MID(J3,2,100)&amp;MID(J3,142,500)</f>
        <v>Styring, A. (2020a, May 4). *Field Ecology - Diversity Metrics in R.* [Video]. YouTube. &lt;https://www.youtube.com/watch?v=KBByV3kR3IA&gt; &lt;br&gt; &amp;nbsp;&amp;nbsp;&amp;nbsp;&amp;nbsp;&amp;nbsp;&amp;nbsp;&amp;nbsp;&amp;nbsp;tyring, A. (2020a, May 4). *Field Ecology - Diversity Metrics in R.* [Video]. YouTube. &lt;https://www.</v>
      </c>
      <c r="L3" t="s">
        <v>2118</v>
      </c>
      <c r="M3" t="str">
        <f>"    ref_intext_"&amp;E3&amp;": "&amp;""""&amp;H3&amp;""""</f>
        <v xml:space="preserve">    ref_intext_styring_2020a: "Styring, 2020a"</v>
      </c>
      <c r="N3" t="str">
        <f>"    ref_bib_"&amp;E3&amp;": "&amp;""""&amp;J3&amp;""""</f>
        <v xml:space="preserve">    ref_bib_styring_2020a: "Styring, A. (2020a, May 4). *Field Ecology - Diversity Metrics in R.* [Video]. YouTube. &lt;https://www.youtube.com/watch?v=KBByV3kR3IA&gt;"</v>
      </c>
    </row>
    <row r="4" spans="1:14">
      <c r="A4" t="s">
        <v>2887</v>
      </c>
      <c r="B4" t="b">
        <v>0</v>
      </c>
      <c r="C4" t="b">
        <v>0</v>
      </c>
      <c r="E4" t="s">
        <v>2330</v>
      </c>
      <c r="F4" t="s">
        <v>2631</v>
      </c>
      <c r="G4" t="s">
        <v>3165</v>
      </c>
      <c r="H4" t="s">
        <v>2329</v>
      </c>
      <c r="I4" t="s">
        <v>2329</v>
      </c>
      <c r="J4" t="s">
        <v>2333</v>
      </c>
      <c r="K4" t="str">
        <f>LEFT(J4,141)&amp;" &lt;br&gt; &amp;nbsp;&amp;nbsp;&amp;nbsp;&amp;nbsp;&amp;nbsp;&amp;nbsp;&amp;nbsp;&amp;nbsp;"&amp;MID(J4,2,100)&amp;MID(J4,142,500)</f>
        <v>Styring, A. (2020b, Jun 22). *Generating a species accumulation plot in excel for BBS data.*  [Video]. YouTube. &lt;https://www.youtube.com/watc &lt;br&gt; &amp;nbsp;&amp;nbsp;&amp;nbsp;&amp;nbsp;&amp;nbsp;&amp;nbsp;&amp;nbsp;&amp;nbsp;tyring, A. (2020b, Jun 22). *Generating a species accumulation plot in excel for BBS data.*  [Video]h?reload=9&amp;app=desktop&amp;v=OEWdPm3zg9I&gt;</v>
      </c>
      <c r="L4" t="s">
        <v>2334</v>
      </c>
      <c r="M4" t="str">
        <f>"    ref_intext_"&amp;E4&amp;": "&amp;""""&amp;H4&amp;""""</f>
        <v xml:space="preserve">    ref_intext_styring_2020b: "Styring, 2020b"</v>
      </c>
      <c r="N4" t="str">
        <f>"    ref_bib_"&amp;E4&amp;": "&amp;""""&amp;J4&amp;""""</f>
        <v xml:space="preserve">    ref_bib_styring_2020b: "Styring, A. (2020b, Jun 22). *Generating a species accumulation plot in excel for BBS data.*  [Video]. YouTube. &lt;https://www.youtube.com/watch?reload=9&amp;app=desktop&amp;v=OEWdPm3zg9I&gt;"</v>
      </c>
    </row>
    <row r="5" spans="1:14">
      <c r="A5" t="s">
        <v>2880</v>
      </c>
      <c r="B5" t="b">
        <v>0</v>
      </c>
      <c r="C5" t="b">
        <v>0</v>
      </c>
      <c r="E5" t="s">
        <v>2117</v>
      </c>
      <c r="F5" t="s">
        <v>2481</v>
      </c>
      <c r="G5" t="s">
        <v>3015</v>
      </c>
      <c r="H5" t="s">
        <v>2116</v>
      </c>
      <c r="I5" t="s">
        <v>2116</v>
      </c>
      <c r="J5" t="s">
        <v>2113</v>
      </c>
      <c r="K5" t="str">
        <f>LEFT(J5,141)&amp;" &lt;br&gt; &amp;nbsp;&amp;nbsp;&amp;nbsp;&amp;nbsp;&amp;nbsp;&amp;nbsp;&amp;nbsp;&amp;nbsp;"&amp;MID(J5,2,100)&amp;MID(J5,142,500)</f>
        <v>JNCC (2022, Mar 29). *Introduction to Distance Sampling Video 1* [Video]. YouTube. &lt;https://www.youtube.com/watch?v=u8crevEd3yI&gt; &lt;br&gt; &amp;nbsp;&amp;nbsp;&amp;nbsp;&amp;nbsp;&amp;nbsp;&amp;nbsp;&amp;nbsp;&amp;nbsp;NCC (2022, Mar 29). *Introduction to Distance Sampling Video 1* [Video]. YouTube. &lt;https://www.youtu</v>
      </c>
      <c r="L5" t="s">
        <v>2115</v>
      </c>
      <c r="M5" t="str">
        <f>"    ref_intext_"&amp;E5&amp;": "&amp;""""&amp;H5&amp;""""</f>
        <v xml:space="preserve">    ref_intext_jncc_2022: "JNCC, 2022"</v>
      </c>
      <c r="N5" t="str">
        <f>"    ref_bib_"&amp;E5&amp;": "&amp;""""&amp;J5&amp;""""</f>
        <v xml:space="preserve">    ref_bib_jncc_2022: "JNCC (2022, Mar 29). *Introduction to Distance Sampling Video 1* [Video]. YouTube. &lt;https://www.youtube.com/watch?v=u8crevEd3yI&gt;"</v>
      </c>
    </row>
    <row r="6" spans="1:14">
      <c r="A6" t="s">
        <v>2872</v>
      </c>
      <c r="B6" t="b">
        <v>0</v>
      </c>
      <c r="C6" t="b">
        <v>0</v>
      </c>
      <c r="D6" t="b">
        <v>1</v>
      </c>
      <c r="E6" t="s">
        <v>1555</v>
      </c>
      <c r="F6" t="s">
        <v>2388</v>
      </c>
      <c r="G6" t="s">
        <v>2922</v>
      </c>
      <c r="H6" t="s">
        <v>321</v>
      </c>
      <c r="I6" t="s">
        <v>321</v>
      </c>
      <c r="J6" t="s">
        <v>3430</v>
      </c>
      <c r="K6" t="str">
        <f>LEFT(J6,141)&amp;" &lt;br&gt; &amp;nbsp;&amp;nbsp;&amp;nbsp;&amp;nbsp;&amp;nbsp;&amp;nbsp;&amp;nbsp;&amp;nbsp;"&amp;MID(J6,2,100)&amp;MID(J6,142,500)</f>
        <v>Brodie, J. F., Giordano, A. J., Zipkin, E. F., Bernard, H., Mohd‐Azlan, J., &amp; Ambu, L. (2015). Correlation and persistence of hunting and log &lt;br&gt; &amp;nbsp;&amp;nbsp;&amp;nbsp;&amp;nbsp;&amp;nbsp;&amp;nbsp;&amp;nbsp;&amp;nbsp;rodie, J. F., Giordano, A. J., Zipkin, E. F., Bernard, H., Mohd‐Azlan, J., &amp; Ambu, L. (2015). Correlging impacts on tropical rainforest mammals. *Conservation Biology, 29*(1), 110–121. &lt;https://doi.org/10.1111/cobi.12389&gt;</v>
      </c>
      <c r="M6" t="str">
        <f>"    ref_intext_"&amp;E6&amp;": "&amp;""""&amp;H6&amp;""""</f>
        <v xml:space="preserve">    ref_intext_brodie_et_al_2015: "Brodie et al., 2015"</v>
      </c>
      <c r="N6" t="str">
        <f>"    ref_bib_"&amp;E6&amp;": "&amp;""""&amp;J6&amp;""""</f>
        <v xml:space="preserve">    ref_bib_brodie_et_al_2015: "Brodie, J. F., Giordano, A. J., Zipkin, E. F., Bernard, H., Mohd‐Azlan, J., &amp; Ambu, L. (2015). Correlation and persistence of hunting and logging impacts on tropical rainforest mammals. *Conservation Biology, 29*(1), 110–121. &lt;https://doi.org/10.1111/cobi.12389&gt;"</v>
      </c>
    </row>
    <row r="7" spans="1:14">
      <c r="A7" t="s">
        <v>2877</v>
      </c>
      <c r="B7" t="b">
        <v>0</v>
      </c>
      <c r="C7" t="b">
        <v>0</v>
      </c>
      <c r="E7" t="s">
        <v>1785</v>
      </c>
      <c r="F7" t="s">
        <v>2455</v>
      </c>
      <c r="G7" t="s">
        <v>2989</v>
      </c>
      <c r="H7" t="s">
        <v>1307</v>
      </c>
      <c r="I7" t="s">
        <v>1307</v>
      </c>
      <c r="J7" t="s">
        <v>3428</v>
      </c>
      <c r="K7" t="str">
        <f>LEFT(J7,141)&amp;" &lt;br&gt; &amp;nbsp;&amp;nbsp;&amp;nbsp;&amp;nbsp;&amp;nbsp;&amp;nbsp;&amp;nbsp;&amp;nbsp;"&amp;MID(J7,2,100)&amp;MID(J7,142,500)</f>
        <v>Gotelli, N. J., &amp; Chao, A. (2013). Measuring and Estimating Species Richness, Species Diversity, and Biotic Similarity from Sampling Data. In &lt;br&gt; &amp;nbsp;&amp;nbsp;&amp;nbsp;&amp;nbsp;&amp;nbsp;&amp;nbsp;&amp;nbsp;&amp;nbsp;otelli, N. J., &amp; Chao, A. (2013). Measuring and Estimating Species Richness, Species Diversity, and  *Encyclopedia of Biodiversity* (pp. 195–211). Elsevier. &lt;https://doi.org/10.1016/B978-0-12-384719-5.00424-X&gt;</v>
      </c>
      <c r="M7" t="str">
        <f>"    ref_intext_"&amp;E7&amp;": "&amp;""""&amp;H7&amp;""""</f>
        <v xml:space="preserve">    ref_intext_gotelli_chao_2013: "Gotelli &amp; Chao, 2013"</v>
      </c>
      <c r="N7" t="str">
        <f>"    ref_bib_"&amp;E7&amp;": "&amp;""""&amp;J7&amp;""""</f>
        <v xml:space="preserve">    ref_bib_gotelli_chao_2013: "Gotelli, N. J., &amp; Chao, A. (2013). Measuring and Estimating Species Richness, Species Diversity, and Biotic Similarity from Sampling Data. In *Encyclopedia of Biodiversity* (pp. 195–211). Elsevier. &lt;https://doi.org/10.1016/B978-0-12-384719-5.00424-X&gt;"</v>
      </c>
    </row>
    <row r="8" spans="1:14">
      <c r="A8" t="s">
        <v>2886</v>
      </c>
      <c r="B8" t="b">
        <v>0</v>
      </c>
      <c r="C8" t="b">
        <v>0</v>
      </c>
      <c r="D8" t="b">
        <v>1</v>
      </c>
      <c r="E8" t="s">
        <v>1701</v>
      </c>
      <c r="F8" t="s">
        <v>2571</v>
      </c>
      <c r="G8" t="s">
        <v>3105</v>
      </c>
      <c r="H8" t="s">
        <v>144</v>
      </c>
      <c r="I8" t="s">
        <v>144</v>
      </c>
      <c r="J8" t="s">
        <v>3429</v>
      </c>
      <c r="K8" t="str">
        <f>LEFT(J8,141)&amp;" &lt;br&gt; &amp;nbsp;&amp;nbsp;&amp;nbsp;&amp;nbsp;&amp;nbsp;&amp;nbsp;&amp;nbsp;&amp;nbsp;"&amp;MID(J8,2,100)&amp;MID(J8,142,500)</f>
        <v>Pettorelli, N., Lobora, A. L., Msuha, M. J., Foley, C., &amp; Durant, S. M. (2010). Carnivore biodiversity in Tanzania: Revealing the distributio &lt;br&gt; &amp;nbsp;&amp;nbsp;&amp;nbsp;&amp;nbsp;&amp;nbsp;&amp;nbsp;&amp;nbsp;&amp;nbsp;ettorelli, N., Lobora, A. L., Msuha, M. J., Foley, C., &amp; Durant, S. M. (2010). Carnivore biodiversitn patterns of secretive mammals using camera traps. *Animal Conservation, 13*(2), 131–139. &lt;https://doi.org/10.1111/j.1469-1795.2009.00309.x&gt;</v>
      </c>
      <c r="M8" t="str">
        <f>"    ref_intext_"&amp;E8&amp;": "&amp;""""&amp;H8&amp;""""</f>
        <v xml:space="preserve">    ref_intext_pettorelli_et_al_2010: "Pettorelli et al., 2010"</v>
      </c>
      <c r="N8" t="str">
        <f>"    ref_bib_"&amp;E8&amp;": "&amp;""""&amp;J8&amp;""""</f>
        <v xml:space="preserve">    ref_bib_pettorelli_et_al_2010: "Pettorelli, N., Lobora, A. L., Msuha, M. J., Foley, C., &amp; Durant, S. M. (2010). Carnivore biodiversity in Tanzania: Revealing the distribution patterns of secretive mammals using camera traps. *Animal Conservation, 13*(2), 131–139. &lt;https://doi.org/10.1111/j.1469-1795.2009.00309.x&gt;"</v>
      </c>
    </row>
    <row r="9" spans="1:14">
      <c r="A9" t="s">
        <v>2870</v>
      </c>
      <c r="B9" t="b">
        <v>0</v>
      </c>
      <c r="C9" t="b">
        <v>0</v>
      </c>
      <c r="D9" t="s">
        <v>809</v>
      </c>
      <c r="E9" t="s">
        <v>1531</v>
      </c>
      <c r="F9" t="s">
        <v>2359</v>
      </c>
      <c r="G9" t="s">
        <v>2893</v>
      </c>
      <c r="H9" t="s">
        <v>332</v>
      </c>
      <c r="I9" t="s">
        <v>855</v>
      </c>
      <c r="J9" t="s">
        <v>1809</v>
      </c>
      <c r="K9" t="str">
        <f>LEFT(J9,141)&amp;" &lt;br&gt; &amp;nbsp;&amp;nbsp;&amp;nbsp;&amp;nbsp;&amp;nbsp;&amp;nbsp;&amp;nbsp;&amp;nbsp;"&amp;MID(J9,2,100)&amp;MID(J9,142,500)</f>
        <v>Abolaffio, M., Focardi, S., &amp; Santini, G. (2019). Avoiding misleading messages: Population assessment using camera trapping is not a simple t &lt;br&gt; &amp;nbsp;&amp;nbsp;&amp;nbsp;&amp;nbsp;&amp;nbsp;&amp;nbsp;&amp;nbsp;&amp;nbsp;bolaffio, M., Focardi, S., &amp; Santini, G. (2019). Avoiding misleading messages: Population assessmentask. *Journal of Animal Ecology, 88*(12), 2011–2016. Medline. &lt;https://doi.org/10.1111/1365-2656.13085&gt;</v>
      </c>
      <c r="M9" t="str">
        <f>"    ref_intext_"&amp;E9&amp;": "&amp;""""&amp;H9&amp;""""</f>
        <v xml:space="preserve">    ref_intext_abolaffio_et_al_2019: "Abolaffio et al, 2019"</v>
      </c>
      <c r="N9" t="str">
        <f>"    ref_bib_"&amp;E9&amp;": "&amp;""""&amp;J9&amp;""""</f>
        <v xml:space="preserve">    ref_bib_abolaffio_et_al_2019: "Abolaffio, M., Focardi, S., &amp; Santini, G. (2019). Avoiding misleading messages: Population assessment using camera trapping is not a simple task. *Journal of Animal Ecology, 88*(12), 2011–2016. Medline. &lt;https://doi.org/10.1111/1365-2656.13085&gt;"</v>
      </c>
    </row>
    <row r="10" spans="1:14">
      <c r="A10" t="s">
        <v>2870</v>
      </c>
      <c r="B10" t="b">
        <v>1</v>
      </c>
      <c r="C10" t="b">
        <v>1</v>
      </c>
      <c r="D10" t="b">
        <v>0</v>
      </c>
      <c r="E10" t="s">
        <v>1533</v>
      </c>
      <c r="F10" t="s">
        <v>2361</v>
      </c>
      <c r="G10" t="s">
        <v>2895</v>
      </c>
      <c r="H10" t="s">
        <v>331</v>
      </c>
      <c r="I10" t="s">
        <v>331</v>
      </c>
      <c r="J10" t="s">
        <v>1811</v>
      </c>
      <c r="K10" t="str">
        <f>LEFT(J10,141)&amp;" &lt;br&gt; &amp;nbsp;&amp;nbsp;&amp;nbsp;&amp;nbsp;&amp;nbsp;&amp;nbsp;&amp;nbsp;&amp;nbsp;"&amp;MID(J10,2,100)&amp;MID(J10,142,500)</f>
        <v>Ahumada, J. A., Fegraus, E., Birch, T., Flores, N., Kays, R., O’Brien, T. G., Palmer, J., Schuttler, S., Zhao, J. Y., Jetz, W., Kinnaird, M., &lt;br&gt; &amp;nbsp;&amp;nbsp;&amp;nbsp;&amp;nbsp;&amp;nbsp;&amp;nbsp;&amp;nbsp;&amp;nbsp;humada, J. A., Fegraus, E., Birch, T., Flores, N., Kays, R., O’Brien, T. G., Palmer, J., Schuttler,  Kulkarni, S., Lyet, A., Thau, D., Duong, M., Oliver, R., &amp; Dancer, A. (2019). Wildlife Insights: A Platform to Maximize the Potential of Camera Trap and Other Passive Sensor Wildlife Data for the Planet. *Environmental Conservation*, 47(1), 1–6. &lt;https://doi.org/10.1017/s0376892919000298&gt;</v>
      </c>
      <c r="M10" t="str">
        <f>"    ref_intext_"&amp;E10&amp;": "&amp;""""&amp;H10&amp;""""</f>
        <v xml:space="preserve">    ref_intext_ahumada_et_al_2019: "Ahumada et al., 2019"</v>
      </c>
      <c r="N10" t="str">
        <f>"    ref_bib_"&amp;E10&amp;": "&amp;""""&amp;J10&amp;""""</f>
        <v xml:space="preserve">    ref_bib_ahumada_et_al_2019: "Ahumada, J. A., Fegraus, E., Birch, T., Flores, N., Kays, R., O’Brien, T. G., Palmer, J., Schuttler, S., Zhao, J. Y., Jetz, W., Kinnaird, M., Kulkarni, S., Lyet, A., Thau, D., Duong, M., Oliver, R., &amp; Dancer, A. (2019). Wildlife Insights: A Platform to Maximize the Potential of Camera Trap and Other Passive Sensor Wildlife Data for the Planet. *Environmental Conservation*, 47(1), 1–6. &lt;https://doi.org/10.1017/s0376892919000298&gt;"</v>
      </c>
    </row>
    <row r="11" spans="1:14">
      <c r="A11" t="s">
        <v>2870</v>
      </c>
      <c r="B11" t="b">
        <v>1</v>
      </c>
      <c r="C11" t="b">
        <v>1</v>
      </c>
      <c r="D11" t="b">
        <v>1</v>
      </c>
      <c r="E11" t="s">
        <v>1532</v>
      </c>
      <c r="F11" t="s">
        <v>2360</v>
      </c>
      <c r="G11" t="s">
        <v>2894</v>
      </c>
      <c r="H11" t="s">
        <v>330</v>
      </c>
      <c r="I11" t="s">
        <v>330</v>
      </c>
      <c r="J11" t="s">
        <v>1810</v>
      </c>
      <c r="K11" t="str">
        <f>LEFT(J11,141)&amp;" &lt;br&gt; &amp;nbsp;&amp;nbsp;&amp;nbsp;&amp;nbsp;&amp;nbsp;&amp;nbsp;&amp;nbsp;&amp;nbsp;"&amp;MID(J11,2,100)&amp;MID(J11,142,500)</f>
        <v>Ahumada, J. A., Silva, C. E. F., Gajapersad, K., Hallam, C., Hurtado, J., Martin, E., McWilliam, A., Mugerwa, B., O’Brien, T., Rovero, F., Sh &lt;br&gt; &amp;nbsp;&amp;nbsp;&amp;nbsp;&amp;nbsp;&amp;nbsp;&amp;nbsp;&amp;nbsp;&amp;nbsp;humada, J. A., Silva, C. E. F., Gajapersad, K., Hallam, C., Hurtado, J., Martin, E., McWilliam, A., eil, D., Spironello, W. R., Winarni, N., &amp; Andelman, S. J. (2011). Community Structure and Diversity of Tropical Forest Mammals: Data from a Global Camera Trap Network. *Philosophical Transactions: Biological Sciences, 366*(1578), 2703–2711. &lt;https://doi.org/10.1098/rstb.2011.0115&gt;</v>
      </c>
      <c r="M11" t="str">
        <f>"    ref_intext_"&amp;E11&amp;": "&amp;""""&amp;H11&amp;""""</f>
        <v xml:space="preserve">    ref_intext_ahumada_et_al_2011: "Ahumada et al., 2011"</v>
      </c>
      <c r="N11" t="str">
        <f>"    ref_bib_"&amp;E11&amp;": "&amp;""""&amp;J11&amp;""""</f>
        <v xml:space="preserve">    ref_bib_ahumada_et_al_2011: "Ahumada, J. A., Silva, C. E. F., Gajapersad, K., Hallam, C., Hurtado, J., Martin, E., McWilliam, A., Mugerwa, B., O’Brien, T., Rovero, F., Sheil, D., Spironello, W. R., Winarni, N., &amp; Andelman, S. J. (2011). Community Structure and Diversity of Tropical Forest Mammals: Data from a Global Camera Trap Network. *Philosophical Transactions: Biological Sciences, 366*(1578), 2703–2711. &lt;https://doi.org/10.1098/rstb.2011.0115&gt;"</v>
      </c>
    </row>
    <row r="12" spans="1:14">
      <c r="A12" t="s">
        <v>2870</v>
      </c>
      <c r="B12" t="b">
        <v>1</v>
      </c>
      <c r="C12" t="b">
        <v>0</v>
      </c>
      <c r="D12" t="b">
        <v>0</v>
      </c>
      <c r="E12" t="s">
        <v>38</v>
      </c>
      <c r="F12" t="s">
        <v>2362</v>
      </c>
      <c r="G12" t="s">
        <v>2896</v>
      </c>
      <c r="H12" t="s">
        <v>329</v>
      </c>
      <c r="I12" t="s">
        <v>329</v>
      </c>
      <c r="J12" t="s">
        <v>1812</v>
      </c>
      <c r="K12" t="str">
        <f>LEFT(J12,141)&amp;" &lt;br&gt; &amp;nbsp;&amp;nbsp;&amp;nbsp;&amp;nbsp;&amp;nbsp;&amp;nbsp;&amp;nbsp;&amp;nbsp;"&amp;MID(J12,2,100)&amp;MID(J12,142,500)</f>
        <v>Alberta Biodiversity Monitoring Institute [ABMI] (2021). *Terrestrial ARU and Remote Camera Trap Protocols.* Edmonton, Alberta. &lt;https://abmi &lt;br&gt; &amp;nbsp;&amp;nbsp;&amp;nbsp;&amp;nbsp;&amp;nbsp;&amp;nbsp;&amp;nbsp;&amp;nbsp;lberta Biodiversity Monitoring Institute [ABMI] (2021). *Terrestrial ARU and Remote Camera Trap Prot.ca/home/publications/551-600/599&gt;</v>
      </c>
      <c r="M12" t="str">
        <f>"    ref_intext_"&amp;E12&amp;": "&amp;""""&amp;H12&amp;""""</f>
        <v xml:space="preserve">    ref_intext_abmi_2021: "Alberta Biodiversity Monitoring Institute [ABMI], 2021"</v>
      </c>
      <c r="N12" t="str">
        <f>"    ref_bib_"&amp;E12&amp;": "&amp;""""&amp;J12&amp;""""</f>
        <v xml:space="preserve">    ref_bib_abmi_2021: "Alberta Biodiversity Monitoring Institute [ABMI] (2021). *Terrestrial ARU and Remote Camera Trap Protocols.* Edmonton, Alberta. &lt;https://abmi.ca/home/publications/551-600/599&gt;"</v>
      </c>
    </row>
    <row r="13" spans="1:14">
      <c r="A13" t="s">
        <v>2871</v>
      </c>
      <c r="B13" t="b">
        <v>0</v>
      </c>
      <c r="C13" t="b">
        <v>1</v>
      </c>
      <c r="D13" t="b">
        <v>1</v>
      </c>
      <c r="E13" t="s">
        <v>1705</v>
      </c>
      <c r="F13" t="s">
        <v>2363</v>
      </c>
      <c r="G13" t="s">
        <v>2897</v>
      </c>
      <c r="H13" t="s">
        <v>134</v>
      </c>
      <c r="I13" t="s">
        <v>134</v>
      </c>
      <c r="J13" t="s">
        <v>2832</v>
      </c>
      <c r="K13" t="str">
        <f>LEFT(J13,141)&amp;" &lt;br&gt; &amp;nbsp;&amp;nbsp;&amp;nbsp;&amp;nbsp;&amp;nbsp;&amp;nbsp;&amp;nbsp;&amp;nbsp;"&amp;MID(J13,2,100)&amp;MID(J13,142,500)</f>
        <v>Alberta Remote Camera Steering Committee [RCSC], Stevenson, C., Hubbs, A., &amp; Wildlife Cameras for Adaptive Management (WildCAM). (2024). Remo &lt;br&gt; &amp;nbsp;&amp;nbsp;&amp;nbsp;&amp;nbsp;&amp;nbsp;&amp;nbsp;&amp;nbsp;&amp;nbsp;lberta Remote Camera Steering Committee [RCSC], Stevenson, C., Hubbs, A., &amp; Wildlife Cameras for Adate Camera [survey](/09_glossary.md#survey) Guidelines: Guidelines for Western Canada. Version 3.0. Edmonton, Alberta. &lt;https://ab-rcsc.github.io/RCSC-WildCAM_Remote-Camera-[survey](/09_glossary.md#survey)-Guidelines-and-Metadata-Standards/1_[survey](/09_glossary.md#survey)-guidelines/1_0.1_Citation-and-Info.html&gt;</v>
      </c>
      <c r="M13" t="str">
        <f>"    ref_intext_"&amp;E13&amp;": "&amp;""""&amp;H13&amp;""""</f>
        <v xml:space="preserve">    ref_intext_rcsc_et_al_2024: "Alberta Remote Camera Steering Committee [RCSC] et al., 2024"</v>
      </c>
      <c r="N13" t="str">
        <f>"    ref_bib_"&amp;E13&amp;": "&amp;""""&amp;J13&amp;""""</f>
        <v xml:space="preserve">    ref_bib_rcsc_et_al_2024: "Alberta Remote Camera Steering Committee [RCSC], Stevenson, C., Hubbs, A., &amp; Wildlife Cameras for Adaptive Management (WildCAM). (2024). Remote Camera [survey](/09_glossary.md#survey) Guidelines: Guidelines for Western Canada. Version 3.0. Edmonton, Alberta. &lt;https://ab-rcsc.github.io/RCSC-WildCAM_Remote-Camera-[survey](/09_glossary.md#survey)-Guidelines-and-Metadata-Standards/1_[survey](/09_glossary.md#survey)-guidelines/1_0.1_Citation-and-Info.html&gt;"</v>
      </c>
    </row>
    <row r="14" spans="1:14">
      <c r="A14" t="s">
        <v>2871</v>
      </c>
      <c r="B14" t="b">
        <v>1</v>
      </c>
      <c r="C14" t="b">
        <v>0</v>
      </c>
      <c r="D14" t="b">
        <v>1</v>
      </c>
      <c r="E14" t="s">
        <v>11</v>
      </c>
      <c r="F14" t="s">
        <v>2364</v>
      </c>
      <c r="G14" t="s">
        <v>2898</v>
      </c>
      <c r="H14" t="s">
        <v>133</v>
      </c>
      <c r="I14" t="s">
        <v>133</v>
      </c>
      <c r="J14" t="s">
        <v>2833</v>
      </c>
      <c r="K14" t="str">
        <f>LEFT(J14,141)&amp;" &lt;br&gt; &amp;nbsp;&amp;nbsp;&amp;nbsp;&amp;nbsp;&amp;nbsp;&amp;nbsp;&amp;nbsp;&amp;nbsp;"&amp;MID(J14,2,100)&amp;MID(J14,142,500)</f>
        <v>Alberta Remote Camera Steering Committee [RCSC]. (2024). Remote Camera Metadata Standards: Standards for Alberta. Version 2.0. Edmonton, Albe &lt;br&gt; &amp;nbsp;&amp;nbsp;&amp;nbsp;&amp;nbsp;&amp;nbsp;&amp;nbsp;&amp;nbsp;&amp;nbsp;lberta Remote Camera Steering Committee [RCSC]. (2024). Remote Camera Metadata Standards: Standards rta. &lt;https://ab-rcsc.github.io/RCSC-WildCAM_Remote-Camera-[survey](/09_glossary.md#survey)-Guidelines-and-Metadata-Standards/2_metadata-standards/2_0.1_Citation-and-Info.html&gt;</v>
      </c>
      <c r="M14" t="str">
        <f>"    ref_intext_"&amp;E14&amp;": "&amp;""""&amp;H14&amp;""""</f>
        <v xml:space="preserve">    ref_intext_rcsc_2024: "Alberta Remote Camera Steering Committee [RCSC], 2024"</v>
      </c>
      <c r="N14" t="str">
        <f>"    ref_bib_"&amp;E14&amp;": "&amp;""""&amp;J14&amp;""""</f>
        <v xml:space="preserve">    ref_bib_rcsc_2024: "Alberta Remote Camera Steering Committee [RCSC]. (2024). Remote Camera Metadata Standards: Standards for Alberta. Version 2.0. Edmonton, Alberta. &lt;https://ab-rcsc.github.io/RCSC-WildCAM_Remote-Camera-[survey](/09_glossary.md#survey)-Guidelines-and-Metadata-Standards/2_metadata-standards/2_0.1_Citation-and-Info.html&gt;"</v>
      </c>
    </row>
    <row r="15" spans="1:14">
      <c r="A15" t="s">
        <v>2870</v>
      </c>
      <c r="B15" t="b">
        <v>1</v>
      </c>
      <c r="C15" t="b">
        <v>0</v>
      </c>
      <c r="D15" t="b">
        <v>0</v>
      </c>
      <c r="E15" t="s">
        <v>1534</v>
      </c>
      <c r="F15" t="s">
        <v>2365</v>
      </c>
      <c r="G15" t="s">
        <v>2899</v>
      </c>
      <c r="H15" t="s">
        <v>328</v>
      </c>
      <c r="I15" t="s">
        <v>328</v>
      </c>
      <c r="J15" t="s">
        <v>1813</v>
      </c>
      <c r="K15" t="str">
        <f>LEFT(J15,141)&amp;" &lt;br&gt; &amp;nbsp;&amp;nbsp;&amp;nbsp;&amp;nbsp;&amp;nbsp;&amp;nbsp;&amp;nbsp;&amp;nbsp;"&amp;MID(J15,2,100)&amp;MID(J15,142,500)</f>
        <v>Alonso, R. S., McClintock, B. T., Lyren, L. M., Boydston, E. E., &amp; Crooks, K. R. (2015). Mark-recapture and Mark-resight Methods for Estimati &lt;br&gt; &amp;nbsp;&amp;nbsp;&amp;nbsp;&amp;nbsp;&amp;nbsp;&amp;nbsp;&amp;nbsp;&amp;nbsp;lonso, R. S., McClintock, B. T., Lyren, L. M., Boydston, E. E., &amp; Crooks, K. R. (2015). Mark-recaptung Abundance with Remote Cameras: A Carnivore Case Study. *PLoS One, 10*(3), e0123032. &lt;https://doi.org/10.1371/journal.pone.0123032&gt;</v>
      </c>
      <c r="M15" t="str">
        <f>"    ref_intext_"&amp;E15&amp;": "&amp;""""&amp;H15&amp;""""</f>
        <v xml:space="preserve">    ref_intext_alonso_et_al_2015: "Alonso et al., 2015"</v>
      </c>
      <c r="N15" t="str">
        <f>"    ref_bib_"&amp;E15&amp;": "&amp;""""&amp;J15&amp;""""</f>
        <v xml:space="preserve">    ref_bib_alonso_et_al_2015: "Alonso, R. S., McClintock, B. T., Lyren, L. M., Boydston, E. E., &amp; Crooks, K. R. (2015). Mark-recapture and Mark-resight Methods for Estimating Abundance with Remote Cameras: A Carnivore Case Study. *PLoS One, 10*(3), e0123032. &lt;https://doi.org/10.1371/journal.pone.0123032&gt;"</v>
      </c>
    </row>
    <row r="16" spans="1:14">
      <c r="A16" t="s">
        <v>2870</v>
      </c>
      <c r="B16" t="b">
        <v>0</v>
      </c>
      <c r="C16" t="b">
        <v>0</v>
      </c>
      <c r="D16" t="s">
        <v>809</v>
      </c>
      <c r="E16" t="s">
        <v>1535</v>
      </c>
      <c r="F16" t="s">
        <v>2366</v>
      </c>
      <c r="G16" t="s">
        <v>2900</v>
      </c>
      <c r="H16" t="s">
        <v>327</v>
      </c>
      <c r="I16" t="s">
        <v>327</v>
      </c>
      <c r="J16" t="s">
        <v>1814</v>
      </c>
      <c r="K16" t="str">
        <f>LEFT(J16,141)&amp;" &lt;br&gt; &amp;nbsp;&amp;nbsp;&amp;nbsp;&amp;nbsp;&amp;nbsp;&amp;nbsp;&amp;nbsp;&amp;nbsp;"&amp;MID(J16,2,100)&amp;MID(J16,142,500)</f>
        <v>Ames E. M., Gade M. R., Nieman C. L., Wright J. R, Tonra C. M., Marroquin C. M., Tutterow A. M, &amp; Gray S. M. (2020) Striving for population-l &lt;br&gt; &amp;nbsp;&amp;nbsp;&amp;nbsp;&amp;nbsp;&amp;nbsp;&amp;nbsp;&amp;nbsp;&amp;nbsp;mes E. M., Gade M. R., Nieman C. L., Wright J. R, Tonra C. M., Marroquin C. M., Tutterow A. M, &amp; Graevel conservation: integrating physiology across the biological hierarchy. *Conservation Physiology, 8*(1): coaa019. &lt;https://doi.org/10.1093/conphys/coaa019&gt;</v>
      </c>
      <c r="M16" t="str">
        <f>"    ref_intext_"&amp;E16&amp;": "&amp;""""&amp;H16&amp;""""</f>
        <v xml:space="preserve">    ref_intext_ames_et_al_2011: "Ames et al., 2020"</v>
      </c>
      <c r="N16" t="str">
        <f>"    ref_bib_"&amp;E16&amp;": "&amp;""""&amp;J16&amp;""""</f>
        <v xml:space="preserve">    ref_bib_ames_et_al_2011: "Ames E. M., Gade M. R., Nieman C. L., Wright J. R, Tonra C. M., Marroquin C. M., Tutterow A. M, &amp; Gray S. M. (2020) Striving for population-level conservation: integrating physiology across the biological hierarchy. *Conservation Physiology, 8*(1): coaa019. &lt;https://doi.org/10.1093/conphys/coaa019&gt;"</v>
      </c>
    </row>
    <row r="17" spans="1:14">
      <c r="A17" t="s">
        <v>2870</v>
      </c>
      <c r="B17" t="b">
        <v>1</v>
      </c>
      <c r="C17" t="b">
        <v>0</v>
      </c>
      <c r="D17" t="b">
        <v>1</v>
      </c>
      <c r="E17" t="s">
        <v>1536</v>
      </c>
      <c r="F17" t="s">
        <v>2367</v>
      </c>
      <c r="G17" t="s">
        <v>2901</v>
      </c>
      <c r="H17" t="s">
        <v>326</v>
      </c>
      <c r="I17" t="s">
        <v>326</v>
      </c>
      <c r="J17" t="s">
        <v>1815</v>
      </c>
      <c r="K17" t="str">
        <f>LEFT(J17,141)&amp;" &lt;br&gt; &amp;nbsp;&amp;nbsp;&amp;nbsp;&amp;nbsp;&amp;nbsp;&amp;nbsp;&amp;nbsp;&amp;nbsp;"&amp;MID(J17,2,100)&amp;MID(J17,142,500)</f>
        <v>Anile, S., &amp; Devillard, S. (2016). Study Design and Body Mass Influence RAIs from Camera Trap Studies: Evidence from the Felidae. *Animal Con &lt;br&gt; &amp;nbsp;&amp;nbsp;&amp;nbsp;&amp;nbsp;&amp;nbsp;&amp;nbsp;&amp;nbsp;&amp;nbsp;nile, S., &amp; Devillard, S. (2016). Study Design and Body Mass Influence RAIs from Camera Trap Studiesservation, 19*(1), 35–45. &lt;https://doi.org/10.1111/acv.12214&gt;</v>
      </c>
      <c r="M17" t="str">
        <f>"    ref_intext_"&amp;E17&amp;": "&amp;""""&amp;H17&amp;""""</f>
        <v xml:space="preserve">    ref_intext_anile_devillard_2016: "Anile &amp; Devillard, 2016"</v>
      </c>
      <c r="N17" t="str">
        <f>"    ref_bib_"&amp;E17&amp;": "&amp;""""&amp;J17&amp;""""</f>
        <v xml:space="preserve">    ref_bib_anile_devillard_2016: "Anile, S., &amp; Devillard, S. (2016). Study Design and Body Mass Influence RAIs from Camera Trap Studies: Evidence from the Felidae. *Animal Conservation, 19*(1), 35–45. &lt;https://doi.org/10.1111/acv.12214&gt;"</v>
      </c>
    </row>
    <row r="18" spans="1:14">
      <c r="A18" t="s">
        <v>2870</v>
      </c>
      <c r="B18" t="b">
        <v>1</v>
      </c>
      <c r="C18" t="b">
        <v>0</v>
      </c>
      <c r="D18" t="b">
        <v>0</v>
      </c>
      <c r="E18" t="s">
        <v>1537</v>
      </c>
      <c r="F18" t="s">
        <v>2368</v>
      </c>
      <c r="G18" t="s">
        <v>2902</v>
      </c>
      <c r="H18" t="s">
        <v>325</v>
      </c>
      <c r="I18" t="s">
        <v>325</v>
      </c>
      <c r="J18" t="s">
        <v>1816</v>
      </c>
      <c r="K18" t="str">
        <f>LEFT(J18,141)&amp;" &lt;br&gt; &amp;nbsp;&amp;nbsp;&amp;nbsp;&amp;nbsp;&amp;nbsp;&amp;nbsp;&amp;nbsp;&amp;nbsp;"&amp;MID(J18,2,100)&amp;MID(J18,142,500)</f>
        <v>Apps, P. J., &amp; McNutt, J. W. (2018). How Camera Traps work and how to work them. *African Journal of Ecology, 56*(4), 702–709. &lt;https://doi.o &lt;br&gt; &amp;nbsp;&amp;nbsp;&amp;nbsp;&amp;nbsp;&amp;nbsp;&amp;nbsp;&amp;nbsp;&amp;nbsp;pps, P. J., &amp; McNutt, J. W. (2018). How Camera Traps work and how to work them. *African Journal of rg/10.1111/aje.12563&gt;</v>
      </c>
      <c r="M18" t="str">
        <f>"    ref_intext_"&amp;E18&amp;": "&amp;""""&amp;H18&amp;""""</f>
        <v xml:space="preserve">    ref_intext_apps_mcnutt_2018: "Apps &amp; McNutt, 2018"</v>
      </c>
      <c r="N18" t="str">
        <f>"    ref_bib_"&amp;E18&amp;": "&amp;""""&amp;J18&amp;""""</f>
        <v xml:space="preserve">    ref_bib_apps_mcnutt_2018: "Apps, P. J., &amp; McNutt, J. W. (2018). How Camera Traps work and how to work them. *African Journal of Ecology, 56*(4), 702–709. &lt;https://doi.org/10.1111/aje.12563&gt;"</v>
      </c>
    </row>
    <row r="19" spans="1:14">
      <c r="A19" t="s">
        <v>2870</v>
      </c>
      <c r="B19" t="b">
        <v>1</v>
      </c>
      <c r="C19" t="b">
        <v>0</v>
      </c>
      <c r="D19" t="b">
        <v>0</v>
      </c>
      <c r="E19" t="s">
        <v>1538</v>
      </c>
      <c r="F19" t="s">
        <v>2369</v>
      </c>
      <c r="G19" t="s">
        <v>2903</v>
      </c>
      <c r="H19" t="s">
        <v>324</v>
      </c>
      <c r="I19" t="s">
        <v>854</v>
      </c>
      <c r="J19" t="s">
        <v>1817</v>
      </c>
      <c r="K19" t="str">
        <f>LEFT(J19,141)&amp;" &lt;br&gt; &amp;nbsp;&amp;nbsp;&amp;nbsp;&amp;nbsp;&amp;nbsp;&amp;nbsp;&amp;nbsp;&amp;nbsp;"&amp;MID(J19,2,100)&amp;MID(J19,142,500)</f>
        <v>Arnason, A. N., Schwarz, C. J., &amp; Gerrard, J. M. (1991). Estimating Closed Population Size and Number of Marked Animals from Sighting Data. * &lt;br&gt; &amp;nbsp;&amp;nbsp;&amp;nbsp;&amp;nbsp;&amp;nbsp;&amp;nbsp;&amp;nbsp;&amp;nbsp;rnason, A. N., Schwarz, C. J., &amp; Gerrard, J. M. (1991). Estimating Closed Population Size and NumberJournal of Wildlife Management, 55*(4), 716–730. &lt;https://doi.org/10.2307/3809524&gt;</v>
      </c>
      <c r="M19" t="str">
        <f>"    ref_intext_"&amp;E19&amp;": "&amp;""""&amp;H19&amp;""""</f>
        <v xml:space="preserve">    ref_intext_arnason_et_al_1991: "Arnason et al., 1991"</v>
      </c>
      <c r="N19" t="str">
        <f>"    ref_bib_"&amp;E19&amp;": "&amp;""""&amp;J19&amp;""""</f>
        <v xml:space="preserve">    ref_bib_arnason_et_al_1991: "Arnason, A. N., Schwarz, C. J., &amp; Gerrard, J. M. (1991). Estimating Closed Population Size and Number of Marked Animals from Sighting Data. *Journal of Wildlife Management, 55*(4), 716–730. &lt;https://doi.org/10.2307/3809524&gt;"</v>
      </c>
    </row>
    <row r="20" spans="1:14">
      <c r="A20" t="s">
        <v>2870</v>
      </c>
      <c r="B20" t="b">
        <v>1</v>
      </c>
      <c r="C20" t="b">
        <v>0</v>
      </c>
      <c r="D20" t="b">
        <v>0</v>
      </c>
      <c r="E20" t="s">
        <v>1539</v>
      </c>
      <c r="F20" t="s">
        <v>2370</v>
      </c>
      <c r="G20" t="s">
        <v>2904</v>
      </c>
      <c r="H20" t="s">
        <v>323</v>
      </c>
      <c r="I20" t="s">
        <v>323</v>
      </c>
      <c r="J20" t="s">
        <v>1818</v>
      </c>
      <c r="K20" t="str">
        <f>LEFT(J20,141)&amp;" &lt;br&gt; &amp;nbsp;&amp;nbsp;&amp;nbsp;&amp;nbsp;&amp;nbsp;&amp;nbsp;&amp;nbsp;&amp;nbsp;"&amp;MID(J20,2,100)&amp;MID(J20,142,500)</f>
        <v>Augustine, B. C., Royle, J. A., Kelly, M. J., Satter, C. B., Alonso, R. S., Boydston, E. E., &amp; Crooks, K. R. (2018). Spatial Capture–Recaptur &lt;br&gt; &amp;nbsp;&amp;nbsp;&amp;nbsp;&amp;nbsp;&amp;nbsp;&amp;nbsp;&amp;nbsp;&amp;nbsp;ugustine, B. C., Royle, J. A., Kelly, M. J., Satter, C. B., Alonso, R. S., Boydston, E. E., &amp; Crookse with Partial Identity: An Application to Camera Traps. *The Annals of Applied Statistics, 12*(1), 67-95. &lt;https://doi.org/10.1214/17AOAS1091&gt;</v>
      </c>
      <c r="M20" t="str">
        <f>"    ref_intext_"&amp;E20&amp;": "&amp;""""&amp;H20&amp;""""</f>
        <v xml:space="preserve">    ref_intext_augustine_et_al_2018: "Augustine et al., 2018"</v>
      </c>
      <c r="N20" t="str">
        <f>"    ref_bib_"&amp;E20&amp;": "&amp;""""&amp;J20&amp;""""</f>
        <v xml:space="preserve">    ref_bib_augustine_et_al_2018: "Augustine, B. C., Royle, J. A., Kelly, M. J., Satter, C. B., Alonso, R. S., Boydston, E. E., &amp; Crooks, K. R. (2018). Spatial Capture–Recapture with Partial Identity: An Application to Camera Traps. *The Annals of Applied Statistics, 12*(1), 67-95. &lt;https://doi.org/10.1214/17AOAS1091&gt;"</v>
      </c>
    </row>
    <row r="21" spans="1:14">
      <c r="A21" t="s">
        <v>2870</v>
      </c>
      <c r="B21" t="b">
        <v>1</v>
      </c>
      <c r="C21" t="b">
        <v>0</v>
      </c>
      <c r="D21" t="b">
        <v>0</v>
      </c>
      <c r="E21" t="s">
        <v>1540</v>
      </c>
      <c r="F21" t="s">
        <v>2371</v>
      </c>
      <c r="G21" t="s">
        <v>2905</v>
      </c>
      <c r="H21" t="s">
        <v>322</v>
      </c>
      <c r="I21" t="s">
        <v>322</v>
      </c>
      <c r="J21" t="s">
        <v>1819</v>
      </c>
      <c r="K21" t="str">
        <f>LEFT(J21,141)&amp;" &lt;br&gt; &amp;nbsp;&amp;nbsp;&amp;nbsp;&amp;nbsp;&amp;nbsp;&amp;nbsp;&amp;nbsp;&amp;nbsp;"&amp;MID(J21,2,100)&amp;MID(J21,142,500)</f>
        <v>Augustine, B. C., Royle, J. A., Murphy, S. M., Chandler, R. B., Cox, J. J., &amp; Kelly, M. J. (2019). Spatial Capture–Recapture for Categoricall &lt;br&gt; &amp;nbsp;&amp;nbsp;&amp;nbsp;&amp;nbsp;&amp;nbsp;&amp;nbsp;&amp;nbsp;&amp;nbsp;ugustine, B. C., Royle, J. A., Murphy, S. M., Chandler, R. B., Cox, J. J., &amp; Kelly, M. J. (2019). Spy Marked Populations with an Application to Genetic Capture–Recapture. *Ecosphere, 10*(4) e02627-n/a. &lt;https://doi.org/10.1002/ecs2.2627&gt;</v>
      </c>
      <c r="M21" t="str">
        <f>"    ref_intext_"&amp;E21&amp;": "&amp;""""&amp;H21&amp;""""</f>
        <v xml:space="preserve">    ref_intext_augustine_et_al_2019: "Augustine et al., 2019"</v>
      </c>
      <c r="N21" t="str">
        <f>"    ref_bib_"&amp;E21&amp;": "&amp;""""&amp;J21&amp;""""</f>
        <v xml:space="preserve">    ref_bib_augustine_et_al_2019: "Augustine, B. C., Royle, J. A., Murphy, S. M., Chandler, R. B., Cox, J. J., &amp; Kelly, M. J. (2019). Spatial Capture–Recapture for Categorically Marked Populations with an Application to Genetic Capture–Recapture. *Ecosphere, 10*(4) e02627-n/a. &lt;https://doi.org/10.1002/ecs2.2627&gt;"</v>
      </c>
    </row>
    <row r="22" spans="1:14">
      <c r="A22" t="s">
        <v>2872</v>
      </c>
      <c r="B22" t="b">
        <v>0</v>
      </c>
      <c r="C22" t="b">
        <v>0</v>
      </c>
      <c r="E22" t="s">
        <v>1800</v>
      </c>
      <c r="F22" t="s">
        <v>2372</v>
      </c>
      <c r="G22" t="s">
        <v>2906</v>
      </c>
      <c r="H22" t="s">
        <v>1801</v>
      </c>
      <c r="I22" t="s">
        <v>1801</v>
      </c>
      <c r="J22" t="s">
        <v>1799</v>
      </c>
      <c r="K22" t="str">
        <f>LEFT(J22,141)&amp;" &lt;br&gt; &amp;nbsp;&amp;nbsp;&amp;nbsp;&amp;nbsp;&amp;nbsp;&amp;nbsp;&amp;nbsp;&amp;nbsp;"&amp;MID(J22,2,100)&amp;MID(J22,142,500)</f>
        <v>Baylor Tutoring Center. (2021, July 31). *Species Diversity and Species Richness* [Video]. YouTube. &lt;https://www.youtube.com/watch?v=UXJ0r4hj &lt;br&gt; &amp;nbsp;&amp;nbsp;&amp;nbsp;&amp;nbsp;&amp;nbsp;&amp;nbsp;&amp;nbsp;&amp;nbsp;aylor Tutoring Center. (2021, July 31). *Species Diversity and Species Richness* [Video]. YouTube. &lt;bqI&gt;</v>
      </c>
      <c r="M22" t="str">
        <f>"    ref_intext_"&amp;E22&amp;": "&amp;""""&amp;H22&amp;""""</f>
        <v xml:space="preserve">    ref_intext_baylor_tutoring_center_2021: "Baylor Tutoring Center, 2021"</v>
      </c>
      <c r="N22" t="str">
        <f>"    ref_bib_"&amp;E22&amp;": "&amp;""""&amp;J22&amp;""""</f>
        <v xml:space="preserve">    ref_bib_baylor_tutoring_center_2021: "Baylor Tutoring Center. (2021, July 31). *Species Diversity and Species Richness* [Video]. YouTube. &lt;https://www.youtube.com/watch?v=UXJ0r4hjbqI&gt;"</v>
      </c>
    </row>
    <row r="23" spans="1:14">
      <c r="A23" t="s">
        <v>2872</v>
      </c>
      <c r="B23" t="b">
        <v>0</v>
      </c>
      <c r="C23" t="b">
        <v>0</v>
      </c>
      <c r="D23" t="s">
        <v>809</v>
      </c>
      <c r="E23" t="s">
        <v>1542</v>
      </c>
      <c r="F23" t="s">
        <v>2374</v>
      </c>
      <c r="G23" t="s">
        <v>2908</v>
      </c>
      <c r="H23" t="s">
        <v>320</v>
      </c>
      <c r="I23" t="s">
        <v>320</v>
      </c>
      <c r="J23" t="s">
        <v>1821</v>
      </c>
      <c r="K23" t="str">
        <f>LEFT(J23,141)&amp;" &lt;br&gt; &amp;nbsp;&amp;nbsp;&amp;nbsp;&amp;nbsp;&amp;nbsp;&amp;nbsp;&amp;nbsp;&amp;nbsp;"&amp;MID(J23,2,100)&amp;MID(J23,142,500)</f>
        <v>Bayne, E., Dennett, J., Dooley, J., Kohler, M., Ball, J., Bidwell, M., Braid, A., Chetelat, J., Dillegeard, E., Farr, D., Fisher, J., Freemar &lt;br&gt; &amp;nbsp;&amp;nbsp;&amp;nbsp;&amp;nbsp;&amp;nbsp;&amp;nbsp;&amp;nbsp;&amp;nbsp;ayne, E., Dennett, J., Dooley, J., Kohler, M., Ball, J., Bidwell, M., Braid, A., Chetelat, J., Dillek, M., Foster, K., Godwin, C., Hebert, C., Huggard, D., McIssac, D., Narwani, T., Nielsen, S., … Mundy, L. (2022). *A Before-After Dose-Response (BADR) Terrestrial Biological Monitoring Framework for the Oil Sands (Technical Report Series 7.0).* Oil Sands Monitoring Program. &lt;https://ftp-public.abmi.ca/home/publications/documents/626_Bayne_etal_2022_BADRStudyDesign_ABMI.pdf&gt;</v>
      </c>
      <c r="M23" t="str">
        <f>"    ref_intext_"&amp;E23&amp;": "&amp;""""&amp;H23&amp;""""</f>
        <v xml:space="preserve">    ref_intext_bayne_et_al_2022: "Bayne et al., 2022"</v>
      </c>
      <c r="N23" t="str">
        <f>"    ref_bib_"&amp;E23&amp;": "&amp;""""&amp;J23&amp;""""</f>
        <v xml:space="preserve">    ref_bib_bayne_et_al_2022: "Bayne, E., Dennett, J., Dooley, J., Kohler, M., Ball, J., Bidwell, M., Braid, A., Chetelat, J., Dillegeard, E., Farr, D., Fisher, J., Freemark, M., Foster, K., Godwin, C., Hebert, C., Huggard, D., McIssac, D., Narwani, T., Nielsen, S., … Mundy, L. (2022). *A Before-After Dose-Response (BADR) Terrestrial Biological Monitoring Framework for the Oil Sands (Technical Report Series 7.0).* Oil Sands Monitoring Program. &lt;https://ftp-public.abmi.ca/home/publications/documents/626_Bayne_etal_2022_BADRStudyDesign_ABMI.pdf&gt;"</v>
      </c>
    </row>
    <row r="24" spans="1:14">
      <c r="A24" t="s">
        <v>2872</v>
      </c>
      <c r="B24" t="b">
        <v>1</v>
      </c>
      <c r="C24" t="b">
        <v>0</v>
      </c>
      <c r="D24" t="b">
        <v>0</v>
      </c>
      <c r="E24" t="s">
        <v>1541</v>
      </c>
      <c r="F24" t="s">
        <v>2373</v>
      </c>
      <c r="G24" t="s">
        <v>2907</v>
      </c>
      <c r="H24" t="s">
        <v>319</v>
      </c>
      <c r="I24" t="s">
        <v>319</v>
      </c>
      <c r="J24" t="s">
        <v>1820</v>
      </c>
      <c r="K24" t="str">
        <f>LEFT(J24,141)&amp;" &lt;br&gt; &amp;nbsp;&amp;nbsp;&amp;nbsp;&amp;nbsp;&amp;nbsp;&amp;nbsp;&amp;nbsp;&amp;nbsp;"&amp;MID(J24,2,100)&amp;MID(J24,142,500)</f>
        <v>Bayne, E., Dennett, J., Dooley, J., Kohler, M., Ball, J., Bidwell, M., Braid, A., Chetelat, J., Dillegeard, E., Farr, D., Fisher, J., Freemar &lt;br&gt; &amp;nbsp;&amp;nbsp;&amp;nbsp;&amp;nbsp;&amp;nbsp;&amp;nbsp;&amp;nbsp;&amp;nbsp;ayne, E., Dennett, J., Dooley, J., Kohler, M., Ball, J., Bidwell, M., Braid, A., Chetelat, J., Dillek, M., Foster, K., Godwin, C., Hebert, C., Huggard, D., McIssac, D., Narwani, T., Nielsen, S., Pauli, B., Prasad, S., Roberts, D., Slater, S., Song, S., Swanson, S., Thomas, P., Toms, J., Twitchell, C., White, S., Wyatt, F., &amp; Mundy, L. (2021). *Oil Sands Monitoring Program: A Before-After Dose- Response Terrestrial Biological Monitoring Framework for the Oil Sands*. (OSM Technical Report Series No. 7). &lt;https://open.alberta.ca/publications/9781460151341&gt;</v>
      </c>
      <c r="M24" t="str">
        <f>"    ref_intext_"&amp;E24&amp;": "&amp;""""&amp;H24&amp;""""</f>
        <v xml:space="preserve">    ref_intext_bayne_et_al_2021: "Bayne et al., 2021"</v>
      </c>
      <c r="N24" t="str">
        <f>"    ref_bib_"&amp;E24&amp;": "&amp;""""&amp;J24&amp;""""</f>
        <v xml:space="preserve">    ref_bib_bayne_et_al_2021: "Bayne, E., Dennett, J., Dooley, J., Kohler, M., Ball, J., Bidwell, M., Braid, A., Chetelat, J., Dillegeard, E., Farr, D., Fisher, J., Freemark, M., Foster, K., Godwin, C., Hebert, C., Huggard, D., McIssac, D., Narwani, T., Nielsen, S., Pauli, B., Prasad, S., Roberts, D., Slater, S., Song, S., Swanson, S., Thomas, P., Toms, J., Twitchell, C., White, S., Wyatt, F., &amp; Mundy, L. (2021). *Oil Sands Monitoring Program: A Before-After Dose- Response Terrestrial Biological Monitoring Framework for the Oil Sands*. (OSM Technical Report Series No. 7). &lt;https://open.alberta.ca/publications/9781460151341&gt;"</v>
      </c>
    </row>
    <row r="25" spans="1:14">
      <c r="A25" t="s">
        <v>2872</v>
      </c>
      <c r="B25" t="b">
        <v>1</v>
      </c>
      <c r="C25" t="b">
        <v>1</v>
      </c>
      <c r="D25" t="b">
        <v>0</v>
      </c>
      <c r="E25" t="s">
        <v>1543</v>
      </c>
      <c r="F25" t="s">
        <v>2375</v>
      </c>
      <c r="G25" t="s">
        <v>2909</v>
      </c>
      <c r="H25" t="s">
        <v>318</v>
      </c>
      <c r="I25" t="s">
        <v>318</v>
      </c>
      <c r="J25" t="s">
        <v>2733</v>
      </c>
      <c r="K25" t="str">
        <f>LEFT(J25,141)&amp;" &lt;br&gt; &amp;nbsp;&amp;nbsp;&amp;nbsp;&amp;nbsp;&amp;nbsp;&amp;nbsp;&amp;nbsp;&amp;nbsp;"&amp;MID(J25,2,100)&amp;MID(J25,142,500)</f>
        <v>Becker, M., Huggard, D. J., Dickie, M., Warbington, C., Schieck, J., Herdman, E., Serrouya, R., &amp; Boutin, S. (2022). Applying and Testing a N &lt;br&gt; &amp;nbsp;&amp;nbsp;&amp;nbsp;&amp;nbsp;&amp;nbsp;&amp;nbsp;&amp;nbsp;&amp;nbsp;ecker, M., Huggard, D. J., Dickie, M., Warbington, C., Schieck, J., Herdman, E., Serrouya, R., &amp; Bouovel Method to Estimate Animal [density](/09_glossary.md#density) from Motion-Triggered Cameras. *Ecosphere, 13*(4), 1-14. &lt;https://doi.org/10.1002/ecs2.4005&gt;</v>
      </c>
      <c r="M25" t="str">
        <f>"    ref_intext_"&amp;E25&amp;": "&amp;""""&amp;H25&amp;""""</f>
        <v xml:space="preserve">    ref_intext_becker_et_al_2022: "Becker et al., 2022"</v>
      </c>
      <c r="N25" t="str">
        <f>"    ref_bib_"&amp;E25&amp;": "&amp;""""&amp;J25&amp;""""</f>
        <v xml:space="preserve">    ref_bib_becker_et_al_2022: "Becker, M., Huggard, D. J., Dickie, M., Warbington, C., Schieck, J., Herdman, E., Serrouya, R., &amp; Boutin, S. (2022). Applying and Testing a Novel Method to Estimate Animal [density](/09_glossary.md#density) from Motion-Triggered Cameras. *Ecosphere, 13*(4), 1-14. &lt;https://doi.org/10.1002/ecs2.4005&gt;"</v>
      </c>
    </row>
    <row r="26" spans="1:14">
      <c r="A26" t="s">
        <v>2872</v>
      </c>
      <c r="B26" t="b">
        <v>1</v>
      </c>
      <c r="C26" t="b">
        <v>0</v>
      </c>
      <c r="D26" t="b">
        <v>0</v>
      </c>
      <c r="E26" t="s">
        <v>1544</v>
      </c>
      <c r="F26" t="s">
        <v>2376</v>
      </c>
      <c r="G26" t="s">
        <v>2910</v>
      </c>
      <c r="H26" t="s">
        <v>317</v>
      </c>
      <c r="I26" t="s">
        <v>853</v>
      </c>
      <c r="J26" t="s">
        <v>1822</v>
      </c>
      <c r="K26" t="str">
        <f>LEFT(J26,141)&amp;" &lt;br&gt; &amp;nbsp;&amp;nbsp;&amp;nbsp;&amp;nbsp;&amp;nbsp;&amp;nbsp;&amp;nbsp;&amp;nbsp;"&amp;MID(J26,2,100)&amp;MID(J26,142,500)</f>
        <v>Beery, S., Morris, D., &amp; Yang, S. (2019). Efficient Pipeline for Camera Trap Image Review. *Microsoft AI for Earth*. &lt;https://doi.org/10.4855 &lt;br&gt; &amp;nbsp;&amp;nbsp;&amp;nbsp;&amp;nbsp;&amp;nbsp;&amp;nbsp;&amp;nbsp;&amp;nbsp;eery, S., Morris, D., &amp; Yang, S. (2019). Efficient Pipeline for Camera Trap Image Review. *Microsoft0/arXiv.1907.06772&gt;</v>
      </c>
      <c r="M26" t="str">
        <f>"    ref_intext_"&amp;E26&amp;": "&amp;""""&amp;H26&amp;""""</f>
        <v xml:space="preserve">    ref_intext_beery_et_al_2019: "Beery et al., 2019"</v>
      </c>
      <c r="N26" t="str">
        <f>"    ref_bib_"&amp;E26&amp;": "&amp;""""&amp;J26&amp;""""</f>
        <v xml:space="preserve">    ref_bib_beery_et_al_2019: "Beery, S., Morris, D., &amp; Yang, S. (2019). Efficient Pipeline for Camera Trap Image Review. *Microsoft AI for Earth*. &lt;https://doi.org/10.48550/arXiv.1907.06772&gt;"</v>
      </c>
    </row>
    <row r="27" spans="1:14">
      <c r="A27" t="s">
        <v>2872</v>
      </c>
      <c r="B27" t="b">
        <v>1</v>
      </c>
      <c r="C27" t="b">
        <v>0</v>
      </c>
      <c r="D27" t="b">
        <v>0</v>
      </c>
      <c r="E27" t="s">
        <v>1545</v>
      </c>
      <c r="F27" t="s">
        <v>2377</v>
      </c>
      <c r="G27" t="s">
        <v>2911</v>
      </c>
      <c r="H27" t="s">
        <v>316</v>
      </c>
      <c r="I27" t="s">
        <v>316</v>
      </c>
      <c r="J27" t="s">
        <v>2834</v>
      </c>
      <c r="K27" t="str">
        <f>LEFT(J27,141)&amp;" &lt;br&gt; &amp;nbsp;&amp;nbsp;&amp;nbsp;&amp;nbsp;&amp;nbsp;&amp;nbsp;&amp;nbsp;&amp;nbsp;"&amp;MID(J27,2,100)&amp;MID(J27,142,500)</f>
        <v>Bessone, M., Kühl, H. S., Hohmann, G., Herbinger, I., N'Goran, K. P., Asanzi, P., Da Costa, P. B., Dérozier, V., Fotsing, E. D. B., Beka, B.  &lt;br&gt; &amp;nbsp;&amp;nbsp;&amp;nbsp;&amp;nbsp;&amp;nbsp;&amp;nbsp;&amp;nbsp;&amp;nbsp;essone, M., Kühl, H. S., Hohmann, G., Herbinger, I., N'Goran, K. P., Asanzi, P., Da Costa, P. B., DéI., Iyomi, M. D., Iyatshi, I. B., Kafando, P., Kambere, M. A., Moundzoho, D. B., Wanzalire, M. L. K., Fruth, B., &amp; Michalski, F. (2020). Drawn out of the Shadows: [survey](/09_glossary.md#survey)ing Secretive Forest Species with Camera Trap Distance Sampling. *Journal of Applied Ecology, 57*(5), 963–974. &lt;https://doi.org/10.1111/1365-2664.13602&gt;</v>
      </c>
      <c r="M27" t="str">
        <f>"    ref_intext_"&amp;E27&amp;": "&amp;""""&amp;H27&amp;""""</f>
        <v xml:space="preserve">    ref_intext_bessone_et_al_2020: "Bessone et al., 2020"</v>
      </c>
      <c r="N27" t="str">
        <f>"    ref_bib_"&amp;E27&amp;": "&amp;""""&amp;J27&amp;""""</f>
        <v xml:space="preserve">    ref_bib_bessone_et_al_2020: "Bessone, M., Kühl, H. S., Hohmann, G., Herbinger, I., N'Goran, K. P., Asanzi, P., Da Costa, P. B., Dérozier, V., Fotsing, E. D. B., Beka, B. I., Iyomi, M. D., Iyatshi, I. B., Kafando, P., Kambere, M. A., Moundzoho, D. B., Wanzalire, M. L. K., Fruth, B., &amp; Michalski, F. (2020). Drawn out of the Shadows: [survey](/09_glossary.md#survey)ing Secretive Forest Species with Camera Trap Distance Sampling. *Journal of Applied Ecology, 57*(5), 963–974. &lt;https://doi.org/10.1111/1365-2664.13602&gt;"</v>
      </c>
    </row>
    <row r="28" spans="1:14">
      <c r="A28" t="s">
        <v>2872</v>
      </c>
      <c r="B28" t="b">
        <v>1</v>
      </c>
      <c r="C28" t="b">
        <v>0</v>
      </c>
      <c r="D28" t="b">
        <v>0</v>
      </c>
      <c r="E28" t="s">
        <v>1546</v>
      </c>
      <c r="F28" t="s">
        <v>2378</v>
      </c>
      <c r="G28" t="s">
        <v>2912</v>
      </c>
      <c r="H28" t="s">
        <v>315</v>
      </c>
      <c r="I28" t="s">
        <v>315</v>
      </c>
      <c r="J28" t="s">
        <v>1823</v>
      </c>
      <c r="K28" t="str">
        <f>LEFT(J28,141)&amp;" &lt;br&gt; &amp;nbsp;&amp;nbsp;&amp;nbsp;&amp;nbsp;&amp;nbsp;&amp;nbsp;&amp;nbsp;&amp;nbsp;"&amp;MID(J28,2,100)&amp;MID(J28,142,500)</f>
        <v>Bischof, R., Dupont, P., Milleret, C., ChipperfIeld, J., &amp; Royle, J. A. (2020). Consequences of Ignoring Group Association in Spatial Capture &lt;br&gt; &amp;nbsp;&amp;nbsp;&amp;nbsp;&amp;nbsp;&amp;nbsp;&amp;nbsp;&amp;nbsp;&amp;nbsp;ischof, R., Dupont, P., Milleret, C., ChipperfIeld, J., &amp; Royle, J. A. (2020). Consequences of Ignor-Recapture Analysis. *Wildlife Biology, 2020*(1). &lt;https://doi.org/10.2981/wlb.00649&gt;</v>
      </c>
      <c r="M28" t="str">
        <f>"    ref_intext_"&amp;E28&amp;": "&amp;""""&amp;H28&amp;""""</f>
        <v xml:space="preserve">    ref_intext_bischof_et_al_2020: "Bischof et al., 2020"</v>
      </c>
      <c r="N28" t="str">
        <f>"    ref_bib_"&amp;E28&amp;": "&amp;""""&amp;J28&amp;""""</f>
        <v xml:space="preserve">    ref_bib_bischof_et_al_2020: "Bischof, R., Dupont, P., Milleret, C., ChipperfIeld, J., &amp; Royle, J. A. (2020). Consequences of Ignoring Group Association in Spatial Capture-Recapture Analysis. *Wildlife Biology, 2020*(1). &lt;https://doi.org/10.2981/wlb.00649&gt;"</v>
      </c>
    </row>
    <row r="29" spans="1:14">
      <c r="A29" t="s">
        <v>2872</v>
      </c>
      <c r="B29" t="b">
        <v>1</v>
      </c>
      <c r="C29" t="b">
        <v>0</v>
      </c>
      <c r="D29" t="b">
        <v>0</v>
      </c>
      <c r="E29" t="s">
        <v>1547</v>
      </c>
      <c r="F29" t="s">
        <v>2379</v>
      </c>
      <c r="G29" t="s">
        <v>2913</v>
      </c>
      <c r="H29" t="s">
        <v>314</v>
      </c>
      <c r="I29" t="s">
        <v>314</v>
      </c>
      <c r="J29" t="s">
        <v>1824</v>
      </c>
      <c r="K29" t="str">
        <f>LEFT(J29,141)&amp;" &lt;br&gt; &amp;nbsp;&amp;nbsp;&amp;nbsp;&amp;nbsp;&amp;nbsp;&amp;nbsp;&amp;nbsp;&amp;nbsp;"&amp;MID(J29,2,100)&amp;MID(J29,142,500)</f>
        <v>Blanc, L., Marboutin, E., Gatti, S., &amp; Gimenez, O. (2013). Abundance of Rare and Elusive Species: Empirical Investigation of Closed versus Sp &lt;br&gt; &amp;nbsp;&amp;nbsp;&amp;nbsp;&amp;nbsp;&amp;nbsp;&amp;nbsp;&amp;nbsp;&amp;nbsp;lanc, L., Marboutin, E., Gatti, S., &amp; Gimenez, O. (2013). Abundance of Rare and Elusive Species: Empatially Explicit Capture-Recapture Models with Lynx as a Case Study. *Journal of Wildlife Management, 77*(2), 372–78. &lt;https://doi.org/10.1002/jwmg.453&gt;</v>
      </c>
      <c r="M29" t="str">
        <f>"    ref_intext_"&amp;E29&amp;": "&amp;""""&amp;H29&amp;""""</f>
        <v xml:space="preserve">    ref_intext_blanc_et_al_2013: "Blanc et al., 2013"</v>
      </c>
      <c r="N29" t="str">
        <f>"    ref_bib_"&amp;E29&amp;": "&amp;""""&amp;J29&amp;""""</f>
        <v xml:space="preserve">    ref_bib_blanc_et_al_2013: "Blanc, L., Marboutin, E., Gatti, S., &amp; Gimenez, O. (2013). Abundance of Rare and Elusive Species: Empirical Investigation of Closed versus Spatially Explicit Capture-Recapture Models with Lynx as a Case Study. *Journal of Wildlife Management, 77*(2), 372–78. &lt;https://doi.org/10.1002/jwmg.453&gt;"</v>
      </c>
    </row>
    <row r="30" spans="1:14">
      <c r="A30" t="s">
        <v>2872</v>
      </c>
      <c r="B30" t="b">
        <v>1</v>
      </c>
      <c r="C30" t="b">
        <v>0</v>
      </c>
      <c r="D30" t="b">
        <v>1</v>
      </c>
      <c r="E30" t="s">
        <v>1548</v>
      </c>
      <c r="F30" t="s">
        <v>2380</v>
      </c>
      <c r="G30" t="s">
        <v>2914</v>
      </c>
      <c r="H30" t="s">
        <v>313</v>
      </c>
      <c r="I30" t="s">
        <v>852</v>
      </c>
      <c r="J30" t="s">
        <v>1825</v>
      </c>
      <c r="K30" t="str">
        <f>LEFT(J30,141)&amp;" &lt;br&gt; &amp;nbsp;&amp;nbsp;&amp;nbsp;&amp;nbsp;&amp;nbsp;&amp;nbsp;&amp;nbsp;&amp;nbsp;"&amp;MID(J30,2,100)&amp;MID(J30,142,500)</f>
        <v>Blasco‐Moreno, A., Pérez‐Casany, M., Puig, P., Morante, M., Castells, E., &amp; O'Hara, R. B. (2019). What Does a Zero Mean? Understanding False, &lt;br&gt; &amp;nbsp;&amp;nbsp;&amp;nbsp;&amp;nbsp;&amp;nbsp;&amp;nbsp;&amp;nbsp;&amp;nbsp;lasco‐Moreno, A., Pérez‐Casany, M., Puig, P., Morante, M., Castells, E., &amp; O'Hara, R. B. (2019). Wha Random and Structural Zeros in Ecology. *Methods in Ecology and Evolution, 10*(7), 949-959. &lt;https://doi.org/10.1111/2041-210x.13185&gt;</v>
      </c>
      <c r="M30" t="str">
        <f>"    ref_intext_"&amp;E30&amp;": "&amp;""""&amp;H30&amp;""""</f>
        <v xml:space="preserve">    ref_intext_blasco_moreno_et_al_2019: "Blasco-Moreno et al., 2019"</v>
      </c>
      <c r="N30" t="str">
        <f>"    ref_bib_"&amp;E30&amp;": "&amp;""""&amp;J30&amp;""""</f>
        <v xml:space="preserve">    ref_bib_blasco_moreno_et_al_2019: "Blasco‐Moreno, A., Pérez‐Casany, M., Puig, P., Morante, M., Castells, E., &amp; O'Hara, R. B. (2019). What Does a Zero Mean? Understanding False, Random and Structural Zeros in Ecology. *Methods in Ecology and Evolution, 10*(7), 949-959. &lt;https://doi.org/10.1111/2041-210x.13185&gt;"</v>
      </c>
    </row>
    <row r="31" spans="1:14">
      <c r="A31" t="s">
        <v>2872</v>
      </c>
      <c r="B31" t="b">
        <v>1</v>
      </c>
      <c r="C31" t="b">
        <v>0</v>
      </c>
      <c r="D31" t="b">
        <v>0</v>
      </c>
      <c r="E31" t="s">
        <v>1549</v>
      </c>
      <c r="F31" t="s">
        <v>2381</v>
      </c>
      <c r="G31" t="s">
        <v>2915</v>
      </c>
      <c r="H31" t="s">
        <v>312</v>
      </c>
      <c r="I31" t="s">
        <v>312</v>
      </c>
      <c r="J31" t="s">
        <v>1826</v>
      </c>
      <c r="K31" t="str">
        <f>LEFT(J31,141)&amp;" &lt;br&gt; &amp;nbsp;&amp;nbsp;&amp;nbsp;&amp;nbsp;&amp;nbsp;&amp;nbsp;&amp;nbsp;&amp;nbsp;"&amp;MID(J31,2,100)&amp;MID(J31,142,500)</f>
        <v>Bliss, C. I., &amp; Fisher, R. A. (1953). Fitting the Negative Binomial Distribution to Biological Data. *Biometrics, 9*(2), 176-200. &lt;https://do &lt;br&gt; &amp;nbsp;&amp;nbsp;&amp;nbsp;&amp;nbsp;&amp;nbsp;&amp;nbsp;&amp;nbsp;&amp;nbsp;liss, C. I., &amp; Fisher, R. A. (1953). Fitting the Negative Binomial Distribution to Biological Data. i.org/10.2307/3001850&gt;</v>
      </c>
      <c r="M31" t="str">
        <f>"    ref_intext_"&amp;E31&amp;": "&amp;""""&amp;H31&amp;""""</f>
        <v xml:space="preserve">    ref_intext_bliss_fisher_1953: "Bliss &amp; Fisher, 1953"</v>
      </c>
      <c r="N31" t="str">
        <f>"    ref_bib_"&amp;E31&amp;": "&amp;""""&amp;J31&amp;""""</f>
        <v xml:space="preserve">    ref_bib_bliss_fisher_1953: "Bliss, C. I., &amp; Fisher, R. A. (1953). Fitting the Negative Binomial Distribution to Biological Data. *Biometrics, 9*(2), 176-200. &lt;https://doi.org/10.2307/3001850&gt;"</v>
      </c>
    </row>
    <row r="32" spans="1:14">
      <c r="A32" t="s">
        <v>2872</v>
      </c>
      <c r="B32" t="b">
        <v>1</v>
      </c>
      <c r="C32" t="b">
        <v>0</v>
      </c>
      <c r="D32" t="b">
        <v>0</v>
      </c>
      <c r="E32" t="s">
        <v>1550</v>
      </c>
      <c r="F32" t="s">
        <v>2382</v>
      </c>
      <c r="G32" t="s">
        <v>2916</v>
      </c>
      <c r="H32" t="s">
        <v>311</v>
      </c>
      <c r="I32" t="s">
        <v>311</v>
      </c>
      <c r="J32" t="s">
        <v>1827</v>
      </c>
      <c r="K32" t="str">
        <f>LEFT(J32,141)&amp;" &lt;br&gt; &amp;nbsp;&amp;nbsp;&amp;nbsp;&amp;nbsp;&amp;nbsp;&amp;nbsp;&amp;nbsp;&amp;nbsp;"&amp;MID(J32,2,100)&amp;MID(J32,142,500)</f>
        <v>Borcher, D. L., &amp; Marques, T. A. (2017). From Distance Sampling to Spatial Capture–Recapture. *Asta Advances In Statistical Analysis, 101*, 4 &lt;br&gt; &amp;nbsp;&amp;nbsp;&amp;nbsp;&amp;nbsp;&amp;nbsp;&amp;nbsp;&amp;nbsp;&amp;nbsp;orcher, D. L., &amp; Marques, T. A. (2017). From Distance Sampling to Spatial Capture–Recapture. *Asta A75–494. &lt;https://link.springer.com/article/10.1007/s10182-016-0287-7&gt;</v>
      </c>
      <c r="M32" t="str">
        <f>"    ref_intext_"&amp;E32&amp;": "&amp;""""&amp;H32&amp;""""</f>
        <v xml:space="preserve">    ref_intext_borcher_marques_2017: "Borcher &amp; Marques, 2017"</v>
      </c>
      <c r="N32" t="str">
        <f>"    ref_bib_"&amp;E32&amp;": "&amp;""""&amp;J32&amp;""""</f>
        <v xml:space="preserve">    ref_bib_borcher_marques_2017: "Borcher, D. L., &amp; Marques, T. A. (2017). From Distance Sampling to Spatial Capture–Recapture. *Asta Advances In Statistical Analysis, 101*, 475–494. &lt;https://link.springer.com/article/10.1007/s10182-016-0287-7&gt;"</v>
      </c>
    </row>
    <row r="33" spans="1:14">
      <c r="A33" t="s">
        <v>2872</v>
      </c>
      <c r="B33" t="b">
        <v>0</v>
      </c>
      <c r="C33" t="b">
        <v>0</v>
      </c>
      <c r="E33" t="s">
        <v>37</v>
      </c>
      <c r="F33" t="s">
        <v>2385</v>
      </c>
      <c r="G33" t="s">
        <v>2919</v>
      </c>
      <c r="H33" t="s">
        <v>310</v>
      </c>
      <c r="I33" t="s">
        <v>310</v>
      </c>
      <c r="J33" t="s">
        <v>1829</v>
      </c>
      <c r="K33" t="str">
        <f>LEFT(J33,141)&amp;" &lt;br&gt; &amp;nbsp;&amp;nbsp;&amp;nbsp;&amp;nbsp;&amp;nbsp;&amp;nbsp;&amp;nbsp;&amp;nbsp;"&amp;MID(J33,2,100)&amp;MID(J33,142,500)</f>
        <v>Borchers, D. (2012). A non-technical overview of spatially explicit capture–recapture models. *Journal of Ornithology, 152*(S2), 435–444. &lt;ht &lt;br&gt; &amp;nbsp;&amp;nbsp;&amp;nbsp;&amp;nbsp;&amp;nbsp;&amp;nbsp;&amp;nbsp;&amp;nbsp;orchers, D. (2012). A non-technical overview of spatially explicit capture–recapture models. *Journatps://doi.org/10.1007/s10336-010-0583-z&gt;</v>
      </c>
      <c r="M33" t="str">
        <f>"    ref_intext_"&amp;E33&amp;": "&amp;""""&amp;H33&amp;""""</f>
        <v xml:space="preserve">    ref_intext_borchers_2012: "Borchers, 2012"</v>
      </c>
      <c r="N33" t="str">
        <f>"    ref_bib_"&amp;E33&amp;": "&amp;""""&amp;J33&amp;""""</f>
        <v xml:space="preserve">    ref_bib_borchers_2012: "Borchers, D. (2012). A non-technical overview of spatially explicit capture–recapture models. *Journal of Ornithology, 152*(S2), 435–444. &lt;https://doi.org/10.1007/s10336-010-0583-z&gt;"</v>
      </c>
    </row>
    <row r="34" spans="1:14">
      <c r="A34" t="s">
        <v>2872</v>
      </c>
      <c r="B34" t="b">
        <v>1</v>
      </c>
      <c r="C34" t="b">
        <v>0</v>
      </c>
      <c r="D34" t="b">
        <v>0</v>
      </c>
      <c r="E34" t="s">
        <v>1551</v>
      </c>
      <c r="F34" t="s">
        <v>2383</v>
      </c>
      <c r="G34" t="s">
        <v>2917</v>
      </c>
      <c r="H34" t="s">
        <v>309</v>
      </c>
      <c r="I34" t="s">
        <v>309</v>
      </c>
      <c r="J34" t="s">
        <v>1828</v>
      </c>
      <c r="K34" t="str">
        <f>LEFT(J34,141)&amp;" &lt;br&gt; &amp;nbsp;&amp;nbsp;&amp;nbsp;&amp;nbsp;&amp;nbsp;&amp;nbsp;&amp;nbsp;&amp;nbsp;"&amp;MID(J34,2,100)&amp;MID(J34,142,500)</f>
        <v>Borchers, D. L., &amp; Efford, M. G. (2008). Spatially Explicit Maximum Likelihood Methods for Capture-Recapture Studies. *Biometrics, 64*(2), 37 &lt;br&gt; &amp;nbsp;&amp;nbsp;&amp;nbsp;&amp;nbsp;&amp;nbsp;&amp;nbsp;&amp;nbsp;&amp;nbsp;orchers, D. L., &amp; Efford, M. G. (2008). Spatially Explicit Maximum Likelihood Methods for Capture-Re7–385. &lt;https://doi.org/10.1111/j.1541-0420.2007.00927.x&gt;</v>
      </c>
      <c r="M34" t="str">
        <f>"    ref_intext_"&amp;E34&amp;": "&amp;""""&amp;H34&amp;""""</f>
        <v xml:space="preserve">    ref_intext_borchers_efford_2008: "Borchers &amp; Efford, 2008"</v>
      </c>
      <c r="N34" t="str">
        <f>"    ref_bib_"&amp;E34&amp;": "&amp;""""&amp;J34&amp;""""</f>
        <v xml:space="preserve">    ref_bib_borchers_efford_2008: "Borchers, D. L., &amp; Efford, M. G. (2008). Spatially Explicit Maximum Likelihood Methods for Capture-Recapture Studies. *Biometrics, 64*(2), 377–385. &lt;https://doi.org/10.1111/j.1541-0420.2007.00927.x&gt;"</v>
      </c>
    </row>
    <row r="35" spans="1:14">
      <c r="A35" t="s">
        <v>2872</v>
      </c>
      <c r="B35" t="b">
        <v>0</v>
      </c>
      <c r="C35" t="b">
        <v>0</v>
      </c>
      <c r="E35" t="s">
        <v>1552</v>
      </c>
      <c r="F35" t="s">
        <v>2384</v>
      </c>
      <c r="G35" t="s">
        <v>2918</v>
      </c>
      <c r="H35" t="s">
        <v>308</v>
      </c>
      <c r="I35" t="s">
        <v>308</v>
      </c>
      <c r="J35" t="s">
        <v>2835</v>
      </c>
      <c r="K35" t="str">
        <f>LEFT(J35,141)&amp;" &lt;br&gt; &amp;nbsp;&amp;nbsp;&amp;nbsp;&amp;nbsp;&amp;nbsp;&amp;nbsp;&amp;nbsp;&amp;nbsp;"&amp;MID(J35,2,100)&amp;MID(J35,142,500)</f>
        <v>Borchers, D. L., Stevenson, B. C., Kidney, D., Thomas, L., &amp; Marques, T. A. (2015). A Unifying Model for Capture–Recapture and Distance Sampl &lt;br&gt; &amp;nbsp;&amp;nbsp;&amp;nbsp;&amp;nbsp;&amp;nbsp;&amp;nbsp;&amp;nbsp;&amp;nbsp;orchers, D. L., Stevenson, B. C., Kidney, D., Thomas, L., &amp; Marques, T. A. (2015). A Unifying Model ing [survey](/09_glossary.md#survey)s of Wildlife Populations. *Journal of the American Statistical Association, 110*(509), 195–204. &lt;https://doi.org/10.1080/01621459.2014.893884&gt;</v>
      </c>
      <c r="M35" t="str">
        <f>"    ref_intext_"&amp;E35&amp;": "&amp;""""&amp;H35&amp;""""</f>
        <v xml:space="preserve">    ref_intext_borchers_et_al_2015: "Borchers et al., 2015"</v>
      </c>
      <c r="N35" t="str">
        <f>"    ref_bib_"&amp;E35&amp;": "&amp;""""&amp;J35&amp;""""</f>
        <v xml:space="preserve">    ref_bib_borchers_et_al_2015: "Borchers, D. L., Stevenson, B. C., Kidney, D., Thomas, L., &amp; Marques, T. A. (2015). A Unifying Model for Capture–Recapture and Distance Sampling [survey](/09_glossary.md#survey)s of Wildlife Populations. *Journal of the American Statistical Association, 110*(509), 195–204. &lt;https://doi.org/10.1080/01621459.2014.893884&gt;"</v>
      </c>
    </row>
    <row r="36" spans="1:14">
      <c r="A36" t="s">
        <v>2872</v>
      </c>
      <c r="B36" t="b">
        <v>1</v>
      </c>
      <c r="C36" t="b">
        <v>1</v>
      </c>
      <c r="D36" t="b">
        <v>0</v>
      </c>
      <c r="E36" t="s">
        <v>1553</v>
      </c>
      <c r="F36" t="s">
        <v>2386</v>
      </c>
      <c r="G36" t="s">
        <v>2920</v>
      </c>
      <c r="H36" t="s">
        <v>307</v>
      </c>
      <c r="I36" t="s">
        <v>851</v>
      </c>
      <c r="J36" t="s">
        <v>1830</v>
      </c>
      <c r="K36" t="str">
        <f>LEFT(J36,141)&amp;" &lt;br&gt; &amp;nbsp;&amp;nbsp;&amp;nbsp;&amp;nbsp;&amp;nbsp;&amp;nbsp;&amp;nbsp;&amp;nbsp;"&amp;MID(J36,2,100)&amp;MID(J36,142,500)</f>
        <v>Bowkett, A. E., Rovero, F., &amp; Marshall, A. R. (2008). The use of camera-trap data to model habitat use by antelope species in the udzungwa mo &lt;br&gt; &amp;nbsp;&amp;nbsp;&amp;nbsp;&amp;nbsp;&amp;nbsp;&amp;nbsp;&amp;nbsp;&amp;nbsp;owkett, A. E., Rovero, F., &amp; Marshall, A. R. (2008). The use of camera-trap data to model habitat usuntain forests, tanzania. *African Journal of Ecology, 46*(4), 479–487. &lt;https://doi.org/10.1111/j.1365-2028.2007.00881.x&gt;</v>
      </c>
      <c r="M36" t="str">
        <f>"    ref_intext_"&amp;E36&amp;": "&amp;""""&amp;H36&amp;""""</f>
        <v xml:space="preserve">    ref_intext_bowkett_et_al_2008: "Bowkett et al., 2008"</v>
      </c>
      <c r="N36" t="str">
        <f>"    ref_bib_"&amp;E36&amp;": "&amp;""""&amp;J36&amp;""""</f>
        <v xml:space="preserve">    ref_bib_bowkett_et_al_2008: "Bowkett, A. E., Rovero, F., &amp; Marshall, A. R. (2008). The use of camera-trap data to model habitat use by antelope species in the udzungwa mountain forests, tanzania. *African Journal of Ecology, 46*(4), 479–487. &lt;https://doi.org/10.1111/j.1365-2028.2007.00881.x&gt;"</v>
      </c>
    </row>
    <row r="37" spans="1:14">
      <c r="A37" t="s">
        <v>2872</v>
      </c>
      <c r="B37" t="b">
        <v>1</v>
      </c>
      <c r="C37" t="b">
        <v>0</v>
      </c>
      <c r="D37" t="b">
        <v>0</v>
      </c>
      <c r="E37" t="s">
        <v>1554</v>
      </c>
      <c r="F37" t="s">
        <v>2387</v>
      </c>
      <c r="G37" t="s">
        <v>2921</v>
      </c>
      <c r="H37" t="s">
        <v>306</v>
      </c>
      <c r="I37" t="s">
        <v>306</v>
      </c>
      <c r="J37" t="s">
        <v>1831</v>
      </c>
      <c r="K37" t="str">
        <f>LEFT(J37,141)&amp;" &lt;br&gt; &amp;nbsp;&amp;nbsp;&amp;nbsp;&amp;nbsp;&amp;nbsp;&amp;nbsp;&amp;nbsp;&amp;nbsp;"&amp;MID(J37,2,100)&amp;MID(J37,142,500)</f>
        <v>Bridges, A. S., &amp; Noss, A. J. (2011). Behavior and Activity Patterns. In A. F. O'Connell, J. D. Nichols, &amp; K. U. Karanth (Eds.), *Camera Trap &lt;br&gt; &amp;nbsp;&amp;nbsp;&amp;nbsp;&amp;nbsp;&amp;nbsp;&amp;nbsp;&amp;nbsp;&amp;nbsp;ridges, A. S., &amp; Noss, A. J. (2011). Behavior and Activity Patterns. In A. F. O'Connell, J. D. Nichos In Animal Ecology: Methods and Analyses* (pp. 57–70). Springer. &lt;https://doi.org/10.1007/978-4-431-99495-4&gt;</v>
      </c>
      <c r="M37" t="str">
        <f>"    ref_intext_"&amp;E37&amp;": "&amp;""""&amp;H37&amp;""""</f>
        <v xml:space="preserve">    ref_intext_bridges_noss_2011: "Bridges &amp; Noss, 2011"</v>
      </c>
      <c r="N37" t="str">
        <f>"    ref_bib_"&amp;E37&amp;": "&amp;""""&amp;J37&amp;""""</f>
        <v xml:space="preserve">    ref_bib_bridges_noss_2011: "Bridges, A. S., &amp; Noss, A. J. (2011). Behavior and Activity Patterns. In A. F. O'Connell, J. D. Nichols, &amp; K. U. Karanth (Eds.), *Camera Traps In Animal Ecology: Methods and Analyses* (pp. 57–70). Springer. &lt;https://doi.org/10.1007/978-4-431-99495-4&gt;"</v>
      </c>
    </row>
    <row r="38" spans="1:14">
      <c r="A38" t="s">
        <v>2872</v>
      </c>
      <c r="B38" t="b">
        <v>0</v>
      </c>
      <c r="C38" t="b">
        <v>0</v>
      </c>
      <c r="D38" t="b">
        <v>1</v>
      </c>
      <c r="E38" t="s">
        <v>1556</v>
      </c>
      <c r="F38" t="s">
        <v>2389</v>
      </c>
      <c r="G38" t="s">
        <v>2923</v>
      </c>
      <c r="H38" t="s">
        <v>305</v>
      </c>
      <c r="I38" t="s">
        <v>305</v>
      </c>
      <c r="J38" t="s">
        <v>1832</v>
      </c>
      <c r="K38" t="str">
        <f>LEFT(J38,141)&amp;" &lt;br&gt; &amp;nbsp;&amp;nbsp;&amp;nbsp;&amp;nbsp;&amp;nbsp;&amp;nbsp;&amp;nbsp;&amp;nbsp;"&amp;MID(J38,2,100)&amp;MID(J38,142,500)</f>
        <v>Broekman, M. J. E., Hoeks, S., Freriks, R., Langendoen, M. M., Runge, K. M., Savenco, E., Ter Harmsel, R., Huijbregts, M. A. J., &amp; Tucker, M. &lt;br&gt; &amp;nbsp;&amp;nbsp;&amp;nbsp;&amp;nbsp;&amp;nbsp;&amp;nbsp;&amp;nbsp;&amp;nbsp;roekman, M. J. E., Hoeks, S., Freriks, R., Langendoen, M. M., Runge, K. M., Savenco, E., Ter Harmsel A. (2023). HomeRange: A global database of mammalian home ranges. *Global Ecology and Biogeography, 32*(2), 198–205. &lt;https://doi.org/10.1111/geb.13625&gt;</v>
      </c>
      <c r="M38" t="str">
        <f>"    ref_intext_"&amp;E38&amp;": "&amp;""""&amp;H38&amp;""""</f>
        <v xml:space="preserve">    ref_intext_broekman_et_al_2022: "Broekman et al., 2022"</v>
      </c>
      <c r="N38" t="str">
        <f>"    ref_bib_"&amp;E38&amp;": "&amp;""""&amp;J38&amp;""""</f>
        <v xml:space="preserve">    ref_bib_broekman_et_al_2022: "Broekman, M. J. E., Hoeks, S., Freriks, R., Langendoen, M. M., Runge, K. M., Savenco, E., Ter Harmsel, R., Huijbregts, M. A. J., &amp; Tucker, M. A. (2023). HomeRange: A global database of mammalian home ranges. *Global Ecology and Biogeography, 32*(2), 198–205. &lt;https://doi.org/10.1111/geb.13625&gt;"</v>
      </c>
    </row>
    <row r="39" spans="1:14">
      <c r="A39" t="s">
        <v>2872</v>
      </c>
      <c r="B39" t="b">
        <v>0</v>
      </c>
      <c r="C39" t="b">
        <v>0</v>
      </c>
      <c r="E39" t="s">
        <v>2351</v>
      </c>
      <c r="F39" t="s">
        <v>2679</v>
      </c>
      <c r="G39" t="s">
        <v>3213</v>
      </c>
      <c r="H39" t="s">
        <v>2350</v>
      </c>
      <c r="I39" t="s">
        <v>2349</v>
      </c>
      <c r="J39" t="s">
        <v>2347</v>
      </c>
      <c r="K39" t="str">
        <f>LEFT(J39,141)&amp;" &lt;br&gt; &amp;nbsp;&amp;nbsp;&amp;nbsp;&amp;nbsp;&amp;nbsp;&amp;nbsp;&amp;nbsp;&amp;nbsp;"&amp;MID(J39,2,100)&amp;MID(J39,142,500)</f>
        <v>Brownlee, M., Warbington, C., &amp; Boyce., M. (2022). Monitoring Sitatunga (*Tragelaphus Spekii*) Populations Using Camera Traps. *African Journ &lt;br&gt; &amp;nbsp;&amp;nbsp;&amp;nbsp;&amp;nbsp;&amp;nbsp;&amp;nbsp;&amp;nbsp;&amp;nbsp;rownlee, M., Warbington, C., &amp; Boyce., M. (2022). Monitoring Sitatunga (*Tragelaphus Spekii*) Populaal of Ecology, 60*(3), 377. &lt;https://doi.org/10.1111/aje.12972&gt;</v>
      </c>
      <c r="M39" t="str">
        <f>"    ref_intext_"&amp;E39&amp;": "&amp;""""&amp;H39&amp;""""</f>
        <v xml:space="preserve">    ref_intext_brownlee_et_al_2022: "Brownlee et al., 2022"</v>
      </c>
      <c r="N39" t="str">
        <f>"    ref_bib_"&amp;E39&amp;": "&amp;""""&amp;J39&amp;""""</f>
        <v xml:space="preserve">    ref_bib_brownlee_et_al_2022: "Brownlee, M., Warbington, C., &amp; Boyce., M. (2022). Monitoring Sitatunga (*Tragelaphus Spekii*) Populations Using Camera Traps. *African Journal of Ecology, 60*(3), 377. &lt;https://doi.org/10.1111/aje.12972&gt;"</v>
      </c>
    </row>
    <row r="40" spans="1:14">
      <c r="A40" t="s">
        <v>2872</v>
      </c>
      <c r="B40" t="b">
        <v>1</v>
      </c>
      <c r="C40" t="b">
        <v>0</v>
      </c>
      <c r="D40" t="b">
        <v>0</v>
      </c>
      <c r="E40" t="s">
        <v>36</v>
      </c>
      <c r="F40" t="s">
        <v>2391</v>
      </c>
      <c r="G40" t="s">
        <v>2925</v>
      </c>
      <c r="H40" t="s">
        <v>304</v>
      </c>
      <c r="I40" t="s">
        <v>304</v>
      </c>
      <c r="J40" t="s">
        <v>934</v>
      </c>
      <c r="K40" t="str">
        <f>LEFT(J40,141)&amp;" &lt;br&gt; &amp;nbsp;&amp;nbsp;&amp;nbsp;&amp;nbsp;&amp;nbsp;&amp;nbsp;&amp;nbsp;&amp;nbsp;"&amp;MID(J40,2,100)&amp;MID(J40,142,500)</f>
        <v>Burgar, J. M. (2021). Counting Elk Amongst the Trees: Improving the Accuracy of Roosevelt Elk Inventory via Modelling, Preliminary Report 202 &lt;br&gt; &amp;nbsp;&amp;nbsp;&amp;nbsp;&amp;nbsp;&amp;nbsp;&amp;nbsp;&amp;nbsp;&amp;nbsp;urgar, J. M. (2021). Counting Elk Amongst the Trees: Improving the Accuracy of Roosevelt Elk Invento1. Terrestrial Wildlife Resources, South Coast Resource Management, FLNRORD. (available upon request). &lt;&gt;</v>
      </c>
      <c r="M40" t="str">
        <f>"    ref_intext_"&amp;E40&amp;": "&amp;""""&amp;H40&amp;""""</f>
        <v xml:space="preserve">    ref_intext_burgar_2021: "Burgar, 2021"</v>
      </c>
      <c r="N40" t="str">
        <f>"    ref_bib_"&amp;E40&amp;": "&amp;""""&amp;J40&amp;""""</f>
        <v xml:space="preserve">    ref_bib_burgar_2021: "Burgar, J. M. (2021). Counting Elk Amongst the Trees: Improving the Accuracy of Roosevelt Elk Inventory via Modelling, Preliminary Report 2021. Terrestrial Wildlife Resources, South Coast Resource Management, FLNRORD. (available upon request). &lt;&gt;"</v>
      </c>
    </row>
    <row r="41" spans="1:14">
      <c r="A41" t="s">
        <v>2872</v>
      </c>
      <c r="B41" t="b">
        <v>1</v>
      </c>
      <c r="C41" t="b">
        <v>0</v>
      </c>
      <c r="D41" t="b">
        <v>0</v>
      </c>
      <c r="E41" t="s">
        <v>1557</v>
      </c>
      <c r="F41" t="s">
        <v>2390</v>
      </c>
      <c r="G41" t="s">
        <v>2924</v>
      </c>
      <c r="H41" t="s">
        <v>303</v>
      </c>
      <c r="I41" t="s">
        <v>303</v>
      </c>
      <c r="J41" t="s">
        <v>2734</v>
      </c>
      <c r="K41" t="str">
        <f>LEFT(J41,141)&amp;" &lt;br&gt; &amp;nbsp;&amp;nbsp;&amp;nbsp;&amp;nbsp;&amp;nbsp;&amp;nbsp;&amp;nbsp;&amp;nbsp;"&amp;MID(J41,2,100)&amp;MID(J41,142,500)</f>
        <v>Burgar, J. M., Stewart, F. E. C., Volpe, J. P., Fisher, J. T., &amp; Burton, A. C. (2018). Estimating [density](/09_glossary.md#density) for spec &lt;br&gt; &amp;nbsp;&amp;nbsp;&amp;nbsp;&amp;nbsp;&amp;nbsp;&amp;nbsp;&amp;nbsp;&amp;nbsp;urgar, J. M., Stewart, F. E. C., Volpe, J. P., Fisher, J. T., &amp; Burton, A. C. (2018). Estimating [deies conservation: comparing camera trap spatial count models to genetic spatial capture-recapture models. *Global Ecology and Conservation*, *15*, Article e00411. &lt;https://doi.org/10.1016/j.gecco.2018.e00411&gt;</v>
      </c>
      <c r="M41" t="str">
        <f>"    ref_intext_"&amp;E41&amp;": "&amp;""""&amp;H41&amp;""""</f>
        <v xml:space="preserve">    ref_intext_burgar_et_al_2018: "Burgar et al., 2018"</v>
      </c>
      <c r="N41" t="str">
        <f>"    ref_bib_"&amp;E41&amp;": "&amp;""""&amp;J41&amp;""""</f>
        <v xml:space="preserve">    ref_bib_burgar_et_al_2018: "Burgar, J. M., Stewart, F. E. C., Volpe, J. P., Fisher, J. T., &amp; Burton, A. C. (2018). Estimating [density](/09_glossary.md#density) for species conservation: comparing camera trap spatial count models to genetic spatial capture-recapture models. *Global Ecology and Conservation*, *15*, Article e00411. &lt;https://doi.org/10.1016/j.gecco.2018.e00411&gt;"</v>
      </c>
    </row>
    <row r="42" spans="1:14">
      <c r="A42" t="s">
        <v>2872</v>
      </c>
      <c r="B42" t="b">
        <v>0</v>
      </c>
      <c r="C42" t="b">
        <v>1</v>
      </c>
      <c r="D42" t="b">
        <v>0</v>
      </c>
      <c r="E42" t="s">
        <v>1558</v>
      </c>
      <c r="F42" t="s">
        <v>2392</v>
      </c>
      <c r="G42" t="s">
        <v>2926</v>
      </c>
      <c r="H42" t="s">
        <v>302</v>
      </c>
      <c r="I42" t="s">
        <v>302</v>
      </c>
      <c r="J42" t="s">
        <v>1833</v>
      </c>
      <c r="K42" t="str">
        <f>LEFT(J42,141)&amp;" &lt;br&gt; &amp;nbsp;&amp;nbsp;&amp;nbsp;&amp;nbsp;&amp;nbsp;&amp;nbsp;&amp;nbsp;&amp;nbsp;"&amp;MID(J42,2,100)&amp;MID(J42,142,500)</f>
        <v>Burkholder, E. N., Jakes, A. F., Jones, P. F., Hebblewhite, M., &amp; Bishop, C. J. (2018). To Jump or Not to Jump: Mule Deer and White-Tailed De &lt;br&gt; &amp;nbsp;&amp;nbsp;&amp;nbsp;&amp;nbsp;&amp;nbsp;&amp;nbsp;&amp;nbsp;&amp;nbsp;urkholder, E. N., Jakes, A. F., Jones, P. F., Hebblewhite, M., &amp; Bishop, C. J. (2018). To Jump or Noer Fence Crossing Decisions. *Wildlife Society Bulletin*, *42*(3), 420–429. &lt;https://doi.org/10.1002/wsb.898&gt;</v>
      </c>
      <c r="M42" t="str">
        <f>"    ref_intext_"&amp;E42&amp;": "&amp;""""&amp;H42&amp;""""</f>
        <v xml:space="preserve">    ref_intext_burkholder_et_al_2018: "Burkholder et al., 2018"</v>
      </c>
      <c r="N42" t="str">
        <f>"    ref_bib_"&amp;E42&amp;": "&amp;""""&amp;J42&amp;""""</f>
        <v xml:space="preserve">    ref_bib_burkholder_et_al_2018: "Burkholder, E. N., Jakes, A. F., Jones, P. F., Hebblewhite, M., &amp; Bishop, C. J. (2018). To Jump or Not to Jump: Mule Deer and White-Tailed Deer Fence Crossing Decisions. *Wildlife Society Bulletin*, *42*(3), 420–429. &lt;https://doi.org/10.1002/wsb.898&gt;"</v>
      </c>
    </row>
    <row r="43" spans="1:14">
      <c r="A43" t="s">
        <v>2872</v>
      </c>
      <c r="B43" t="b">
        <v>1</v>
      </c>
      <c r="C43" t="b">
        <v>0</v>
      </c>
      <c r="D43" t="b">
        <v>0</v>
      </c>
      <c r="E43" t="s">
        <v>1559</v>
      </c>
      <c r="F43" t="s">
        <v>2393</v>
      </c>
      <c r="G43" t="s">
        <v>2927</v>
      </c>
      <c r="H43" t="s">
        <v>301</v>
      </c>
      <c r="I43" t="s">
        <v>301</v>
      </c>
      <c r="J43" t="s">
        <v>2836</v>
      </c>
      <c r="K43" t="str">
        <f>LEFT(J43,141)&amp;" &lt;br&gt; &amp;nbsp;&amp;nbsp;&amp;nbsp;&amp;nbsp;&amp;nbsp;&amp;nbsp;&amp;nbsp;&amp;nbsp;"&amp;MID(J43,2,100)&amp;MID(J43,142,500)</f>
        <v>Burton, A. C., Neilson, E., Moreira, D., Ladle, A., Steenweg, R., Fisher, J. T., Bayne, E., Boutin, S., &amp; Stephens, P. (2015). Camera trap Tr &lt;br&gt; &amp;nbsp;&amp;nbsp;&amp;nbsp;&amp;nbsp;&amp;nbsp;&amp;nbsp;&amp;nbsp;&amp;nbsp;urton, A. C., Neilson, E., Moreira, D., Ladle, A., Steenweg, R., Fisher, J. T., Bayne, E., Boutin, Sapping: A Review and Recommendations for Linking [survey](/09_glossary.md#survey)s to Ecological Processes. *Journal of Applied Ecology*, *52*(3), 675–685. &lt;https://doi.org/10.1111/1365-2664.12432&gt;</v>
      </c>
      <c r="M43" t="str">
        <f>"    ref_intext_"&amp;E43&amp;": "&amp;""""&amp;H43&amp;""""</f>
        <v xml:space="preserve">    ref_intext_burton_et_al_2015: "Burton et al., 2015"</v>
      </c>
      <c r="N43" t="str">
        <f>"    ref_bib_"&amp;E43&amp;": "&amp;""""&amp;J43&amp;""""</f>
        <v xml:space="preserve">    ref_bib_burton_et_al_2015: "Burton, A. C., Neilson, E., Moreira, D., Ladle, A., Steenweg, R., Fisher, J. T., Bayne, E., Boutin, S., &amp; Stephens, P. (2015). Camera trap Trapping: A Review and Recommendations for Linking [survey](/09_glossary.md#survey)s to Ecological Processes. *Journal of Applied Ecology*, *52*(3), 675–685. &lt;https://doi.org/10.1111/1365-2664.12432&gt;"</v>
      </c>
    </row>
    <row r="44" spans="1:14">
      <c r="A44" t="s">
        <v>2873</v>
      </c>
      <c r="B44" t="b">
        <v>1</v>
      </c>
      <c r="C44" t="b">
        <v>0</v>
      </c>
      <c r="D44" t="b">
        <v>0</v>
      </c>
      <c r="E44" t="s">
        <v>1560</v>
      </c>
      <c r="F44" t="s">
        <v>2394</v>
      </c>
      <c r="G44" t="s">
        <v>2928</v>
      </c>
      <c r="H44" t="s">
        <v>300</v>
      </c>
      <c r="I44" t="s">
        <v>300</v>
      </c>
      <c r="J44" t="s">
        <v>1834</v>
      </c>
      <c r="K44" t="str">
        <f>LEFT(J44,141)&amp;" &lt;br&gt; &amp;nbsp;&amp;nbsp;&amp;nbsp;&amp;nbsp;&amp;nbsp;&amp;nbsp;&amp;nbsp;&amp;nbsp;"&amp;MID(J44,2,100)&amp;MID(J44,142,500)</f>
        <v>Cappelle, N., Howe, E. J., Boesch, C., &amp; Kühl, H. S. (2021). Estimating Animal Abundance and Effort–Precision Relationship with Camera Trap D &lt;br&gt; &amp;nbsp;&amp;nbsp;&amp;nbsp;&amp;nbsp;&amp;nbsp;&amp;nbsp;&amp;nbsp;&amp;nbsp;appelle, N., Howe, E. J., Boesch, C., &amp; Kühl, H. S. (2021). Estimating Animal Abundance and Effort–Pistance Sampling. *Ecosphere, 12*(1). &lt;https://doi.org/10.1002/ecs2.3299&gt;</v>
      </c>
      <c r="M44" t="str">
        <f>"    ref_intext_"&amp;E44&amp;": "&amp;""""&amp;H44&amp;""""</f>
        <v xml:space="preserve">    ref_intext_cappelle_et_al_2021: "Cappelle et al., 2021"</v>
      </c>
      <c r="N44" t="str">
        <f>"    ref_bib_"&amp;E44&amp;": "&amp;""""&amp;J44&amp;""""</f>
        <v xml:space="preserve">    ref_bib_cappelle_et_al_2021: "Cappelle, N., Howe, E. J., Boesch, C., &amp; Kühl, H. S. (2021). Estimating Animal Abundance and Effort–Precision Relationship with Camera Trap Distance Sampling. *Ecosphere, 12*(1). &lt;https://doi.org/10.1002/ecs2.3299&gt;"</v>
      </c>
    </row>
    <row r="45" spans="1:14">
      <c r="A45" t="s">
        <v>2873</v>
      </c>
      <c r="B45" t="b">
        <v>0</v>
      </c>
      <c r="C45" t="b">
        <v>0</v>
      </c>
      <c r="D45" t="b">
        <v>1</v>
      </c>
      <c r="E45" t="s">
        <v>1561</v>
      </c>
      <c r="F45" t="s">
        <v>2395</v>
      </c>
      <c r="G45" t="s">
        <v>2929</v>
      </c>
      <c r="H45" t="s">
        <v>299</v>
      </c>
      <c r="I45" t="s">
        <v>299</v>
      </c>
      <c r="J45" t="s">
        <v>1835</v>
      </c>
      <c r="K45" t="str">
        <f>LEFT(J45,141)&amp;" &lt;br&gt; &amp;nbsp;&amp;nbsp;&amp;nbsp;&amp;nbsp;&amp;nbsp;&amp;nbsp;&amp;nbsp;&amp;nbsp;"&amp;MID(J45,2,100)&amp;MID(J45,142,500)</f>
        <v>Caravaggi, A., Banks, P. B., Burton, A. C., Finlay, C. M. V., Haswell, P. M., Hayward, M. W., Rowcliffe, M. J., Wood, M. D., Pettorelli, N.,  &lt;br&gt; &amp;nbsp;&amp;nbsp;&amp;nbsp;&amp;nbsp;&amp;nbsp;&amp;nbsp;&amp;nbsp;&amp;nbsp;aravaggi, A., Banks, P. B., Burton, A. C., Finlay, C. M. V., Haswell, P. M., Hayward, M. W., Rowclif&amp; Sollmann, R. (2017). A review of camera trapping for conservation behaviour research*. Remote Sensing in Ecology and Conservation, 3*(3), 109–122. &lt;https://doi.org/10.1002/rse2.48&gt;</v>
      </c>
      <c r="M45" t="str">
        <f>"    ref_intext_"&amp;E45&amp;": "&amp;""""&amp;H45&amp;""""</f>
        <v xml:space="preserve">    ref_intext_caravaggi_et_al_2017: "Caravaggi et al., 2017"</v>
      </c>
      <c r="N45" t="str">
        <f>"    ref_bib_"&amp;E45&amp;": "&amp;""""&amp;J45&amp;""""</f>
        <v xml:space="preserve">    ref_bib_caravaggi_et_al_2017: "Caravaggi, A., Banks, P. B., Burton, A. C., Finlay, C. M. V., Haswell, P. M., Hayward, M. W., Rowcliffe, M. J., Wood, M. D., Pettorelli, N., &amp; Sollmann, R. (2017). A review of camera trapping for conservation behaviour research*. Remote Sensing in Ecology and Conservation, 3*(3), 109–122. &lt;https://doi.org/10.1002/rse2.48&gt;"</v>
      </c>
    </row>
    <row r="46" spans="1:14">
      <c r="A46" t="s">
        <v>2873</v>
      </c>
      <c r="B46" t="b">
        <v>1</v>
      </c>
      <c r="C46" t="b">
        <v>0</v>
      </c>
      <c r="D46" t="b">
        <v>0</v>
      </c>
      <c r="E46" t="s">
        <v>1562</v>
      </c>
      <c r="F46" t="s">
        <v>2396</v>
      </c>
      <c r="G46" t="s">
        <v>2930</v>
      </c>
      <c r="H46" t="s">
        <v>298</v>
      </c>
      <c r="I46" t="s">
        <v>298</v>
      </c>
      <c r="J46" t="s">
        <v>1836</v>
      </c>
      <c r="K46" t="str">
        <f>LEFT(J46,141)&amp;" &lt;br&gt; &amp;nbsp;&amp;nbsp;&amp;nbsp;&amp;nbsp;&amp;nbsp;&amp;nbsp;&amp;nbsp;&amp;nbsp;"&amp;MID(J46,2,100)&amp;MID(J46,142,500)</f>
        <v>Caravaggi, A., Burton, A. C., Clark, D. A., Fisher, J. T., Grass, A., Green, S., Hobaiter, C., Hofmeester, T. R., Kalan, A. K., Rabaiotti, D. &lt;br&gt; &amp;nbsp;&amp;nbsp;&amp;nbsp;&amp;nbsp;&amp;nbsp;&amp;nbsp;&amp;nbsp;&amp;nbsp;aravaggi, A., Burton, A. C., Clark, D. A., Fisher, J. T., Grass, A., Green, S., Hobaiter, C., Hofmee, &amp; Rivet, D. (2020). A Review of Factors To Consider When Using Camera Traps To Study Animal Behavior To Inform Wildlife Ecology And Conservation. *Conservation Science and Practice, 2*(8). &lt;https://doi.org/10.1111/csp2.239&gt;</v>
      </c>
      <c r="M46" t="str">
        <f>"    ref_intext_"&amp;E46&amp;": "&amp;""""&amp;H46&amp;""""</f>
        <v xml:space="preserve">    ref_intext_caravaggi_et_al_2020: "Caravaggi et al., 2020"</v>
      </c>
      <c r="N46" t="str">
        <f>"    ref_bib_"&amp;E46&amp;": "&amp;""""&amp;J46&amp;""""</f>
        <v xml:space="preserve">    ref_bib_caravaggi_et_al_2020: "Caravaggi, A., Burton, A. C., Clark, D. A., Fisher, J. T., Grass, A., Green, S., Hobaiter, C., Hofmeester, T. R., Kalan, A. K., Rabaiotti, D., &amp; Rivet, D. (2020). A Review of Factors To Consider When Using Camera Traps To Study Animal Behavior To Inform Wildlife Ecology And Conservation. *Conservation Science and Practice, 2*(8). &lt;https://doi.org/10.1111/csp2.239&gt;"</v>
      </c>
    </row>
    <row r="47" spans="1:14">
      <c r="A47" t="s">
        <v>2873</v>
      </c>
      <c r="B47" t="b">
        <v>1</v>
      </c>
      <c r="C47" t="b">
        <v>1</v>
      </c>
      <c r="D47" t="b">
        <v>0</v>
      </c>
      <c r="E47" t="s">
        <v>1563</v>
      </c>
      <c r="F47" t="s">
        <v>2397</v>
      </c>
      <c r="G47" t="s">
        <v>2931</v>
      </c>
      <c r="H47" t="s">
        <v>297</v>
      </c>
      <c r="I47" t="s">
        <v>297</v>
      </c>
      <c r="J47" t="s">
        <v>1837</v>
      </c>
      <c r="K47" t="str">
        <f>LEFT(J47,141)&amp;" &lt;br&gt; &amp;nbsp;&amp;nbsp;&amp;nbsp;&amp;nbsp;&amp;nbsp;&amp;nbsp;&amp;nbsp;&amp;nbsp;"&amp;MID(J47,2,100)&amp;MID(J47,142,500)</f>
        <v>Carbone, C., Christie, S., Conforti, K., Coulson, T., Franklin, N., Ginsberg, J. R., Griffiths, M., Holden, J., Kawanishi, K., Kinnaird, M.,  &lt;br&gt; &amp;nbsp;&amp;nbsp;&amp;nbsp;&amp;nbsp;&amp;nbsp;&amp;nbsp;&amp;nbsp;&amp;nbsp;arbone, C., Christie, S., Conforti, K., Coulson, T., Franklin, N., Ginsberg, J. R., Griffiths, M., HLaidlaw, R., Lynam, A., Macdonald, D. W., Martyr, D., McDougal, C., Nath, L., O’Brien, T., Seidensticker, J., Smith, D. J. L., Wan Shahruddin, W. N. (2001). The use of photographic rates to estimate densities of tigers and other cryptic mammals. *Animal Conservation, 4*(1), 75–79. &lt;https://doi.org/10.1017/S1367943001001081&gt;</v>
      </c>
      <c r="M47" t="str">
        <f>"    ref_intext_"&amp;E47&amp;": "&amp;""""&amp;H47&amp;""""</f>
        <v xml:space="preserve">    ref_intext_carbone_et_al_2001: "Carbone et al., 2001"</v>
      </c>
      <c r="N47" t="str">
        <f>"    ref_bib_"&amp;E47&amp;": "&amp;""""&amp;J47&amp;""""</f>
        <v xml:space="preserve">    ref_bib_carbone_et_al_2001: "Carbone, C., Christie, S., Conforti, K., Coulson, T., Franklin, N., Ginsberg, J. R., Griffiths, M., Holden, J., Kawanishi, K., Kinnaird, M., Laidlaw, R., Lynam, A., Macdonald, D. W., Martyr, D., McDougal, C., Nath, L., O’Brien, T., Seidensticker, J., Smith, D. J. L., Wan Shahruddin, W. N. (2001). The use of photographic rates to estimate densities of tigers and other cryptic mammals. *Animal Conservation, 4*(1), 75–79. &lt;https://doi.org/10.1017/S1367943001001081&gt;"</v>
      </c>
    </row>
    <row r="48" spans="1:14">
      <c r="A48" t="s">
        <v>2873</v>
      </c>
      <c r="B48" t="b">
        <v>1</v>
      </c>
      <c r="C48" t="b">
        <v>0</v>
      </c>
      <c r="D48" t="b">
        <v>1</v>
      </c>
      <c r="E48" t="s">
        <v>35</v>
      </c>
      <c r="F48" t="s">
        <v>2398</v>
      </c>
      <c r="G48" t="s">
        <v>2932</v>
      </c>
      <c r="H48" t="s">
        <v>296</v>
      </c>
      <c r="I48" t="s">
        <v>296</v>
      </c>
      <c r="J48" t="s">
        <v>935</v>
      </c>
      <c r="K48" t="str">
        <f>LEFT(J48,141)&amp;" &lt;br&gt; &amp;nbsp;&amp;nbsp;&amp;nbsp;&amp;nbsp;&amp;nbsp;&amp;nbsp;&amp;nbsp;&amp;nbsp;"&amp;MID(J48,2,100)&amp;MID(J48,142,500)</f>
        <v>Caughley, G. (1977). Analysis of Vertebrate Populations (pp. 234). Wiley. &lt;&gt; &lt;br&gt; &amp;nbsp;&amp;nbsp;&amp;nbsp;&amp;nbsp;&amp;nbsp;&amp;nbsp;&amp;nbsp;&amp;nbsp;aughley, G. (1977). Analysis of Vertebrate Populations (pp. 234). Wiley. &lt;&gt;</v>
      </c>
      <c r="M48" t="str">
        <f>"    ref_intext_"&amp;E48&amp;": "&amp;""""&amp;H48&amp;""""</f>
        <v xml:space="preserve">    ref_intext_caughley_1977: "Caughley, 1977"</v>
      </c>
      <c r="N48" t="str">
        <f>"    ref_bib_"&amp;E48&amp;": "&amp;""""&amp;J48&amp;""""</f>
        <v xml:space="preserve">    ref_bib_caughley_1977: "Caughley, G. (1977). Analysis of Vertebrate Populations (pp. 234). Wiley. &lt;&gt;"</v>
      </c>
    </row>
    <row r="49" spans="1:14">
      <c r="A49" t="s">
        <v>2873</v>
      </c>
      <c r="B49" t="b">
        <v>1</v>
      </c>
      <c r="C49" t="b">
        <v>0</v>
      </c>
      <c r="D49" t="b">
        <v>0</v>
      </c>
      <c r="E49" t="s">
        <v>1564</v>
      </c>
      <c r="F49" t="s">
        <v>2399</v>
      </c>
      <c r="G49" t="s">
        <v>2933</v>
      </c>
      <c r="H49" t="s">
        <v>295</v>
      </c>
      <c r="I49" t="s">
        <v>295</v>
      </c>
      <c r="J49" t="s">
        <v>2735</v>
      </c>
      <c r="K49" t="str">
        <f>LEFT(J49,141)&amp;" &lt;br&gt; &amp;nbsp;&amp;nbsp;&amp;nbsp;&amp;nbsp;&amp;nbsp;&amp;nbsp;&amp;nbsp;&amp;nbsp;"&amp;MID(J49,2,100)&amp;MID(J49,142,500)</f>
        <v>Chandler, R. B., &amp; Royle, J. A. (2013). Spatially explicit models for inference about [density](/09_glossary.md#density) in unmarked or parti &lt;br&gt; &amp;nbsp;&amp;nbsp;&amp;nbsp;&amp;nbsp;&amp;nbsp;&amp;nbsp;&amp;nbsp;&amp;nbsp;handler, R. B., &amp; Royle, J. A. (2013). Spatially explicit models for inference about [density](/09_gally marked populations. *The Annals of Applied Statistics, 7*(2), 936–954. &lt;https://doi.org/10.1214/12-aoas610&gt;</v>
      </c>
      <c r="M49" t="str">
        <f>"    ref_intext_"&amp;E49&amp;": "&amp;""""&amp;H49&amp;""""</f>
        <v xml:space="preserve">    ref_intext_chandler_royle_2013: "Chandler &amp; Royle, 2013"</v>
      </c>
      <c r="N49" t="str">
        <f>"    ref_bib_"&amp;E49&amp;": "&amp;""""&amp;J49&amp;""""</f>
        <v xml:space="preserve">    ref_bib_chandler_royle_2013: "Chandler, R. B., &amp; Royle, J. A. (2013). Spatially explicit models for inference about [density](/09_glossary.md#density) in unmarked or partially marked populations. *The Annals of Applied Statistics, 7*(2), 936–954. &lt;https://doi.org/10.1214/12-aoas610&gt;"</v>
      </c>
    </row>
    <row r="50" spans="1:14">
      <c r="E50" t="s">
        <v>3300</v>
      </c>
      <c r="H50" t="s">
        <v>3301</v>
      </c>
      <c r="I50" t="s">
        <v>3301</v>
      </c>
      <c r="J50" t="s">
        <v>3302</v>
      </c>
      <c r="K50" t="str">
        <f>LEFT(J50,141)&amp;" &lt;br&gt; &amp;nbsp;&amp;nbsp;&amp;nbsp;&amp;nbsp;&amp;nbsp;&amp;nbsp;&amp;nbsp;&amp;nbsp;"&amp;MID(J50,2,100)&amp;MID(J50,142,500)</f>
        <v>Chao, A., Gotelli, N.J., Hsieh, T. C., Sander, E. L., Ma, K. H., Colwell, R. K. &amp; Ellison, A. M. (2014). Rarefaction and extrapolation with H &lt;br&gt; &amp;nbsp;&amp;nbsp;&amp;nbsp;&amp;nbsp;&amp;nbsp;&amp;nbsp;&amp;nbsp;&amp;nbsp;hao, A., Gotelli, N.J., Hsieh, T. C., Sander, E. L., Ma, K. H., Colwell, R. K. &amp; Ellison, A. M. (201ill numbers: a framework for sampling and estimation in species diversity studies. *Ecological Monographs, 84*, 45–67. &lt;https://doi.org/10.1890/13-0133.1&gt;</v>
      </c>
      <c r="M50" t="str">
        <f>"    ref_intext_"&amp;E50&amp;": "&amp;""""&amp;H50&amp;""""</f>
        <v xml:space="preserve">    ref_intext_chao_et_al_2014: "Chao et al., 2014"</v>
      </c>
      <c r="N50" t="str">
        <f>"    ref_bib_"&amp;E50&amp;": "&amp;""""&amp;J50&amp;""""</f>
        <v xml:space="preserve">    ref_bib_chao_et_al_2014: "Chao, A., Gotelli, N.J., Hsieh, T. C., Sander, E. L., Ma, K. H., Colwell, R. K. &amp; Ellison, A. M. (2014). Rarefaction and extrapolation with Hill numbers: a framework for sampling and estimation in species diversity studies. *Ecological Monographs, 84*, 45–67. &lt;https://doi.org/10.1890/13-0133.1&gt;"</v>
      </c>
    </row>
    <row r="51" spans="1:14">
      <c r="E51" t="s">
        <v>3299</v>
      </c>
      <c r="H51" t="s">
        <v>3298</v>
      </c>
      <c r="I51" t="s">
        <v>3298</v>
      </c>
      <c r="J51" t="s">
        <v>3297</v>
      </c>
      <c r="K51" t="str">
        <f>LEFT(J51,141)&amp;" &lt;br&gt; &amp;nbsp;&amp;nbsp;&amp;nbsp;&amp;nbsp;&amp;nbsp;&amp;nbsp;&amp;nbsp;&amp;nbsp;"&amp;MID(J51,2,100)&amp;MID(J51,142,500)</f>
        <v>Chao, A., Ma, K. H., &amp; Hsieh, T. C. (2016). *iNEXT Online: Software for Interpolation and Extrapolation of Species Diversity.* Program and Us &lt;br&gt; &amp;nbsp;&amp;nbsp;&amp;nbsp;&amp;nbsp;&amp;nbsp;&amp;nbsp;&amp;nbsp;&amp;nbsp;hao, A., Ma, K. H., &amp; Hsieh, T. C. (2016). *iNEXT Online: Software for Interpolation and Extrapolatier’s Guide published at &lt;http://chao.stat.nthu.edu.tw/wordpress/software_download/inextonline/&gt;</v>
      </c>
      <c r="M51" t="str">
        <f>"    ref_intext_"&amp;E51&amp;": "&amp;""""&amp;H51&amp;""""</f>
        <v xml:space="preserve">    ref_intext_chao_et_al_2016: "Chao et al., 2016"</v>
      </c>
      <c r="N51" t="str">
        <f>"    ref_bib_"&amp;E51&amp;": "&amp;""""&amp;J51&amp;""""</f>
        <v xml:space="preserve">    ref_bib_chao_et_al_2016: "Chao, A., Ma, K. H., &amp; Hsieh, T. C. (2016). *iNEXT Online: Software for Interpolation and Extrapolation of Species Diversity.* Program and User’s Guide published at &lt;http://chao.stat.nthu.edu.tw/wordpress/software_download/inextonline/&gt;"</v>
      </c>
    </row>
    <row r="52" spans="1:14">
      <c r="A52" t="s">
        <v>2873</v>
      </c>
      <c r="B52" t="b">
        <v>1</v>
      </c>
      <c r="C52" t="b">
        <v>0</v>
      </c>
      <c r="D52" t="b">
        <v>1</v>
      </c>
      <c r="E52" t="s">
        <v>1565</v>
      </c>
      <c r="F52" t="s">
        <v>2400</v>
      </c>
      <c r="G52" t="s">
        <v>2934</v>
      </c>
      <c r="H52" t="s">
        <v>294</v>
      </c>
      <c r="I52" t="s">
        <v>294</v>
      </c>
      <c r="J52" t="s">
        <v>2837</v>
      </c>
      <c r="K52" t="str">
        <f>LEFT(J52,141)&amp;" &lt;br&gt; &amp;nbsp;&amp;nbsp;&amp;nbsp;&amp;nbsp;&amp;nbsp;&amp;nbsp;&amp;nbsp;&amp;nbsp;"&amp;MID(J52,2,100)&amp;MID(J52,142,500)</f>
        <v>Chatterjee, N., Schuttler, T. G., Nigam, P., &amp; Habib, B. (2021). Deciphering the rarity–detectability continuum: optimizing [survey](/09_glos &lt;br&gt; &amp;nbsp;&amp;nbsp;&amp;nbsp;&amp;nbsp;&amp;nbsp;&amp;nbsp;&amp;nbsp;&amp;nbsp;hatterjee, N., Schuttler, T. G., Nigam, P., &amp; Habib, B. (2021). Deciphering the rarity–detectabilitysary.md#survey) design for terrestrial mammalian community. *Ecosphere 12*(9), e03748. &lt;https://doi.org/10.1002/ecs2.3748&gt;</v>
      </c>
      <c r="M52" t="str">
        <f>"    ref_intext_"&amp;E52&amp;": "&amp;""""&amp;H52&amp;""""</f>
        <v xml:space="preserve">    ref_intext_chatterjee_et_al_2021: "Chatterjee et al., 2021"</v>
      </c>
      <c r="N52" t="str">
        <f>"    ref_bib_"&amp;E52&amp;": "&amp;""""&amp;J52&amp;""""</f>
        <v xml:space="preserve">    ref_bib_chatterjee_et_al_2021: "Chatterjee, N., Schuttler, T. G., Nigam, P., &amp; Habib, B. (2021). Deciphering the rarity–detectability continuum: optimizing [survey](/09_glossary.md#survey) design for terrestrial mammalian community. *Ecosphere 12*(9), e03748. &lt;https://doi.org/10.1002/ecs2.3748&gt;"</v>
      </c>
    </row>
    <row r="53" spans="1:14">
      <c r="A53" t="s">
        <v>2873</v>
      </c>
      <c r="B53" t="b">
        <v>1</v>
      </c>
      <c r="C53" t="b">
        <v>0</v>
      </c>
      <c r="D53" t="b">
        <v>0</v>
      </c>
      <c r="E53" t="s">
        <v>1566</v>
      </c>
      <c r="F53" t="s">
        <v>2401</v>
      </c>
      <c r="G53" t="s">
        <v>2935</v>
      </c>
      <c r="H53" t="s">
        <v>293</v>
      </c>
      <c r="I53" t="s">
        <v>293</v>
      </c>
      <c r="J53" t="s">
        <v>1838</v>
      </c>
      <c r="K53" t="str">
        <f>LEFT(J53,141)&amp;" &lt;br&gt; &amp;nbsp;&amp;nbsp;&amp;nbsp;&amp;nbsp;&amp;nbsp;&amp;nbsp;&amp;nbsp;&amp;nbsp;"&amp;MID(J53,2,100)&amp;MID(J53,142,500)</f>
        <v>Clark, T. G., Bradburn, M. J., Love, S. B., &amp; Altman, D. G. (2003). Survival Analysis Part I: Basic Concepts and First Analyses. *British Jou &lt;br&gt; &amp;nbsp;&amp;nbsp;&amp;nbsp;&amp;nbsp;&amp;nbsp;&amp;nbsp;&amp;nbsp;&amp;nbsp;lark, T. G., Bradburn, M. J., Love, S. B., &amp; Altman, D. G. (2003). Survival Analysis Part I: Basic Crnal of Cancer, 89*(2), 232–38. &lt;https://doi.org/10.1038/sj.bjc.6601118&gt;</v>
      </c>
      <c r="M53" t="str">
        <f>"    ref_intext_"&amp;E53&amp;": "&amp;""""&amp;H53&amp;""""</f>
        <v xml:space="preserve">    ref_intext_clark_et_al_2003: "Clark et al., 2003"</v>
      </c>
      <c r="N53" t="str">
        <f>"    ref_bib_"&amp;E53&amp;": "&amp;""""&amp;J53&amp;""""</f>
        <v xml:space="preserve">    ref_bib_clark_et_al_2003: "Clark, T. G., Bradburn, M. J., Love, S. B., &amp; Altman, D. G. (2003). Survival Analysis Part I: Basic Concepts and First Analyses. *British Journal of Cancer, 89*(2), 232–38. &lt;https://doi.org/10.1038/sj.bjc.6601118&gt;"</v>
      </c>
    </row>
    <row r="54" spans="1:14">
      <c r="A54" t="s">
        <v>2873</v>
      </c>
      <c r="B54" t="b">
        <v>1</v>
      </c>
      <c r="C54" t="b">
        <v>0</v>
      </c>
      <c r="D54" t="b">
        <v>0</v>
      </c>
      <c r="E54" t="s">
        <v>34</v>
      </c>
      <c r="F54" t="s">
        <v>2403</v>
      </c>
      <c r="G54" t="s">
        <v>2937</v>
      </c>
      <c r="H54" t="s">
        <v>292</v>
      </c>
      <c r="I54" t="s">
        <v>292</v>
      </c>
      <c r="J54" t="s">
        <v>2737</v>
      </c>
      <c r="K54" t="str">
        <f>LEFT(J54,141)&amp;" &lt;br&gt; &amp;nbsp;&amp;nbsp;&amp;nbsp;&amp;nbsp;&amp;nbsp;&amp;nbsp;&amp;nbsp;&amp;nbsp;"&amp;MID(J54,2,100)&amp;MID(J54,142,500)</f>
        <v>Clarke, J. D. (2019).comparing Clustered Sampling Designs for Spatially Explicit Estimation of Population [density](/09_glossary.md#density). &lt;br&gt; &amp;nbsp;&amp;nbsp;&amp;nbsp;&amp;nbsp;&amp;nbsp;&amp;nbsp;&amp;nbsp;&amp;nbsp;larke, J. D. (2019).comparing Clustered Sampling Designs for Spatially Explicit Estimation of Popula *Population Ecology, 61*, 93–101. &lt;https://doi.org/10.1002/1438-390X.1011&gt;</v>
      </c>
      <c r="M54" t="str">
        <f>"    ref_intext_"&amp;E54&amp;": "&amp;""""&amp;H54&amp;""""</f>
        <v xml:space="preserve">    ref_intext_clarke_2019: "Clarke, 2019"</v>
      </c>
      <c r="N54" t="str">
        <f>"    ref_bib_"&amp;E54&amp;": "&amp;""""&amp;J54&amp;""""</f>
        <v xml:space="preserve">    ref_bib_clarke_2019: "Clarke, J. D. (2019).comparing Clustered Sampling Designs for Spatially Explicit Estimation of Population [density](/09_glossary.md#density). *Population Ecology, 61*, 93–101. &lt;https://doi.org/10.1002/1438-390X.1011&gt;"</v>
      </c>
    </row>
    <row r="55" spans="1:14">
      <c r="A55" t="s">
        <v>2873</v>
      </c>
      <c r="B55" t="b">
        <v>1</v>
      </c>
      <c r="C55" t="b">
        <v>0</v>
      </c>
      <c r="D55" t="b">
        <v>1</v>
      </c>
      <c r="E55" t="s">
        <v>1482</v>
      </c>
      <c r="F55" t="s">
        <v>2402</v>
      </c>
      <c r="G55" t="s">
        <v>2936</v>
      </c>
      <c r="H55" t="s">
        <v>291</v>
      </c>
      <c r="I55" t="s">
        <v>291</v>
      </c>
      <c r="J55" t="s">
        <v>2736</v>
      </c>
      <c r="K55" t="str">
        <f>LEFT(J55,141)&amp;" &lt;br&gt; &amp;nbsp;&amp;nbsp;&amp;nbsp;&amp;nbsp;&amp;nbsp;&amp;nbsp;&amp;nbsp;&amp;nbsp;"&amp;MID(J55,2,100)&amp;MID(J55,142,500)</f>
        <v>Clarke, J., Bohm, H., Burton, C., Constantinou, A. (2023). *Using Camera Traps to Estimate Medium and Large Mammal [density](/09_glossary.md# &lt;br&gt; &amp;nbsp;&amp;nbsp;&amp;nbsp;&amp;nbsp;&amp;nbsp;&amp;nbsp;&amp;nbsp;&amp;nbsp;larke, J., Bohm, H., Burton, C., Constantinou, A. (2023). *Using Camera Traps to Estimate Medium anddensity): Comparison of Methods and Recommendations for Wildlife Managers*. &lt;https://doi.org/10.13140/RG.2.2.18364.72320&gt;</v>
      </c>
      <c r="M55" t="str">
        <f>"    ref_intext_"&amp;E55&amp;": "&amp;""""&amp;H55&amp;""""</f>
        <v xml:space="preserve">    ref_intext_clarke_et_al_2023: "Clarke et al., 2023"</v>
      </c>
      <c r="N55" t="str">
        <f>"    ref_bib_"&amp;E55&amp;": "&amp;""""&amp;J55&amp;""""</f>
        <v xml:space="preserve">    ref_bib_clarke_et_al_2023: "Clarke, J., Bohm, H., Burton, C., Constantinou, A. (2023). *Using Camera Traps to Estimate Medium and Large Mammal [density](/09_glossary.md#density): Comparison of Methods and Recommendations for Wildlife Managers*. &lt;https://doi.org/10.13140/RG.2.2.18364.72320&gt;"</v>
      </c>
    </row>
    <row r="56" spans="1:14">
      <c r="A56" t="s">
        <v>2873</v>
      </c>
      <c r="B56" t="b">
        <v>0</v>
      </c>
      <c r="C56" t="b">
        <v>1</v>
      </c>
      <c r="D56" t="b">
        <v>0</v>
      </c>
      <c r="E56" t="s">
        <v>1567</v>
      </c>
      <c r="F56" t="s">
        <v>2404</v>
      </c>
      <c r="G56" t="s">
        <v>2938</v>
      </c>
      <c r="H56" t="s">
        <v>290</v>
      </c>
      <c r="I56" t="s">
        <v>290</v>
      </c>
      <c r="J56" t="s">
        <v>1839</v>
      </c>
      <c r="K56" t="str">
        <f>LEFT(J56,141)&amp;" &lt;br&gt; &amp;nbsp;&amp;nbsp;&amp;nbsp;&amp;nbsp;&amp;nbsp;&amp;nbsp;&amp;nbsp;&amp;nbsp;"&amp;MID(J56,2,100)&amp;MID(J56,142,500)</f>
        <v>Clevenger, A. P., &amp; Waltho, N. (2005). Performance indices to identify attributes of highway crossing structures facilitating movement of lar &lt;br&gt; &amp;nbsp;&amp;nbsp;&amp;nbsp;&amp;nbsp;&amp;nbsp;&amp;nbsp;&amp;nbsp;&amp;nbsp;levenger, A. P., &amp; Waltho, N. (2005). Performance indices to identify attributes of highway crossingge mammals. *Biological Conservation, 121* (3), 453–464. &lt;https://doi.org/10.1016/j.biocon.2004.04.025&gt;</v>
      </c>
      <c r="M56" t="str">
        <f>"    ref_intext_"&amp;E56&amp;": "&amp;""""&amp;H56&amp;""""</f>
        <v xml:space="preserve">    ref_intext_clevenger_waltho_2005: "Clevenger &amp; Waltho, 2005"</v>
      </c>
      <c r="N56" t="str">
        <f>"    ref_bib_"&amp;E56&amp;": "&amp;""""&amp;J56&amp;""""</f>
        <v xml:space="preserve">    ref_bib_clevenger_waltho_2005: "Clevenger, A. P., &amp; Waltho, N. (2005). Performance indices to identify attributes of highway crossing structures facilitating movement of large mammals. *Biological Conservation, 121* (3), 453–464. &lt;https://doi.org/10.1016/j.biocon.2004.04.025&gt;"</v>
      </c>
    </row>
    <row r="57" spans="1:14">
      <c r="A57" t="s">
        <v>2873</v>
      </c>
      <c r="B57" t="b">
        <v>0</v>
      </c>
      <c r="C57" t="b">
        <v>0</v>
      </c>
      <c r="E57" t="s">
        <v>1790</v>
      </c>
      <c r="F57" t="s">
        <v>2405</v>
      </c>
      <c r="G57" t="s">
        <v>2939</v>
      </c>
      <c r="H57" t="s">
        <v>1787</v>
      </c>
      <c r="I57" t="s">
        <v>1787</v>
      </c>
      <c r="J57" t="s">
        <v>2738</v>
      </c>
      <c r="K57" t="str">
        <f>LEFT(J57,141)&amp;" &lt;br&gt; &amp;nbsp;&amp;nbsp;&amp;nbsp;&amp;nbsp;&amp;nbsp;&amp;nbsp;&amp;nbsp;&amp;nbsp;"&amp;MID(J57,2,100)&amp;MID(J57,142,500)</f>
        <v>Coltrane, J., DeCesare, N. J., Horne, J. S., &amp; Lukacs, P. M. (2024). Comparing camera-based ungulate [density](/09_glossary.md#density) estim &lt;br&gt; &amp;nbsp;&amp;nbsp;&amp;nbsp;&amp;nbsp;&amp;nbsp;&amp;nbsp;&amp;nbsp;&amp;nbsp;oltrane, J., DeCesare, N. J., Horne, J. S., &amp; Lukacs, P. M. (2024). Comparing camera-based ungulate ates: A case study using island populations of bighorn sheep and mule deer. *The Journal of Wildlife Management, 88*(7), e22636. &lt;https://doi.org/10.1002/jwmg.22636&gt;</v>
      </c>
      <c r="M57" t="str">
        <f>"    ref_intext_"&amp;E57&amp;": "&amp;""""&amp;H57&amp;""""</f>
        <v xml:space="preserve">    ref_intext_coltrane_et_al_2024: "Coltrane et al., 2024"</v>
      </c>
      <c r="N57" t="str">
        <f>"    ref_bib_"&amp;E57&amp;": "&amp;""""&amp;J57&amp;""""</f>
        <v xml:space="preserve">    ref_bib_coltrane_et_al_2024: "Coltrane, J., DeCesare, N. J., Horne, J. S., &amp; Lukacs, P. M. (2024). Comparing camera-based ungulate [density](/09_glossary.md#density) estimates: A case study using island populations of bighorn sheep and mule deer. *The Journal of Wildlife Management, 88*(7), e22636. &lt;https://doi.org/10.1002/jwmg.22636&gt;"</v>
      </c>
    </row>
    <row r="58" spans="1:14">
      <c r="A58" t="s">
        <v>2873</v>
      </c>
      <c r="B58" t="b">
        <v>1</v>
      </c>
      <c r="C58" t="b">
        <v>0</v>
      </c>
      <c r="D58" t="b">
        <v>0</v>
      </c>
      <c r="E58" t="s">
        <v>33</v>
      </c>
      <c r="F58" t="s">
        <v>2406</v>
      </c>
      <c r="G58" t="s">
        <v>2940</v>
      </c>
      <c r="H58" t="s">
        <v>289</v>
      </c>
      <c r="I58" t="s">
        <v>289</v>
      </c>
      <c r="J58" t="s">
        <v>1840</v>
      </c>
      <c r="K58" t="str">
        <f>LEFT(J58,141)&amp;" &lt;br&gt; &amp;nbsp;&amp;nbsp;&amp;nbsp;&amp;nbsp;&amp;nbsp;&amp;nbsp;&amp;nbsp;&amp;nbsp;"&amp;MID(J58,2,100)&amp;MID(J58,142,500)</f>
        <v>Columbia Mountains Institute of Applied Ecology [CMI]. (2020) *Chris Beirne: Tips and Tricks for the Organization and Analysis of Camera Trap &lt;br&gt; &amp;nbsp;&amp;nbsp;&amp;nbsp;&amp;nbsp;&amp;nbsp;&amp;nbsp;&amp;nbsp;&amp;nbsp;olumbia Mountains Institute of Applied Ecology [CMI]. (2020) *Chris Beirne: Tips and Tricks for the  Data*. &lt;https://www.youtube.com/watch?v=VadXgBMhiTY&gt;</v>
      </c>
      <c r="M58" t="str">
        <f>"    ref_intext_"&amp;E58&amp;": "&amp;""""&amp;H58&amp;""""</f>
        <v xml:space="preserve">    ref_intext_cmi_2020: "Columbia Mountains Institute of Applied Ecology [CMI], 2020"</v>
      </c>
      <c r="N58" t="str">
        <f>"    ref_bib_"&amp;E58&amp;": "&amp;""""&amp;J58&amp;""""</f>
        <v xml:space="preserve">    ref_bib_cmi_2020: "Columbia Mountains Institute of Applied Ecology [CMI]. (2020) *Chris Beirne: Tips and Tricks for the Organization and Analysis of Camera Trap Data*. &lt;https://www.youtube.com/watch?v=VadXgBMhiTY&gt;"</v>
      </c>
    </row>
    <row r="59" spans="1:14">
      <c r="A59" t="s">
        <v>2873</v>
      </c>
      <c r="E59" t="s">
        <v>1806</v>
      </c>
      <c r="F59" t="s">
        <v>2408</v>
      </c>
      <c r="G59" t="s">
        <v>2942</v>
      </c>
      <c r="H59" t="s">
        <v>1807</v>
      </c>
      <c r="I59" t="s">
        <v>1807</v>
      </c>
      <c r="J59" t="s">
        <v>1808</v>
      </c>
      <c r="K59" t="str">
        <f>LEFT(J59,141)&amp;" &lt;br&gt; &amp;nbsp;&amp;nbsp;&amp;nbsp;&amp;nbsp;&amp;nbsp;&amp;nbsp;&amp;nbsp;&amp;nbsp;"&amp;MID(J59,2,100)&amp;MID(J59,142,500)</f>
        <v>Colwell, R. K. (2022). EstimateS: Statistical Estimation of Species Richness and Shared Species from Samples. Version 9.1. &lt;https://www.rober &lt;br&gt; &amp;nbsp;&amp;nbsp;&amp;nbsp;&amp;nbsp;&amp;nbsp;&amp;nbsp;&amp;nbsp;&amp;nbsp;olwell, R. K. (2022). EstimateS: Statistical Estimation of Species Richness and Shared Species from tkcolwell.org/pages/1407&gt;</v>
      </c>
      <c r="M59" t="str">
        <f>"    ref_intext_"&amp;E59&amp;": "&amp;""""&amp;H59&amp;""""</f>
        <v xml:space="preserve">    ref_intext_colwell_2022: "Colwell, 2022"</v>
      </c>
      <c r="N59" t="str">
        <f>"    ref_bib_"&amp;E59&amp;": "&amp;""""&amp;J59&amp;""""</f>
        <v xml:space="preserve">    ref_bib_colwell_2022: "Colwell, R. K. (2022). EstimateS: Statistical Estimation of Species Richness and Shared Species from Samples. Version 9.1. &lt;https://www.robertkcolwell.org/pages/1407&gt;"</v>
      </c>
    </row>
    <row r="60" spans="1:14">
      <c r="A60" t="s">
        <v>2873</v>
      </c>
      <c r="B60" t="b">
        <v>0</v>
      </c>
      <c r="C60" t="b">
        <v>0</v>
      </c>
      <c r="D60" t="b">
        <v>1</v>
      </c>
      <c r="E60" t="s">
        <v>1568</v>
      </c>
      <c r="F60" t="s">
        <v>2407</v>
      </c>
      <c r="G60" t="s">
        <v>2941</v>
      </c>
      <c r="H60" t="s">
        <v>288</v>
      </c>
      <c r="I60" t="s">
        <v>288</v>
      </c>
      <c r="J60" t="s">
        <v>1841</v>
      </c>
      <c r="K60" t="str">
        <f>LEFT(J60,141)&amp;" &lt;br&gt; &amp;nbsp;&amp;nbsp;&amp;nbsp;&amp;nbsp;&amp;nbsp;&amp;nbsp;&amp;nbsp;&amp;nbsp;"&amp;MID(J60,2,100)&amp;MID(J60,142,500)</f>
        <v>Colwell, R., Chao, A., Gotelli, N., Lin, S., Mao, C., Chazdon, R., &amp; Longino, J. (2012). Models and estimators linking individual-based and s &lt;br&gt; &amp;nbsp;&amp;nbsp;&amp;nbsp;&amp;nbsp;&amp;nbsp;&amp;nbsp;&amp;nbsp;&amp;nbsp;olwell, R., Chao, A., Gotelli, N., Lin, S., Mao, C., Chazdon, R., &amp; Longino, J. (2012). Models and eample-based rarefaction, extrapolation and comparison of assemblages. *Journal of Plant Ecology, 5*(1), 3–21. &lt;https://doi.org/10.1093/jpe/rtr044&gt;</v>
      </c>
      <c r="M60" t="str">
        <f>"    ref_intext_"&amp;E60&amp;": "&amp;""""&amp;H60&amp;""""</f>
        <v xml:space="preserve">    ref_intext_colwell_et_al_2012: "Colwell et al., 2012"</v>
      </c>
      <c r="N60" t="str">
        <f>"    ref_bib_"&amp;E60&amp;": "&amp;""""&amp;J60&amp;""""</f>
        <v xml:space="preserve">    ref_bib_colwell_et_al_2012: "Colwell, R., Chao, A., Gotelli, N., Lin, S., Mao, C., Chazdon, R., &amp; Longino, J. (2012). Models and estimators linking individual-based and sample-based rarefaction, extrapolation and comparison of assemblages. *Journal of Plant Ecology, 5*(1), 3–21. &lt;https://doi.org/10.1093/jpe/rtr044&gt;"</v>
      </c>
    </row>
    <row r="61" spans="1:14">
      <c r="A61" t="s">
        <v>2873</v>
      </c>
      <c r="B61" t="b">
        <v>1</v>
      </c>
      <c r="C61" t="b">
        <v>0</v>
      </c>
      <c r="D61" t="b">
        <v>0</v>
      </c>
      <c r="E61" t="s">
        <v>1569</v>
      </c>
      <c r="F61" t="s">
        <v>2409</v>
      </c>
      <c r="G61" t="s">
        <v>2943</v>
      </c>
      <c r="H61" t="s">
        <v>287</v>
      </c>
      <c r="I61" t="s">
        <v>850</v>
      </c>
      <c r="J61" t="s">
        <v>1842</v>
      </c>
      <c r="K61" t="str">
        <f>LEFT(J61,141)&amp;" &lt;br&gt; &amp;nbsp;&amp;nbsp;&amp;nbsp;&amp;nbsp;&amp;nbsp;&amp;nbsp;&amp;nbsp;&amp;nbsp;"&amp;MID(J61,2,100)&amp;MID(J61,142,500)</f>
        <v>Colyn, R. B., Radloff, F., &amp; O’Riain, M. J. (2018). Camera trapping mammals in the scrubland’s of the cape floristic kingdom - the importance &lt;br&gt; &amp;nbsp;&amp;nbsp;&amp;nbsp;&amp;nbsp;&amp;nbsp;&amp;nbsp;&amp;nbsp;&amp;nbsp;olyn, R. B., Radloff, F., &amp; O’Riain, M. J. (2018). Camera trapping mammals in the scrubland’s of the of effort, spacing and trap placement. *Biodiversity and Conservation, 27*(2), 503–520. &lt;https://doi.org/10.1007/s10531-017-1448-z&gt;</v>
      </c>
      <c r="M61" t="str">
        <f>"    ref_intext_"&amp;E61&amp;": "&amp;""""&amp;H61&amp;""""</f>
        <v xml:space="preserve">    ref_intext_colyn_et_al_2018: "Colyn et al., 2018"</v>
      </c>
      <c r="N61" t="str">
        <f>"    ref_bib_"&amp;E61&amp;": "&amp;""""&amp;J61&amp;""""</f>
        <v xml:space="preserve">    ref_bib_colyn_et_al_2018: "Colyn, R. B., Radloff, F., &amp; O’Riain, M. J. (2018). Camera trapping mammals in the scrubland’s of the cape floristic kingdom - the importance of effort, spacing and trap placement. *Biodiversity and Conservation, 27*(2), 503–520. &lt;https://doi.org/10.1007/s10531-017-1448-z&gt;"</v>
      </c>
    </row>
    <row r="62" spans="1:14">
      <c r="A62" t="s">
        <v>2873</v>
      </c>
      <c r="B62" t="b">
        <v>0</v>
      </c>
      <c r="C62" t="b">
        <v>0</v>
      </c>
      <c r="E62" t="s">
        <v>1570</v>
      </c>
      <c r="F62" t="s">
        <v>2410</v>
      </c>
      <c r="G62" t="s">
        <v>2944</v>
      </c>
      <c r="H62" t="s">
        <v>1306</v>
      </c>
      <c r="I62" t="s">
        <v>1306</v>
      </c>
      <c r="J62" t="s">
        <v>1305</v>
      </c>
      <c r="K62" t="str">
        <f>LEFT(J62,141)&amp;" &lt;br&gt; &amp;nbsp;&amp;nbsp;&amp;nbsp;&amp;nbsp;&amp;nbsp;&amp;nbsp;&amp;nbsp;&amp;nbsp;"&amp;MID(J62,2,100)&amp;MID(J62,142,500)</f>
        <v>Crisfield, V. E., Guillaume Blanchet, F., Raudsepp‐Hearne, C., &amp; Gravel, D. (2024). How and why species are rare: Towards an understanding of &lt;br&gt; &amp;nbsp;&amp;nbsp;&amp;nbsp;&amp;nbsp;&amp;nbsp;&amp;nbsp;&amp;nbsp;&amp;nbsp;risfield, V. E., Guillaume Blanchet, F., Raudsepp‐Hearne, C., &amp; Gravel, D. (2024). How and why speci the ecological causes of rarity. *Ecography, 2024* (2), e07037. &lt;https://doi.org/10.1111/ecog.07037&gt;</v>
      </c>
      <c r="M62" t="str">
        <f>"    ref_intext_"&amp;E62&amp;": "&amp;""""&amp;H62&amp;""""</f>
        <v xml:space="preserve">    ref_intext_crisfield_et_al_2024: "Crisfield et al., 2024"</v>
      </c>
      <c r="N62" t="str">
        <f>"    ref_bib_"&amp;E62&amp;": "&amp;""""&amp;J62&amp;""""</f>
        <v xml:space="preserve">    ref_bib_crisfield_et_al_2024: "Crisfield, V. E., Guillaume Blanchet, F., Raudsepp‐Hearne, C., &amp; Gravel, D. (2024). How and why species are rare: Towards an understanding of the ecological causes of rarity. *Ecography, 2024* (2), e07037. &lt;https://doi.org/10.1111/ecog.07037&gt;"</v>
      </c>
    </row>
    <row r="63" spans="1:14">
      <c r="A63" t="s">
        <v>2873</v>
      </c>
      <c r="B63" t="b">
        <v>1</v>
      </c>
      <c r="C63" t="b">
        <v>0</v>
      </c>
      <c r="D63" t="b">
        <v>0</v>
      </c>
      <c r="E63" t="s">
        <v>1571</v>
      </c>
      <c r="F63" t="s">
        <v>2411</v>
      </c>
      <c r="G63" t="s">
        <v>2945</v>
      </c>
      <c r="H63" t="s">
        <v>286</v>
      </c>
      <c r="I63" t="s">
        <v>286</v>
      </c>
      <c r="J63" t="s">
        <v>1843</v>
      </c>
      <c r="K63" t="str">
        <f>LEFT(J63,141)&amp;" &lt;br&gt; &amp;nbsp;&amp;nbsp;&amp;nbsp;&amp;nbsp;&amp;nbsp;&amp;nbsp;&amp;nbsp;&amp;nbsp;"&amp;MID(J63,2,100)&amp;MID(J63,142,500)</f>
        <v>Cusack, J., Dickman, A. J., Rowcliffe, J. M., Carbone, C., Macdonald, D. W., &amp; Coulson, T. (2015). Random versus Game Trail-based Camera trap &lt;br&gt; &amp;nbsp;&amp;nbsp;&amp;nbsp;&amp;nbsp;&amp;nbsp;&amp;nbsp;&amp;nbsp;&amp;nbsp;usack, J., Dickman, A. J., Rowcliffe, J. M., Carbone, C., Macdonald, D. W., &amp; Coulson, T. (2015). Ra Placement Strategy for Monitoring Terrestrial Mammal Communities. *PloS One*,*10*(5), e0126373. &lt;https://doi.org/10.1371/journal.pone.0126373&gt;</v>
      </c>
      <c r="M63" t="str">
        <f>"    ref_intext_"&amp;E63&amp;": "&amp;""""&amp;H63&amp;""""</f>
        <v xml:space="preserve">    ref_intext_cusack_et_al_2015: "Cusack et al., 2015"</v>
      </c>
      <c r="N63" t="str">
        <f>"    ref_bib_"&amp;E63&amp;": "&amp;""""&amp;J63&amp;""""</f>
        <v xml:space="preserve">    ref_bib_cusack_et_al_2015: "Cusack, J., Dickman, A. J., Rowcliffe, J. M., Carbone, C., Macdonald, D. W., &amp; Coulson, T. (2015). Random versus Game Trail-based Camera trap Placement Strategy for Monitoring Terrestrial Mammal Communities. *PloS One*,*10*(5), e0126373. &lt;https://doi.org/10.1371/journal.pone.0126373&gt;"</v>
      </c>
    </row>
    <row r="64" spans="1:14">
      <c r="A64" t="s">
        <v>2874</v>
      </c>
      <c r="B64" t="b">
        <v>1</v>
      </c>
      <c r="C64" t="b">
        <v>0</v>
      </c>
      <c r="D64" t="b">
        <v>0</v>
      </c>
      <c r="E64" t="s">
        <v>1572</v>
      </c>
      <c r="F64" t="s">
        <v>2412</v>
      </c>
      <c r="G64" t="s">
        <v>2946</v>
      </c>
      <c r="H64" t="s">
        <v>285</v>
      </c>
      <c r="I64" t="s">
        <v>285</v>
      </c>
      <c r="J64" t="s">
        <v>1844</v>
      </c>
      <c r="K64" t="str">
        <f>LEFT(J64,141)&amp;" &lt;br&gt; &amp;nbsp;&amp;nbsp;&amp;nbsp;&amp;nbsp;&amp;nbsp;&amp;nbsp;&amp;nbsp;&amp;nbsp;"&amp;MID(J64,2,100)&amp;MID(J64,142,500)</f>
        <v>Davis, R. S., Stone, E. L., Gentle, L. K., Mgoola, W. O., Uzal, A., &amp; Yarnell, R. W. (2021). Spatial Partial Identity Model Reveals Low Densi &lt;br&gt; &amp;nbsp;&amp;nbsp;&amp;nbsp;&amp;nbsp;&amp;nbsp;&amp;nbsp;&amp;nbsp;&amp;nbsp;avis, R. S., Stone, E. L., Gentle, L. K., Mgoola, W. O., Uzal, A., &amp; Yarnell, R. W. (2021). Spatial ties of Leopard and Spotted Hyaena in a Miombo Woodland. *Journal of Zoology*, *313*, 43-53. &lt;https://zslpublications.onlinelibrary.wiley.com/doi/epdf/10.1111/jzo.12838&gt;</v>
      </c>
      <c r="M64" t="str">
        <f>"    ref_intext_"&amp;E64&amp;": "&amp;""""&amp;H64&amp;""""</f>
        <v xml:space="preserve">    ref_intext_davis_et_al_2021: "Davis et al., 2021"</v>
      </c>
      <c r="N64" t="str">
        <f>"    ref_bib_"&amp;E64&amp;": "&amp;""""&amp;J64&amp;""""</f>
        <v xml:space="preserve">    ref_bib_davis_et_al_2021: "Davis, R. S., Stone, E. L., Gentle, L. K., Mgoola, W. O., Uzal, A., &amp; Yarnell, R. W. (2021). Spatial Partial Identity Model Reveals Low Densities of Leopard and Spotted Hyaena in a Miombo Woodland. *Journal of Zoology*, *313*, 43-53. &lt;https://zslpublications.onlinelibrary.wiley.com/doi/epdf/10.1111/jzo.12838&gt;"</v>
      </c>
    </row>
    <row r="65" spans="1:14">
      <c r="A65" t="s">
        <v>2874</v>
      </c>
      <c r="B65" t="b">
        <v>1</v>
      </c>
      <c r="C65" t="b">
        <v>0</v>
      </c>
      <c r="D65" t="b">
        <v>0</v>
      </c>
      <c r="E65" t="s">
        <v>1573</v>
      </c>
      <c r="F65" t="s">
        <v>2413</v>
      </c>
      <c r="G65" t="s">
        <v>2947</v>
      </c>
      <c r="H65" t="s">
        <v>284</v>
      </c>
      <c r="I65" t="s">
        <v>284</v>
      </c>
      <c r="J65" t="s">
        <v>1845</v>
      </c>
      <c r="K65" t="str">
        <f>LEFT(J65,141)&amp;" &lt;br&gt; &amp;nbsp;&amp;nbsp;&amp;nbsp;&amp;nbsp;&amp;nbsp;&amp;nbsp;&amp;nbsp;&amp;nbsp;"&amp;MID(J65,2,100)&amp;MID(J65,142,500)</f>
        <v>Dénes, F. V., Silveira, L. F., Beissinger, S. R., &amp; Isaac, N. (2015). Estimating Abundance of Unmarked Animal Populations: Accounting for Imp &lt;br&gt; &amp;nbsp;&amp;nbsp;&amp;nbsp;&amp;nbsp;&amp;nbsp;&amp;nbsp;&amp;nbsp;&amp;nbsp;énes, F. V., Silveira, L. F., Beissinger, S. R., &amp; Isaac, N. (2015). Estimating Abundance of Unmarkeerfect Detection and Other Sources of Zero Inflation. *Methods in Ecology and Evolution, 6*(5), 543–556. &lt;https://doi.org/10.1111/2041-210x.12333&gt;</v>
      </c>
      <c r="M65" t="str">
        <f>"    ref_intext_"&amp;E65&amp;": "&amp;""""&amp;H65&amp;""""</f>
        <v xml:space="preserve">    ref_intext_denes_et_al_2015: "Dénes et al., 2015"</v>
      </c>
      <c r="N65" t="str">
        <f>"    ref_bib_"&amp;E65&amp;": "&amp;""""&amp;J65&amp;""""</f>
        <v xml:space="preserve">    ref_bib_denes_et_al_2015: "Dénes, F. V., Silveira, L. F., Beissinger, S. R., &amp; Isaac, N. (2015). Estimating Abundance of Unmarked Animal Populations: Accounting for Imperfect Detection and Other Sources of Zero Inflation. *Methods in Ecology and Evolution, 6*(5), 543–556. &lt;https://doi.org/10.1111/2041-210x.12333&gt;"</v>
      </c>
    </row>
    <row r="66" spans="1:14">
      <c r="A66" t="s">
        <v>2874</v>
      </c>
      <c r="B66" t="b">
        <v>0</v>
      </c>
      <c r="C66" t="b">
        <v>0</v>
      </c>
      <c r="D66" t="b">
        <v>1</v>
      </c>
      <c r="E66" t="s">
        <v>1574</v>
      </c>
      <c r="F66" t="s">
        <v>2414</v>
      </c>
      <c r="G66" t="s">
        <v>2948</v>
      </c>
      <c r="H66" t="s">
        <v>283</v>
      </c>
      <c r="I66" t="s">
        <v>283</v>
      </c>
      <c r="J66" t="s">
        <v>1846</v>
      </c>
      <c r="K66" t="str">
        <f>LEFT(J66,141)&amp;" &lt;br&gt; &amp;nbsp;&amp;nbsp;&amp;nbsp;&amp;nbsp;&amp;nbsp;&amp;nbsp;&amp;nbsp;&amp;nbsp;"&amp;MID(J66,2,100)&amp;MID(J66,142,500)</f>
        <v>Deng, C., Daley, T., &amp; Smith, A. (2015). Applications of species accumulation curves in large‐scale biological data analysis. *Quantitative B &lt;br&gt; &amp;nbsp;&amp;nbsp;&amp;nbsp;&amp;nbsp;&amp;nbsp;&amp;nbsp;&amp;nbsp;&amp;nbsp;eng, C., Daley, T., &amp; Smith, A. (2015). Applications of species accumulation curves in large‐scale biology*, *3*(3), 135–144. &lt;https://doi.org/10.1007/s40484-015-0049-7&gt;</v>
      </c>
      <c r="M66" t="str">
        <f>"    ref_intext_"&amp;E66&amp;": "&amp;""""&amp;H66&amp;""""</f>
        <v xml:space="preserve">    ref_intext_deng_et_al_2015: "Deng et al., 2015"</v>
      </c>
      <c r="N66" t="str">
        <f>"    ref_bib_"&amp;E66&amp;": "&amp;""""&amp;J66&amp;""""</f>
        <v xml:space="preserve">    ref_bib_deng_et_al_2015: "Deng, C., Daley, T., &amp; Smith, A. (2015). Applications of species accumulation curves in large‐scale biological data analysis. *Quantitative Biology*, *3*(3), 135–144. &lt;https://doi.org/10.1007/s40484-015-0049-7&gt;"</v>
      </c>
    </row>
    <row r="67" spans="1:14">
      <c r="A67" t="s">
        <v>2874</v>
      </c>
      <c r="B67" t="b">
        <v>0</v>
      </c>
      <c r="C67" t="b">
        <v>0</v>
      </c>
      <c r="E67" t="s">
        <v>1575</v>
      </c>
      <c r="F67" t="s">
        <v>2415</v>
      </c>
      <c r="G67" t="s">
        <v>2949</v>
      </c>
      <c r="H67" t="s">
        <v>282</v>
      </c>
      <c r="I67" t="s">
        <v>282</v>
      </c>
      <c r="J67" t="s">
        <v>1847</v>
      </c>
      <c r="K67" t="str">
        <f>LEFT(J67,141)&amp;" &lt;br&gt; &amp;nbsp;&amp;nbsp;&amp;nbsp;&amp;nbsp;&amp;nbsp;&amp;nbsp;&amp;nbsp;&amp;nbsp;"&amp;MID(J67,2,100)&amp;MID(J67,142,500)</f>
        <v>Dey, S., Moqanaki, E., Milleret, C., Dupont, P., Tourani, M., &amp; Bischof, R. (2023). Modelling spatially autocorrelated detection probabilitie &lt;br&gt; &amp;nbsp;&amp;nbsp;&amp;nbsp;&amp;nbsp;&amp;nbsp;&amp;nbsp;&amp;nbsp;&amp;nbsp;ey, S., Moqanaki, E., Milleret, C., Dupont, P., Tourani, M., &amp; Bischof, R. (2023). Modelling spatials in spatial capture-recapture using random effects. *Ecological Modelling, 479*, 110324. &lt;https://doi.org/10.1016/j.ecolmodel.2023.110324&gt;</v>
      </c>
      <c r="M67" t="str">
        <f>"    ref_intext_"&amp;E67&amp;": "&amp;""""&amp;H67&amp;""""</f>
        <v xml:space="preserve">    ref_intext_dey_et_al_2023: "Dey et al., 2023"</v>
      </c>
      <c r="N67" t="str">
        <f>"    ref_bib_"&amp;E67&amp;": "&amp;""""&amp;J67&amp;""""</f>
        <v xml:space="preserve">    ref_bib_dey_et_al_2023: "Dey, S., Moqanaki, E., Milleret, C., Dupont, P., Tourani, M., &amp; Bischof, R. (2023). Modelling spatially autocorrelated detection probabilities in spatial capture-recapture using random effects. *Ecological Modelling, 479*, 110324. &lt;https://doi.org/10.1016/j.ecolmodel.2023.110324&gt;"</v>
      </c>
    </row>
    <row r="68" spans="1:14">
      <c r="A68" t="s">
        <v>2874</v>
      </c>
      <c r="B68" t="b">
        <v>1</v>
      </c>
      <c r="C68" t="b">
        <v>0</v>
      </c>
      <c r="D68" t="b">
        <v>0</v>
      </c>
      <c r="E68" t="s">
        <v>1576</v>
      </c>
      <c r="F68" t="s">
        <v>2416</v>
      </c>
      <c r="G68" t="s">
        <v>2950</v>
      </c>
      <c r="H68" t="s">
        <v>281</v>
      </c>
      <c r="I68" t="s">
        <v>281</v>
      </c>
      <c r="J68" t="s">
        <v>2739</v>
      </c>
      <c r="K68" t="str">
        <f>LEFT(J68,141)&amp;" &lt;br&gt; &amp;nbsp;&amp;nbsp;&amp;nbsp;&amp;nbsp;&amp;nbsp;&amp;nbsp;&amp;nbsp;&amp;nbsp;"&amp;MID(J68,2,100)&amp;MID(J68,142,500)</f>
        <v>Dillon, A., &amp; Kelly, M. J. (2008). Ocelot Home Range, Overlap and [density](/09_glossary.md#density): Comparing Radio Telemetry with Camera T &lt;br&gt; &amp;nbsp;&amp;nbsp;&amp;nbsp;&amp;nbsp;&amp;nbsp;&amp;nbsp;&amp;nbsp;&amp;nbsp;illon, A., &amp; Kelly, M. J. (2008). Ocelot Home Range, Overlap and [density](/09_glossary.md#density):rapping. *Journal of Zoology, 275*, 391–398. &lt;https://doi.org/10.1111/j.1469-7998.2008.00452.x&gt;</v>
      </c>
      <c r="M68" t="str">
        <f>"    ref_intext_"&amp;E68&amp;": "&amp;""""&amp;H68&amp;""""</f>
        <v xml:space="preserve">    ref_intext_dillon_kelly_2008: "Dillon &amp; Kelly, 2008"</v>
      </c>
      <c r="N68" t="str">
        <f>"    ref_bib_"&amp;E68&amp;": "&amp;""""&amp;J68&amp;""""</f>
        <v xml:space="preserve">    ref_bib_dillon_kelly_2008: "Dillon, A., &amp; Kelly, M. J. (2008). Ocelot Home Range, Overlap and [density](/09_glossary.md#density): Comparing Radio Telemetry with Camera Trapping. *Journal of Zoology, 275*, 391–398. &lt;https://doi.org/10.1111/j.1469-7998.2008.00452.x&gt;"</v>
      </c>
    </row>
    <row r="69" spans="1:14">
      <c r="A69" t="s">
        <v>2874</v>
      </c>
      <c r="B69" t="b">
        <v>1</v>
      </c>
      <c r="C69" t="b">
        <v>0</v>
      </c>
      <c r="D69" t="b">
        <v>0</v>
      </c>
      <c r="E69" t="s">
        <v>1577</v>
      </c>
      <c r="F69" t="s">
        <v>2417</v>
      </c>
      <c r="G69" t="s">
        <v>2951</v>
      </c>
      <c r="H69" t="s">
        <v>280</v>
      </c>
      <c r="I69" t="s">
        <v>280</v>
      </c>
      <c r="J69" t="s">
        <v>2740</v>
      </c>
      <c r="K69" t="str">
        <f>LEFT(J69,141)&amp;" &lt;br&gt; &amp;nbsp;&amp;nbsp;&amp;nbsp;&amp;nbsp;&amp;nbsp;&amp;nbsp;&amp;nbsp;&amp;nbsp;"&amp;MID(J69,2,100)&amp;MID(J69,142,500)</f>
        <v>Doran-Myers, D. (2018). *Methodological Comparison of Canada Lynx [density](/09_glossary.md#density) Estimation* [Master of Science in Ecolog &lt;br&gt; &amp;nbsp;&amp;nbsp;&amp;nbsp;&amp;nbsp;&amp;nbsp;&amp;nbsp;&amp;nbsp;&amp;nbsp;oran-Myers, D. (2018). *Methodological Comparison of Canada Lynx [density](/09_glossary.md#density) y thesis, University of Alberta]. ERA: Education and Research Archive. &lt;https://doi.org/10.7939/R3Q815805&gt;</v>
      </c>
      <c r="M69" t="str">
        <f>"    ref_intext_"&amp;E69&amp;": "&amp;""""&amp;H69&amp;""""</f>
        <v xml:space="preserve">    ref_intext_doran_myers_2018: "Doran-Myers, 2018"</v>
      </c>
      <c r="N69" t="str">
        <f>"    ref_bib_"&amp;E69&amp;": "&amp;""""&amp;J69&amp;""""</f>
        <v xml:space="preserve">    ref_bib_doran_myers_2018: "Doran-Myers, D. (2018). *Methodological Comparison of Canada Lynx [density](/09_glossary.md#density) Estimation* [Master of Science in Ecology thesis, University of Alberta]. ERA: Education and Research Archive. &lt;https://doi.org/10.7939/R3Q815805&gt;"</v>
      </c>
    </row>
    <row r="70" spans="1:14">
      <c r="A70" t="s">
        <v>2874</v>
      </c>
      <c r="B70" t="b">
        <v>0</v>
      </c>
      <c r="C70" t="b">
        <v>1</v>
      </c>
      <c r="D70" t="b">
        <v>0</v>
      </c>
      <c r="E70" t="s">
        <v>1578</v>
      </c>
      <c r="F70" t="s">
        <v>2418</v>
      </c>
      <c r="G70" t="s">
        <v>2952</v>
      </c>
      <c r="H70" t="s">
        <v>279</v>
      </c>
      <c r="I70" t="s">
        <v>279</v>
      </c>
      <c r="J70" t="s">
        <v>1848</v>
      </c>
      <c r="K70" t="str">
        <f>LEFT(J70,141)&amp;" &lt;br&gt; &amp;nbsp;&amp;nbsp;&amp;nbsp;&amp;nbsp;&amp;nbsp;&amp;nbsp;&amp;nbsp;&amp;nbsp;"&amp;MID(J70,2,100)&amp;MID(J70,142,500)</f>
        <v>Dunne, B. M., &amp; Quinn, M. S. (2009). Effectiveness of above-ground pipeline mitigation for moose (*Alces alces*) and other large mammals. *Bi &lt;br&gt; &amp;nbsp;&amp;nbsp;&amp;nbsp;&amp;nbsp;&amp;nbsp;&amp;nbsp;&amp;nbsp;&amp;nbsp;unne, B. M., &amp; Quinn, M. S. (2009). Effectiveness of above-ground pipeline mitigation for moose (*Alological Conservation, 142* (2), 332–343. &lt;https://doi.org/10.1016/j.biocon.2008.10.029&gt;</v>
      </c>
      <c r="M70" t="str">
        <f>"    ref_intext_"&amp;E70&amp;": "&amp;""""&amp;H70&amp;""""</f>
        <v xml:space="preserve">    ref_intext_dunne_quinn_2009: "Dunne &amp; Quinn, 2009"</v>
      </c>
      <c r="N70" t="str">
        <f>"    ref_bib_"&amp;E70&amp;": "&amp;""""&amp;J70&amp;""""</f>
        <v xml:space="preserve">    ref_bib_dunne_quinn_2009: "Dunne, B. M., &amp; Quinn, M. S. (2009). Effectiveness of above-ground pipeline mitigation for moose (*Alces alces*) and other large mammals. *Biological Conservation, 142* (2), 332–343. &lt;https://doi.org/10.1016/j.biocon.2008.10.029&gt;"</v>
      </c>
    </row>
    <row r="71" spans="1:14">
      <c r="A71" t="s">
        <v>2874</v>
      </c>
      <c r="B71" t="b">
        <v>1</v>
      </c>
      <c r="C71" t="b">
        <v>1</v>
      </c>
      <c r="D71" t="b">
        <v>0</v>
      </c>
      <c r="E71" t="s">
        <v>1579</v>
      </c>
      <c r="F71" t="s">
        <v>2419</v>
      </c>
      <c r="G71" t="s">
        <v>2953</v>
      </c>
      <c r="H71" t="s">
        <v>278</v>
      </c>
      <c r="I71" t="s">
        <v>278</v>
      </c>
      <c r="J71" t="s">
        <v>1849</v>
      </c>
      <c r="K71" t="str">
        <f>LEFT(J71,141)&amp;" &lt;br&gt; &amp;nbsp;&amp;nbsp;&amp;nbsp;&amp;nbsp;&amp;nbsp;&amp;nbsp;&amp;nbsp;&amp;nbsp;"&amp;MID(J71,2,100)&amp;MID(J71,142,500)</f>
        <v>Duquette, J. F., Belant, J. L., Svoboda, N. J., Beyer Jr., D. E., &amp; Albright, C. A. (2014). Comparison of occupancy modeling and radiotelemet &lt;br&gt; &amp;nbsp;&amp;nbsp;&amp;nbsp;&amp;nbsp;&amp;nbsp;&amp;nbsp;&amp;nbsp;&amp;nbsp;uquette, J. F., Belant, J. L., Svoboda, N. J., Beyer Jr., D. E., &amp; Albright, C. A. (2014). Comparisory to estimate ungulate population dynamics. *Population Ecology, 56,* 481-492. &lt;https://www.academia.edu/23421255/.&gt;</v>
      </c>
      <c r="M71" t="str">
        <f>"    ref_intext_"&amp;E71&amp;": "&amp;""""&amp;H71&amp;""""</f>
        <v xml:space="preserve">    ref_intext_duquette_et_al_2014: "Duquette et al., 2014"</v>
      </c>
      <c r="N71" t="str">
        <f>"    ref_bib_"&amp;E71&amp;": "&amp;""""&amp;J71&amp;""""</f>
        <v xml:space="preserve">    ref_bib_duquette_et_al_2014: "Duquette, J. F., Belant, J. L., Svoboda, N. J., Beyer Jr., D. E., &amp; Albright, C. A. (2014). Comparison of occupancy modeling and radiotelemetry to estimate ungulate population dynamics. *Population Ecology, 56,* 481-492. &lt;https://www.academia.edu/23421255/.&gt;"</v>
      </c>
    </row>
    <row r="72" spans="1:14">
      <c r="A72" t="s">
        <v>2875</v>
      </c>
      <c r="B72" t="b">
        <v>1</v>
      </c>
      <c r="C72" t="b">
        <v>0</v>
      </c>
      <c r="D72" t="b">
        <v>0</v>
      </c>
      <c r="E72" t="s">
        <v>32</v>
      </c>
      <c r="F72" t="s">
        <v>2424</v>
      </c>
      <c r="G72" t="s">
        <v>2958</v>
      </c>
      <c r="H72" t="s">
        <v>277</v>
      </c>
      <c r="I72" t="s">
        <v>277</v>
      </c>
      <c r="J72" t="s">
        <v>2744</v>
      </c>
      <c r="K72" t="str">
        <f>LEFT(J72,141)&amp;" &lt;br&gt; &amp;nbsp;&amp;nbsp;&amp;nbsp;&amp;nbsp;&amp;nbsp;&amp;nbsp;&amp;nbsp;&amp;nbsp;"&amp;MID(J72,2,100)&amp;MID(J72,142,500)</f>
        <v>Efford, M. (2004). [density](/09_glossary.md#density) Estimation in Live-Trapping Studies. *Oikos, 106*(3), 598–610. &lt;http://www.jstor.org.lo &lt;br&gt; &amp;nbsp;&amp;nbsp;&amp;nbsp;&amp;nbsp;&amp;nbsp;&amp;nbsp;&amp;nbsp;&amp;nbsp;fford, M. (2004). [density](/09_glossary.md#density) Estimation in Live-Trapping Studies. *Oikos, 10gin.ezproxy.library.ualberta.ca/stable/3548382&gt;</v>
      </c>
      <c r="M72" t="str">
        <f>"    ref_intext_"&amp;E72&amp;": "&amp;""""&amp;H72&amp;""""</f>
        <v xml:space="preserve">    ref_intext_efford_2004: "Efford, 2004"</v>
      </c>
      <c r="N72" t="str">
        <f>"    ref_bib_"&amp;E72&amp;": "&amp;""""&amp;J72&amp;""""</f>
        <v xml:space="preserve">    ref_bib_efford_2004: "Efford, M. (2004). [density](/09_glossary.md#density) Estimation in Live-Trapping Studies. *Oikos, 106*(3), 598–610. &lt;http://www.jstor.org.login.ezproxy.library.ualberta.ca/stable/3548382&gt;"</v>
      </c>
    </row>
    <row r="73" spans="1:14">
      <c r="A73" t="s">
        <v>2875</v>
      </c>
      <c r="B73" t="b">
        <v>0</v>
      </c>
      <c r="C73" t="b">
        <v>0</v>
      </c>
      <c r="E73" t="s">
        <v>31</v>
      </c>
      <c r="F73" t="s">
        <v>2425</v>
      </c>
      <c r="G73" t="s">
        <v>2959</v>
      </c>
      <c r="H73" t="s">
        <v>276</v>
      </c>
      <c r="I73" t="s">
        <v>276</v>
      </c>
      <c r="J73" t="s">
        <v>2745</v>
      </c>
      <c r="K73" t="str">
        <f>LEFT(J73,141)&amp;" &lt;br&gt; &amp;nbsp;&amp;nbsp;&amp;nbsp;&amp;nbsp;&amp;nbsp;&amp;nbsp;&amp;nbsp;&amp;nbsp;"&amp;MID(J73,2,100)&amp;MID(J73,142,500)</f>
        <v>Efford, M. (2011). *secr—Spatially explicit capture–recapture in R.* &lt;https://www.otago.ac.nz/[density](/09_glossary.md#density)/pdfs/secr-ov &lt;br&gt; &amp;nbsp;&amp;nbsp;&amp;nbsp;&amp;nbsp;&amp;nbsp;&amp;nbsp;&amp;nbsp;&amp;nbsp;fford, M. (2011). *secr—Spatially explicit capture–recapture in R.* &lt;https://www.otago.ac.nz/[densiterview%202.3.1.pdf&gt;</v>
      </c>
      <c r="M73" t="str">
        <f>"    ref_intext_"&amp;E73&amp;": "&amp;""""&amp;H73&amp;""""</f>
        <v xml:space="preserve">    ref_intext_efford_2011: "Efford, 2011"</v>
      </c>
      <c r="N73" t="str">
        <f>"    ref_bib_"&amp;E73&amp;": "&amp;""""&amp;J73&amp;""""</f>
        <v xml:space="preserve">    ref_bib_efford_2011: "Efford, M. (2011). *secr—Spatially explicit capture–recapture in R.* &lt;https://www.otago.ac.nz/[density](/09_glossary.md#density)/pdfs/secr-overview%202.3.1.pdf&gt;"</v>
      </c>
    </row>
    <row r="74" spans="1:14">
      <c r="B74" t="b">
        <v>0</v>
      </c>
      <c r="C74" t="b">
        <v>0</v>
      </c>
      <c r="E74" t="s">
        <v>861</v>
      </c>
      <c r="F74" t="s">
        <v>2427</v>
      </c>
      <c r="G74" t="s">
        <v>2961</v>
      </c>
      <c r="H74" t="s">
        <v>862</v>
      </c>
      <c r="I74" t="s">
        <v>862</v>
      </c>
      <c r="J74" t="s">
        <v>1851</v>
      </c>
      <c r="K74" t="str">
        <f>LEFT(J74,141)&amp;" &lt;br&gt; &amp;nbsp;&amp;nbsp;&amp;nbsp;&amp;nbsp;&amp;nbsp;&amp;nbsp;&amp;nbsp;&amp;nbsp;"&amp;MID(J74,2,100)&amp;MID(J74,142,500)</f>
        <v>Efford, M. (2024). *secr: Spatially explicit capture-recapture models.* R package version 4.6.9, &lt;https://CRAN.R-project.org/package=secr&gt; &lt;br&gt; &amp;nbsp;&amp;nbsp;&amp;nbsp;&amp;nbsp;&amp;nbsp;&amp;nbsp;&amp;nbsp;&amp;nbsp;fford, M. (2024). *secr: Spatially explicit capture-recapture models.* R package version 4.6.9, &lt;htt</v>
      </c>
      <c r="M74" t="str">
        <f>"    ref_intext_"&amp;E74&amp;": "&amp;""""&amp;H74&amp;""""</f>
        <v xml:space="preserve">    ref_intext_efford_2024: "Efford, 2024"</v>
      </c>
      <c r="N74" t="str">
        <f>"    ref_bib_"&amp;E74&amp;": "&amp;""""&amp;J74&amp;""""</f>
        <v xml:space="preserve">    ref_bib_efford_2024: "Efford, M. (2024). *secr: Spatially explicit capture-recapture models.* R package version 4.6.9, &lt;https://CRAN.R-project.org/package=secr&gt;"</v>
      </c>
    </row>
    <row r="75" spans="1:14">
      <c r="A75" t="s">
        <v>2875</v>
      </c>
      <c r="B75" t="b">
        <v>1</v>
      </c>
      <c r="C75" t="b">
        <v>0</v>
      </c>
      <c r="D75" t="b">
        <v>0</v>
      </c>
      <c r="E75" t="s">
        <v>30</v>
      </c>
      <c r="F75" t="s">
        <v>2426</v>
      </c>
      <c r="G75" t="s">
        <v>2960</v>
      </c>
      <c r="H75" t="s">
        <v>275</v>
      </c>
      <c r="I75" t="s">
        <v>275</v>
      </c>
      <c r="J75" t="s">
        <v>2746</v>
      </c>
      <c r="K75" t="str">
        <f>LEFT(J75,141)&amp;" &lt;br&gt; &amp;nbsp;&amp;nbsp;&amp;nbsp;&amp;nbsp;&amp;nbsp;&amp;nbsp;&amp;nbsp;&amp;nbsp;"&amp;MID(J75,2,100)&amp;MID(J75,142,500)</f>
        <v>Efford, M. G. (2022). Mark–resight in secr 4. 5. 1–20. &lt;https://www.otago.ac.nz/[density](/09_glossary.md#density)/pdfs/secr-markresight.pdf&gt; &lt;br&gt; &amp;nbsp;&amp;nbsp;&amp;nbsp;&amp;nbsp;&amp;nbsp;&amp;nbsp;&amp;nbsp;&amp;nbsp;fford, M. G. (2022). Mark–resight in secr 4. 5. 1–20. &lt;https://www.otago.ac.nz/[density](/09_glossar</v>
      </c>
      <c r="M75" t="str">
        <f>"    ref_intext_"&amp;E75&amp;": "&amp;""""&amp;H75&amp;""""</f>
        <v xml:space="preserve">    ref_intext_efford_2022: "Efford, 2022"</v>
      </c>
      <c r="N75" t="str">
        <f>"    ref_bib_"&amp;E75&amp;": "&amp;""""&amp;J75&amp;""""</f>
        <v xml:space="preserve">    ref_bib_efford_2022: "Efford, M. G. (2022). Mark–resight in secr 4. 5. 1–20. &lt;https://www.otago.ac.nz/[density](/09_glossary.md#density)/pdfs/secr-markresight.pdf&gt;"</v>
      </c>
    </row>
    <row r="76" spans="1:14">
      <c r="A76" t="s">
        <v>2875</v>
      </c>
      <c r="B76" t="b">
        <v>1</v>
      </c>
      <c r="C76" t="b">
        <v>0</v>
      </c>
      <c r="D76" t="b">
        <v>0</v>
      </c>
      <c r="E76" t="s">
        <v>1580</v>
      </c>
      <c r="F76" t="s">
        <v>2420</v>
      </c>
      <c r="G76" t="s">
        <v>2954</v>
      </c>
      <c r="H76" t="s">
        <v>274</v>
      </c>
      <c r="I76" t="s">
        <v>274</v>
      </c>
      <c r="J76" t="s">
        <v>1850</v>
      </c>
      <c r="K76" t="str">
        <f>LEFT(J76,141)&amp;" &lt;br&gt; &amp;nbsp;&amp;nbsp;&amp;nbsp;&amp;nbsp;&amp;nbsp;&amp;nbsp;&amp;nbsp;&amp;nbsp;"&amp;MID(J76,2,100)&amp;MID(J76,142,500)</f>
        <v>Efford, M. G., &amp; Boulanger, J. (2019). Fast Evaluation of Study Designs for Spatially Explicit Capture–Recapture. *Methods in Ecology and Evo &lt;br&gt; &amp;nbsp;&amp;nbsp;&amp;nbsp;&amp;nbsp;&amp;nbsp;&amp;nbsp;&amp;nbsp;&amp;nbsp;fford, M. G., &amp; Boulanger, J. (2019). Fast Evaluation of Study Designs for Spatially Explicit Capturlution*, 10(9), 1529–1535. &lt;https://doi.org/10.1111/2041-210X.13239&gt;</v>
      </c>
      <c r="M76" t="str">
        <f>"    ref_intext_"&amp;E76&amp;": "&amp;""""&amp;H76&amp;""""</f>
        <v xml:space="preserve">    ref_intext_efford_boulanger_2019: "Efford &amp; Boulanger, 2019"</v>
      </c>
      <c r="N76" t="str">
        <f>"    ref_bib_"&amp;E76&amp;": "&amp;""""&amp;J76&amp;""""</f>
        <v xml:space="preserve">    ref_bib_efford_boulanger_2019: "Efford, M. G., &amp; Boulanger, J. (2019). Fast Evaluation of Study Designs for Spatially Explicit Capture–Recapture. *Methods in Ecology and Evolution*, 10(9), 1529–1535. &lt;https://doi.org/10.1111/2041-210X.13239&gt;"</v>
      </c>
    </row>
    <row r="77" spans="1:14">
      <c r="A77" t="s">
        <v>2875</v>
      </c>
      <c r="B77" t="b">
        <v>1</v>
      </c>
      <c r="C77" t="b">
        <v>0</v>
      </c>
      <c r="D77" t="b">
        <v>0</v>
      </c>
      <c r="E77" t="s">
        <v>1583</v>
      </c>
      <c r="F77" t="s">
        <v>2421</v>
      </c>
      <c r="G77" t="s">
        <v>2955</v>
      </c>
      <c r="H77" t="s">
        <v>273</v>
      </c>
      <c r="I77" t="s">
        <v>273</v>
      </c>
      <c r="J77" t="s">
        <v>2741</v>
      </c>
      <c r="K77" t="str">
        <f>LEFT(J77,141)&amp;" &lt;br&gt; &amp;nbsp;&amp;nbsp;&amp;nbsp;&amp;nbsp;&amp;nbsp;&amp;nbsp;&amp;nbsp;&amp;nbsp;"&amp;MID(J77,2,100)&amp;MID(J77,142,500)</f>
        <v>Efford, M. G., &amp; Hunter, C. M. (2018). Spatial Capture-mark-resight Estimation of Animal Population [density](/09_glossary.md#density). *Biom &lt;br&gt; &amp;nbsp;&amp;nbsp;&amp;nbsp;&amp;nbsp;&amp;nbsp;&amp;nbsp;&amp;nbsp;&amp;nbsp;fford, M. G., &amp; Hunter, C. M. (2018). Spatial Capture-mark-resight Estimation of Animal Population [etrics, 74*(2), 411–420. &lt;https://doi.org/10.1111/biom.12766&gt;</v>
      </c>
      <c r="M77" t="str">
        <f>"    ref_intext_"&amp;E77&amp;": "&amp;""""&amp;H77&amp;""""</f>
        <v xml:space="preserve">    ref_intext_efford_hunter_2018: "Efford &amp; Hunter, 2018"</v>
      </c>
      <c r="N77" t="str">
        <f>"    ref_bib_"&amp;E77&amp;": "&amp;""""&amp;J77&amp;""""</f>
        <v xml:space="preserve">    ref_bib_efford_hunter_2018: "Efford, M. G., &amp; Hunter, C. M. (2018). Spatial Capture-mark-resight Estimation of Animal Population [density](/09_glossary.md#density). *Biometrics, 74*(2), 411–420. &lt;https://doi.org/10.1111/biom.12766&gt;"</v>
      </c>
    </row>
    <row r="78" spans="1:14">
      <c r="A78" t="s">
        <v>2875</v>
      </c>
      <c r="B78" t="b">
        <v>1</v>
      </c>
      <c r="C78" t="b">
        <v>0</v>
      </c>
      <c r="D78" t="b">
        <v>0</v>
      </c>
      <c r="E78" t="s">
        <v>1581</v>
      </c>
      <c r="F78" t="s">
        <v>2422</v>
      </c>
      <c r="G78" t="s">
        <v>2956</v>
      </c>
      <c r="H78" t="s">
        <v>272</v>
      </c>
      <c r="I78" t="s">
        <v>849</v>
      </c>
      <c r="J78" t="s">
        <v>2742</v>
      </c>
      <c r="K78" t="str">
        <f>LEFT(J78,141)&amp;" &lt;br&gt; &amp;nbsp;&amp;nbsp;&amp;nbsp;&amp;nbsp;&amp;nbsp;&amp;nbsp;&amp;nbsp;&amp;nbsp;"&amp;MID(J78,2,100)&amp;MID(J78,142,500)</f>
        <v>Efford, M. G., Borchers, D. L., &amp; Byrom, A. E. (2009a). [density](/09_glossary.md#density) Estimation by Spatially Explicit Capture-Recapture &lt;br&gt; &amp;nbsp;&amp;nbsp;&amp;nbsp;&amp;nbsp;&amp;nbsp;&amp;nbsp;&amp;nbsp;&amp;nbsp;fford, M. G., Borchers, D. L., &amp; Byrom, A. E. (2009a). [density](/09_glossary.md#density) Estimation: Likelihood-Based Methods. *In* D. L. Thomson, E. G. Cooch, &amp; M. J. Conroy (Eds.), *Modeling Demographic Processes In Marked Populations* (pp. 255–269). &lt;https://doi.org/10.1007/978-0-387-78151-8_11&gt;</v>
      </c>
      <c r="M78" t="str">
        <f>"    ref_intext_"&amp;E78&amp;": "&amp;""""&amp;H78&amp;""""</f>
        <v xml:space="preserve">    ref_intext_efford_et_al_2009a: "Efford et al., 2009a"</v>
      </c>
      <c r="N78" t="str">
        <f>"    ref_bib_"&amp;E78&amp;": "&amp;""""&amp;J78&amp;""""</f>
        <v xml:space="preserve">    ref_bib_efford_et_al_2009a: "Efford, M. G., Borchers, D. L., &amp; Byrom, A. E. (2009a). [density](/09_glossary.md#density) Estimation by Spatially Explicit Capture-Recapture: Likelihood-Based Methods. *In* D. L. Thomson, E. G. Cooch, &amp; M. J. Conroy (Eds.), *Modeling Demographic Processes In Marked Populations* (pp. 255–269). &lt;https://doi.org/10.1007/978-0-387-78151-8_11&gt;"</v>
      </c>
    </row>
    <row r="79" spans="1:14">
      <c r="A79" t="s">
        <v>2875</v>
      </c>
      <c r="B79" t="b">
        <v>1</v>
      </c>
      <c r="C79" t="b">
        <v>0</v>
      </c>
      <c r="D79" t="b">
        <v>0</v>
      </c>
      <c r="E79" t="s">
        <v>1582</v>
      </c>
      <c r="F79" t="s">
        <v>2423</v>
      </c>
      <c r="G79" t="s">
        <v>2957</v>
      </c>
      <c r="H79" t="s">
        <v>271</v>
      </c>
      <c r="I79" t="s">
        <v>848</v>
      </c>
      <c r="J79" t="s">
        <v>2743</v>
      </c>
      <c r="K79" t="str">
        <f>LEFT(J79,141)&amp;" &lt;br&gt; &amp;nbsp;&amp;nbsp;&amp;nbsp;&amp;nbsp;&amp;nbsp;&amp;nbsp;&amp;nbsp;&amp;nbsp;"&amp;MID(J79,2,100)&amp;MID(J79,142,500)</f>
        <v>Efford, M. G., Dawson, D. K., &amp; Borchers, D. L. (2009b). Population [density](/09_glossary.md#density) estimated from locations of individual &lt;br&gt; &amp;nbsp;&amp;nbsp;&amp;nbsp;&amp;nbsp;&amp;nbsp;&amp;nbsp;&amp;nbsp;&amp;nbsp;fford, M. G., Dawson, D. K., &amp; Borchers, D. L. (2009b). Population [density](/09_glossary.md#densitys on a passive detector array. *Ecology, 90*(10), 2676–2682. &lt;https://doi.org/10.1890/08-1735.1&gt;</v>
      </c>
      <c r="M79" t="str">
        <f>"    ref_intext_"&amp;E79&amp;": "&amp;""""&amp;H79&amp;""""</f>
        <v xml:space="preserve">    ref_intext_efford_et_al_2009b: "Efford et al., 2009b"</v>
      </c>
      <c r="N79" t="str">
        <f>"    ref_bib_"&amp;E79&amp;": "&amp;""""&amp;J79&amp;""""</f>
        <v xml:space="preserve">    ref_bib_efford_et_al_2009b: "Efford, M. G., Dawson, D. K., &amp; Borchers, D. L. (2009b). Population [density](/09_glossary.md#density) estimated from locations of individuals on a passive detector array. *Ecology, 90*(10), 2676–2682. &lt;https://doi.org/10.1890/08-1735.1&gt;"</v>
      </c>
    </row>
    <row r="80" spans="1:14">
      <c r="A80" t="s">
        <v>2875</v>
      </c>
      <c r="B80" t="b">
        <v>1</v>
      </c>
      <c r="C80" t="b">
        <v>0</v>
      </c>
      <c r="D80" t="b">
        <v>0</v>
      </c>
      <c r="E80" t="s">
        <v>1584</v>
      </c>
      <c r="F80" t="s">
        <v>2428</v>
      </c>
      <c r="G80" t="s">
        <v>2962</v>
      </c>
      <c r="H80" t="s">
        <v>270</v>
      </c>
      <c r="I80" t="s">
        <v>847</v>
      </c>
      <c r="J80" t="s">
        <v>2838</v>
      </c>
      <c r="K80" t="str">
        <f>LEFT(J80,141)&amp;" &lt;br&gt; &amp;nbsp;&amp;nbsp;&amp;nbsp;&amp;nbsp;&amp;nbsp;&amp;nbsp;&amp;nbsp;&amp;nbsp;"&amp;MID(J80,2,100)&amp;MID(J80,142,500)</f>
        <v>Espartosa, K. D., Pinotti, B. T., &amp; Pardini, R. (2011). Performance of Camera Trapping and Track Counts for [survey](/09_glossary.md#survey)i &lt;br&gt; &amp;nbsp;&amp;nbsp;&amp;nbsp;&amp;nbsp;&amp;nbsp;&amp;nbsp;&amp;nbsp;&amp;nbsp;spartosa, K. D., Pinotti, B. T., &amp; Pardini, R. (2011). Performance of Camera Trapping and Track Counng Large Mammals in Rainforest Remnants. *Biodiversity Conservation, 20*(12), 2815–2829. &lt;https://doi.org/10.1007/s10531-011-0110-4&gt;</v>
      </c>
      <c r="M80" t="str">
        <f>"    ref_intext_"&amp;E80&amp;": "&amp;""""&amp;H80&amp;""""</f>
        <v xml:space="preserve">    ref_intext_espartosa_et_al_2011: "Espartosa et al., 2011"</v>
      </c>
      <c r="N80" t="str">
        <f>"    ref_bib_"&amp;E80&amp;": "&amp;""""&amp;J80&amp;""""</f>
        <v xml:space="preserve">    ref_bib_espartosa_et_al_2011: "Espartosa, K. D., Pinotti, B. T., &amp; Pardini, R. (2011). Performance of Camera Trapping and Track Counts for [survey](/09_glossary.md#survey)ing Large Mammals in Rainforest Remnants. *Biodiversity Conservation, 20*(12), 2815–2829. &lt;https://doi.org/10.1007/s10531-011-0110-4&gt;"</v>
      </c>
    </row>
    <row r="81" spans="1:14">
      <c r="A81" t="s">
        <v>2876</v>
      </c>
      <c r="B81" t="b">
        <v>1</v>
      </c>
      <c r="C81" t="b">
        <v>0</v>
      </c>
      <c r="D81" t="b">
        <v>0</v>
      </c>
      <c r="E81" t="s">
        <v>29</v>
      </c>
      <c r="F81" t="s">
        <v>2429</v>
      </c>
      <c r="G81" t="s">
        <v>2963</v>
      </c>
      <c r="H81" t="s">
        <v>268</v>
      </c>
      <c r="I81" t="s">
        <v>268</v>
      </c>
      <c r="J81" t="s">
        <v>1852</v>
      </c>
      <c r="K81" t="str">
        <f>LEFT(J81,141)&amp;" &lt;br&gt; &amp;nbsp;&amp;nbsp;&amp;nbsp;&amp;nbsp;&amp;nbsp;&amp;nbsp;&amp;nbsp;&amp;nbsp;"&amp;MID(J81,2,100)&amp;MID(J81,142,500)</f>
        <v>Fancourt, B. A. (2016). Avoiding the subject: The implications of avoidance behaviour for detecting predators. *Behavioral Ecology and Sociob &lt;br&gt; &amp;nbsp;&amp;nbsp;&amp;nbsp;&amp;nbsp;&amp;nbsp;&amp;nbsp;&amp;nbsp;&amp;nbsp;ancourt, B. A. (2016). Avoiding the subject: The implications of avoidance behaviour for detecting piology, 70*(9), 1535–1546. &lt;https://doi.org/10.1007/s00265-016-2162-7&gt;</v>
      </c>
      <c r="M81" t="str">
        <f>"    ref_intext_"&amp;E81&amp;": "&amp;""""&amp;H81&amp;""""</f>
        <v xml:space="preserve">    ref_intext_fancourt_2016: "Fancourt, 2016"</v>
      </c>
      <c r="N81" t="str">
        <f>"    ref_bib_"&amp;E81&amp;": "&amp;""""&amp;J81&amp;""""</f>
        <v xml:space="preserve">    ref_bib_fancourt_2016: "Fancourt, B. A. (2016). Avoiding the subject: The implications of avoidance behaviour for detecting predators. *Behavioral Ecology and Sociobiology, 70*(9), 1535–1546. &lt;https://doi.org/10.1007/s00265-016-2162-7&gt;"</v>
      </c>
    </row>
    <row r="82" spans="1:14">
      <c r="A82" t="s">
        <v>2876</v>
      </c>
      <c r="B82" t="b">
        <v>0</v>
      </c>
      <c r="C82" t="b">
        <v>1</v>
      </c>
      <c r="D82" t="b">
        <v>0</v>
      </c>
      <c r="E82" t="s">
        <v>1585</v>
      </c>
      <c r="F82" t="s">
        <v>2430</v>
      </c>
      <c r="G82" t="s">
        <v>2964</v>
      </c>
      <c r="H82" t="s">
        <v>267</v>
      </c>
      <c r="I82" t="s">
        <v>267</v>
      </c>
      <c r="J82" t="s">
        <v>1853</v>
      </c>
      <c r="K82" t="str">
        <f>LEFT(J82,141)&amp;" &lt;br&gt; &amp;nbsp;&amp;nbsp;&amp;nbsp;&amp;nbsp;&amp;nbsp;&amp;nbsp;&amp;nbsp;&amp;nbsp;"&amp;MID(J82,2,100)&amp;MID(J82,142,500)</f>
        <v>Fegraus, E. H., Lin, K., Ahumada, J. A., Baru, C., Chandra, S., &amp; Youn, C. (2011). Data acquisition and management software for camera trap d &lt;br&gt; &amp;nbsp;&amp;nbsp;&amp;nbsp;&amp;nbsp;&amp;nbsp;&amp;nbsp;&amp;nbsp;&amp;nbsp;egraus, E. H., Lin, K., Ahumada, J. A., Baru, C., Chandra, S., &amp; Youn, C. (2011). Data acquisition aata: A case study from the TEAM Network. *Ecological Informatics, 6*(6), 345–353. &lt;https://doi.org/10.1016/j.ecoinf.2011.06.003&gt;</v>
      </c>
      <c r="M82" t="str">
        <f>"    ref_intext_"&amp;E82&amp;": "&amp;""""&amp;H82&amp;""""</f>
        <v xml:space="preserve">    ref_intext_fegraus_et_al_2011: "Fegraus et al., 2011"</v>
      </c>
      <c r="N82" t="str">
        <f>"    ref_bib_"&amp;E82&amp;": "&amp;""""&amp;J82&amp;""""</f>
        <v xml:space="preserve">    ref_bib_fegraus_et_al_2011: "Fegraus, E. H., Lin, K., Ahumada, J. A., Baru, C., Chandra, S., &amp; Youn, C. (2011). Data acquisition and management software for camera trap data: A case study from the TEAM Network. *Ecological Informatics, 6*(6), 345–353. &lt;https://doi.org/10.1016/j.ecoinf.2011.06.003&gt;"</v>
      </c>
    </row>
    <row r="83" spans="1:14">
      <c r="A83" t="s">
        <v>2876</v>
      </c>
      <c r="B83" t="b">
        <v>1</v>
      </c>
      <c r="C83" t="b">
        <v>0</v>
      </c>
      <c r="D83" t="b">
        <v>0</v>
      </c>
      <c r="E83" t="s">
        <v>1586</v>
      </c>
      <c r="F83" t="s">
        <v>2431</v>
      </c>
      <c r="G83" t="s">
        <v>2965</v>
      </c>
      <c r="H83" t="s">
        <v>266</v>
      </c>
      <c r="I83" t="s">
        <v>846</v>
      </c>
      <c r="J83" t="s">
        <v>1854</v>
      </c>
      <c r="K83" t="str">
        <f>LEFT(J83,141)&amp;" &lt;br&gt; &amp;nbsp;&amp;nbsp;&amp;nbsp;&amp;nbsp;&amp;nbsp;&amp;nbsp;&amp;nbsp;&amp;nbsp;"&amp;MID(J83,2,100)&amp;MID(J83,142,500)</f>
        <v>Fennell, M., Beirne, C., &amp; Burton, A. C. (2022). Use of object detection in camera trap image identification: Assessing a method to rapidly a &lt;br&gt; &amp;nbsp;&amp;nbsp;&amp;nbsp;&amp;nbsp;&amp;nbsp;&amp;nbsp;&amp;nbsp;&amp;nbsp;ennell, M., Beirne, C., &amp; Burton, A. C. (2022). Use of object detection in camera trap image identifnd accurately classify human and animal detections for research and application in recreation ecology. *Global Ecology and Conservation, 35*. &lt;https://doi.org/10.1016/j.gecco.2022.e02104&gt;</v>
      </c>
      <c r="M83" t="str">
        <f>"    ref_intext_"&amp;E83&amp;": "&amp;""""&amp;H83&amp;""""</f>
        <v xml:space="preserve">    ref_intext_fennell_et_al_2022: "Fennell et al., 2022"</v>
      </c>
      <c r="N83" t="str">
        <f>"    ref_bib_"&amp;E83&amp;": "&amp;""""&amp;J83&amp;""""</f>
        <v xml:space="preserve">    ref_bib_fennell_et_al_2022: "Fennell, M., Beirne, C., &amp; Burton, A. C. (2022). Use of object detection in camera trap image identification: Assessing a method to rapidly and accurately classify human and animal detections for research and application in recreation ecology. *Global Ecology and Conservation, 35*. &lt;https://doi.org/10.1016/j.gecco.2022.e02104&gt;"</v>
      </c>
    </row>
    <row r="84" spans="1:14">
      <c r="A84" t="s">
        <v>2876</v>
      </c>
      <c r="B84" t="b">
        <v>0</v>
      </c>
      <c r="C84" t="b">
        <v>0</v>
      </c>
      <c r="D84" t="b">
        <v>1</v>
      </c>
      <c r="E84" t="s">
        <v>1587</v>
      </c>
      <c r="F84" t="s">
        <v>2432</v>
      </c>
      <c r="G84" t="s">
        <v>2966</v>
      </c>
      <c r="H84" t="s">
        <v>265</v>
      </c>
      <c r="I84" t="s">
        <v>265</v>
      </c>
      <c r="J84" t="s">
        <v>1855</v>
      </c>
      <c r="K84" t="str">
        <f>LEFT(J84,141)&amp;" &lt;br&gt; &amp;nbsp;&amp;nbsp;&amp;nbsp;&amp;nbsp;&amp;nbsp;&amp;nbsp;&amp;nbsp;&amp;nbsp;"&amp;MID(J84,2,100)&amp;MID(J84,142,500)</f>
        <v>Ferreira-Rodríguez, N., &amp; Pombal, M. A. (2019). Bait effectiveness in camera trap studies in the Iberian Peninsula. *Mammal Research, 64*(2), &lt;br&gt; &amp;nbsp;&amp;nbsp;&amp;nbsp;&amp;nbsp;&amp;nbsp;&amp;nbsp;&amp;nbsp;&amp;nbsp;erreira-Rodríguez, N., &amp; Pombal, M. A. (2019). Bait effectiveness in camera trap studies in the Iber 155–164. &lt;https://doi.org/10.1007/s13364-018-00414-1&gt;</v>
      </c>
      <c r="M84" t="str">
        <f>"    ref_intext_"&amp;E84&amp;": "&amp;""""&amp;H84&amp;""""</f>
        <v xml:space="preserve">    ref_intext_ferreira_rodriguez_et_al_2019: "Ferreira-Rodríguez et al., 2019"</v>
      </c>
      <c r="N84" t="str">
        <f>"    ref_bib_"&amp;E84&amp;": "&amp;""""&amp;J84&amp;""""</f>
        <v xml:space="preserve">    ref_bib_ferreira_rodriguez_et_al_2019: "Ferreira-Rodríguez, N., &amp; Pombal, M. A. (2019). Bait effectiveness in camera trap studies in the Iberian Peninsula. *Mammal Research, 64*(2), 155–164. &lt;https://doi.org/10.1007/s13364-018-00414-1&gt;"</v>
      </c>
    </row>
    <row r="85" spans="1:14">
      <c r="A85" t="s">
        <v>2876</v>
      </c>
      <c r="B85" t="b">
        <v>0</v>
      </c>
      <c r="C85" t="b">
        <v>0</v>
      </c>
      <c r="D85" t="b">
        <v>1</v>
      </c>
      <c r="E85" t="s">
        <v>1588</v>
      </c>
      <c r="F85" t="s">
        <v>2433</v>
      </c>
      <c r="G85" t="s">
        <v>2967</v>
      </c>
      <c r="H85" t="s">
        <v>264</v>
      </c>
      <c r="I85" t="s">
        <v>264</v>
      </c>
      <c r="J85" t="s">
        <v>1856</v>
      </c>
      <c r="K85" t="str">
        <f>LEFT(J85,141)&amp;" &lt;br&gt; &amp;nbsp;&amp;nbsp;&amp;nbsp;&amp;nbsp;&amp;nbsp;&amp;nbsp;&amp;nbsp;&amp;nbsp;"&amp;MID(J85,2,100)&amp;MID(J85,142,500)</f>
        <v>Fidino, M., Barnas, G. R., Lehrer, E. W., Murray, M. H., &amp; Magle, S. B. (2020). Effect of Lure on Detecting Mammals with Camera Traps. *Wildl &lt;br&gt; &amp;nbsp;&amp;nbsp;&amp;nbsp;&amp;nbsp;&amp;nbsp;&amp;nbsp;&amp;nbsp;&amp;nbsp;idino, M., Barnas, G. R., Lehrer, E. W., Murray, M. H., &amp; Magle, S. B. (2020). Effect of Lure on Detife Society Bulletin*. &lt;https://doi.org/10.1002/wsb.1122&gt;</v>
      </c>
      <c r="M85" t="str">
        <f>"    ref_intext_"&amp;E85&amp;": "&amp;""""&amp;H85&amp;""""</f>
        <v xml:space="preserve">    ref_intext_fidino_et_al_2020: "Fidino et al., 2020"</v>
      </c>
      <c r="N85" t="str">
        <f>"    ref_bib_"&amp;E85&amp;": "&amp;""""&amp;J85&amp;""""</f>
        <v xml:space="preserve">    ref_bib_fidino_et_al_2020: "Fidino, M., Barnas, G. R., Lehrer, E. W., Murray, M. H., &amp; Magle, S. B. (2020). Effect of Lure on Detecting Mammals with Camera Traps. *Wildlife Society Bulletin*. &lt;https://doi.org/10.1002/wsb.1122&gt;"</v>
      </c>
    </row>
    <row r="86" spans="1:14">
      <c r="A86" t="s">
        <v>2876</v>
      </c>
      <c r="B86" t="b">
        <v>1</v>
      </c>
      <c r="C86" t="b">
        <v>0</v>
      </c>
      <c r="D86" t="b">
        <v>0</v>
      </c>
      <c r="E86" t="s">
        <v>1589</v>
      </c>
      <c r="F86" t="s">
        <v>2434</v>
      </c>
      <c r="G86" t="s">
        <v>2968</v>
      </c>
      <c r="H86" t="s">
        <v>263</v>
      </c>
      <c r="I86" t="s">
        <v>845</v>
      </c>
      <c r="J86" t="s">
        <v>1857</v>
      </c>
      <c r="K86" t="str">
        <f>LEFT(J86,141)&amp;" &lt;br&gt; &amp;nbsp;&amp;nbsp;&amp;nbsp;&amp;nbsp;&amp;nbsp;&amp;nbsp;&amp;nbsp;&amp;nbsp;"&amp;MID(J86,2,100)&amp;MID(J86,142,500)</f>
        <v>Findlay, M. A., Briers, R. A., &amp; White, P. J. C. (2020). Component processes of detection probability in camera-trap studies: understanding t &lt;br&gt; &amp;nbsp;&amp;nbsp;&amp;nbsp;&amp;nbsp;&amp;nbsp;&amp;nbsp;&amp;nbsp;&amp;nbsp;indlay, M. A., Briers, R. A., &amp; White, P. J. C. (2020). Component processes of detection probabilityhe occurrence of false-negatives. *Mammal Research, 65*, 167–180. &lt;https://doi.org/10.1007/s13364-020-00478-y&gt;</v>
      </c>
      <c r="M86" t="str">
        <f>"    ref_intext_"&amp;E86&amp;": "&amp;""""&amp;H86&amp;""""</f>
        <v xml:space="preserve">    ref_intext_findlay_et_al_2020: "Findlay et al., 2020"</v>
      </c>
      <c r="N86" t="str">
        <f>"    ref_bib_"&amp;E86&amp;": "&amp;""""&amp;J86&amp;""""</f>
        <v xml:space="preserve">    ref_bib_findlay_et_al_2020: "Findlay, M. A., Briers, R. A., &amp; White, P. J. C. (2020). Component processes of detection probability in camera-trap studies: understanding the occurrence of false-negatives. *Mammal Research, 65*, 167–180. &lt;https://doi.org/10.1007/s13364-020-00478-y&gt;"</v>
      </c>
    </row>
    <row r="87" spans="1:14">
      <c r="A87" t="s">
        <v>2876</v>
      </c>
      <c r="B87" t="b">
        <v>1</v>
      </c>
      <c r="C87" t="b">
        <v>1</v>
      </c>
      <c r="D87" t="b">
        <v>0</v>
      </c>
      <c r="E87" t="s">
        <v>1590</v>
      </c>
      <c r="F87" t="s">
        <v>2435</v>
      </c>
      <c r="G87" t="s">
        <v>2969</v>
      </c>
      <c r="H87" t="s">
        <v>262</v>
      </c>
      <c r="I87" t="s">
        <v>262</v>
      </c>
      <c r="J87" t="s">
        <v>1858</v>
      </c>
      <c r="K87" t="str">
        <f>LEFT(J87,141)&amp;" &lt;br&gt; &amp;nbsp;&amp;nbsp;&amp;nbsp;&amp;nbsp;&amp;nbsp;&amp;nbsp;&amp;nbsp;&amp;nbsp;"&amp;MID(J87,2,100)&amp;MID(J87,142,500)</f>
        <v>Fisher, J. T., &amp; Burton, C. (2012). *Monitoring Mammals in Alberta: Recommendations for Remote Camera Trapping*. Alberta Innovates - Technolo &lt;br&gt; &amp;nbsp;&amp;nbsp;&amp;nbsp;&amp;nbsp;&amp;nbsp;&amp;nbsp;&amp;nbsp;&amp;nbsp;isher, J. T., &amp; Burton, C. (2012). *Monitoring Mammals in Alberta: Recommendations for Remote Cameragy Futures &amp; Alberta Biodiversity Monitoring Institute. &lt;https://doi.org/0.13140/RG.2.1.3944.3680&gt;</v>
      </c>
      <c r="M87" t="str">
        <f>"    ref_intext_"&amp;E87&amp;": "&amp;""""&amp;H87&amp;""""</f>
        <v xml:space="preserve">    ref_intext_fisher_burton_2012: "Fisher &amp; Burton, 2012"</v>
      </c>
      <c r="N87" t="str">
        <f>"    ref_bib_"&amp;E87&amp;": "&amp;""""&amp;J87&amp;""""</f>
        <v xml:space="preserve">    ref_bib_fisher_burton_2012: "Fisher, J. T., &amp; Burton, C. (2012). *Monitoring Mammals in Alberta: Recommendations for Remote Camera Trapping*. Alberta Innovates - Technology Futures &amp; Alberta Biodiversity Monitoring Institute. &lt;https://doi.org/0.13140/RG.2.1.3944.3680&gt;"</v>
      </c>
    </row>
    <row r="88" spans="1:14">
      <c r="A88" t="s">
        <v>2876</v>
      </c>
      <c r="B88" t="b">
        <v>0</v>
      </c>
      <c r="C88" t="b">
        <v>0</v>
      </c>
      <c r="D88" t="b">
        <v>1</v>
      </c>
      <c r="E88" t="s">
        <v>1591</v>
      </c>
      <c r="F88" t="s">
        <v>2436</v>
      </c>
      <c r="G88" t="s">
        <v>2970</v>
      </c>
      <c r="H88" t="s">
        <v>269</v>
      </c>
      <c r="I88" t="s">
        <v>269</v>
      </c>
      <c r="J88" t="s">
        <v>1859</v>
      </c>
      <c r="K88" t="str">
        <f>LEFT(J88,141)&amp;" &lt;br&gt; &amp;nbsp;&amp;nbsp;&amp;nbsp;&amp;nbsp;&amp;nbsp;&amp;nbsp;&amp;nbsp;&amp;nbsp;"&amp;MID(J88,2,100)&amp;MID(J88,142,500)</f>
        <v>Fisher, J. T., Anholt, B., &amp; Volpe, J. P. (2011). Body Mass Explains Characteristic Scales of Habitat Selection in Terrestrial Mammals. *Ecol &lt;br&gt; &amp;nbsp;&amp;nbsp;&amp;nbsp;&amp;nbsp;&amp;nbsp;&amp;nbsp;&amp;nbsp;&amp;nbsp;isher, J. T., Anholt, B., &amp; Volpe, J. P. (2011). Body Mass Explains Characteristic Scales of Habitatogy and Evolution*, *1*(4), 517–528. &lt;https://doi.org/10.1002/ece3.45&gt;</v>
      </c>
      <c r="M88" t="str">
        <f>"    ref_intext_"&amp;E88&amp;": "&amp;""""&amp;H88&amp;""""</f>
        <v xml:space="preserve">    ref_intext_fisher_et_al_2011: "Fisher et al., 2011"</v>
      </c>
      <c r="N88" t="str">
        <f>"    ref_bib_"&amp;E88&amp;": "&amp;""""&amp;J88&amp;""""</f>
        <v xml:space="preserve">    ref_bib_fisher_et_al_2011: "Fisher, J. T., Anholt, B., &amp; Volpe, J. P. (2011). Body Mass Explains Characteristic Scales of Habitat Selection in Terrestrial Mammals. *Ecology and Evolution*, *1*(4), 517–528. &lt;https://doi.org/10.1002/ece3.45&gt;"</v>
      </c>
    </row>
    <row r="89" spans="1:14">
      <c r="A89" t="s">
        <v>2876</v>
      </c>
      <c r="B89" t="b">
        <v>1</v>
      </c>
      <c r="C89" t="b">
        <v>1</v>
      </c>
      <c r="D89" t="b">
        <v>0</v>
      </c>
      <c r="E89" t="s">
        <v>1592</v>
      </c>
      <c r="F89" t="s">
        <v>2437</v>
      </c>
      <c r="G89" t="s">
        <v>2971</v>
      </c>
      <c r="H89" t="s">
        <v>261</v>
      </c>
      <c r="I89" t="s">
        <v>844</v>
      </c>
      <c r="J89" t="s">
        <v>1860</v>
      </c>
      <c r="K89" t="str">
        <f>LEFT(J89,141)&amp;" &lt;br&gt; &amp;nbsp;&amp;nbsp;&amp;nbsp;&amp;nbsp;&amp;nbsp;&amp;nbsp;&amp;nbsp;&amp;nbsp;"&amp;MID(J89,2,100)&amp;MID(J89,142,500)</f>
        <v>Fisher, J. T., Wheatley, M., &amp; Mackenzie, D. (2014). Spatial Patterns of Breeding Success of Grizzly Bears derived from Hierarchical Multista &lt;br&gt; &amp;nbsp;&amp;nbsp;&amp;nbsp;&amp;nbsp;&amp;nbsp;&amp;nbsp;&amp;nbsp;&amp;nbsp;isher, J. T., Wheatley, M., &amp; Mackenzie, D. (2014). Spatial Patterns of Breeding Success of Grizzly te Models. *Conservation Biology, 28*(5), 1249–1259. &lt;https://doi.org/10.1111/cobi.12302&gt;</v>
      </c>
      <c r="M89" t="str">
        <f>"    ref_intext_"&amp;E89&amp;": "&amp;""""&amp;H89&amp;""""</f>
        <v xml:space="preserve">    ref_intext_fisher_et_al_2014: "Fisher et al., 2014"</v>
      </c>
      <c r="N89" t="str">
        <f>"    ref_bib_"&amp;E89&amp;": "&amp;""""&amp;J89&amp;""""</f>
        <v xml:space="preserve">    ref_bib_fisher_et_al_2014: "Fisher, J. T., Wheatley, M., &amp; Mackenzie, D. (2014). Spatial Patterns of Breeding Success of Grizzly Bears derived from Hierarchical Multistate Models. *Conservation Biology, 28*(5), 1249–1259. &lt;https://doi.org/10.1111/cobi.12302&gt;"</v>
      </c>
    </row>
    <row r="90" spans="1:14">
      <c r="A90" t="s">
        <v>2876</v>
      </c>
      <c r="B90" t="b">
        <v>0</v>
      </c>
      <c r="C90" t="b">
        <v>0</v>
      </c>
      <c r="E90" t="s">
        <v>1593</v>
      </c>
      <c r="F90" t="s">
        <v>2438</v>
      </c>
      <c r="G90" t="s">
        <v>2972</v>
      </c>
      <c r="H90" t="s">
        <v>1300</v>
      </c>
      <c r="I90" t="s">
        <v>1300</v>
      </c>
      <c r="J90" t="s">
        <v>1301</v>
      </c>
      <c r="K90" t="str">
        <f>LEFT(J90,141)&amp;" &lt;br&gt; &amp;nbsp;&amp;nbsp;&amp;nbsp;&amp;nbsp;&amp;nbsp;&amp;nbsp;&amp;nbsp;&amp;nbsp;"&amp;MID(J90,2,100)&amp;MID(J90,142,500)</f>
        <v>Flather, C. H., &amp; Sieg, C. H. (2007). Species rarity: definition, causes, and classification. In M. G. Raphael, &amp; R. Molina (Eds.), *Conserva &lt;br&gt; &amp;nbsp;&amp;nbsp;&amp;nbsp;&amp;nbsp;&amp;nbsp;&amp;nbsp;&amp;nbsp;&amp;nbsp;lather, C. H., &amp; Sieg, C. H. (2007). Species rarity: definition, causes, and classification. In M. Gtion of Rare or Little-Known Species: Biological, Social, and Economic Considerations* (pp. 40-66). &lt;https://www.researchgate.net/publication/236965289_Species_rarity_definition_causes_and_classification#:~:text=Rarity%20is%20a%20relative%20concept,of%20other%20organisms%20of%20comparable&gt;</v>
      </c>
      <c r="M90" t="str">
        <f>"    ref_intext_"&amp;E90&amp;": "&amp;""""&amp;H90&amp;""""</f>
        <v xml:space="preserve">    ref_intext_flather_sieg_2007: "Flather &amp; Sieg, 2007"</v>
      </c>
      <c r="N90" t="str">
        <f>"    ref_bib_"&amp;E90&amp;": "&amp;""""&amp;J90&amp;""""</f>
        <v xml:space="preserve">    ref_bib_flather_sieg_2007: "Flather, C. H., &amp; Sieg, C. H. (2007). Species rarity: definition, causes, and classification. In M. G. Raphael, &amp; R. Molina (Eds.), *Conservation of Rare or Little-Known Species: Biological, Social, and Economic Considerations* (pp. 40-66). &lt;https://www.researchgate.net/publication/236965289_Species_rarity_definition_causes_and_classification#:~:text=Rarity%20is%20a%20relative%20concept,of%20other%20organisms%20of%20comparable&gt;"</v>
      </c>
    </row>
    <row r="91" spans="1:14">
      <c r="A91" t="s">
        <v>2876</v>
      </c>
      <c r="B91" t="b">
        <v>1</v>
      </c>
      <c r="C91" t="b">
        <v>1</v>
      </c>
      <c r="D91" t="b">
        <v>0</v>
      </c>
      <c r="E91" t="s">
        <v>1594</v>
      </c>
      <c r="F91" t="s">
        <v>2439</v>
      </c>
      <c r="G91" t="s">
        <v>2973</v>
      </c>
      <c r="H91" t="s">
        <v>260</v>
      </c>
      <c r="I91" t="s">
        <v>260</v>
      </c>
      <c r="J91" t="s">
        <v>1861</v>
      </c>
      <c r="K91" t="str">
        <f>LEFT(J91,141)&amp;" &lt;br&gt; &amp;nbsp;&amp;nbsp;&amp;nbsp;&amp;nbsp;&amp;nbsp;&amp;nbsp;&amp;nbsp;&amp;nbsp;"&amp;MID(J91,2,100)&amp;MID(J91,142,500)</f>
        <v>Forrester, T., O’Brien, T., Fegraus, E., Jansen, P. A., Palmer, J., Kays, R., Ahumada, J., Stern, B., &amp; McShea, W. (2016). An Open Standard f &lt;br&gt; &amp;nbsp;&amp;nbsp;&amp;nbsp;&amp;nbsp;&amp;nbsp;&amp;nbsp;&amp;nbsp;&amp;nbsp;orrester, T., O’Brien, T., Fegraus, E., Jansen, P. A., Palmer, J., Kays, R., Ahumada, J., Stern, B.,or Camera Trap Data. *Biodiversity Data Journal, 4*, e10197. &lt;https://doi.org/10.3897/BDJ.4.e10197&gt;</v>
      </c>
      <c r="M91" t="str">
        <f>"    ref_intext_"&amp;E91&amp;": "&amp;""""&amp;H91&amp;""""</f>
        <v xml:space="preserve">    ref_intext_forrester_et_al_2016: "Forrester et al., 2016"</v>
      </c>
      <c r="N91" t="str">
        <f>"    ref_bib_"&amp;E91&amp;": "&amp;""""&amp;J91&amp;""""</f>
        <v xml:space="preserve">    ref_bib_forrester_et_al_2016: "Forrester, T., O’Brien, T., Fegraus, E., Jansen, P. A., Palmer, J., Kays, R., Ahumada, J., Stern, B., &amp; McShea, W. (2016). An Open Standard for Camera Trap Data. *Biodiversity Data Journal, 4*, e10197. &lt;https://doi.org/10.3897/BDJ.4.e10197&gt;"</v>
      </c>
    </row>
    <row r="92" spans="1:14">
      <c r="A92" t="s">
        <v>2876</v>
      </c>
      <c r="B92" t="b">
        <v>1</v>
      </c>
      <c r="C92" t="b">
        <v>0</v>
      </c>
      <c r="D92" t="b">
        <v>0</v>
      </c>
      <c r="E92" t="s">
        <v>1595</v>
      </c>
      <c r="F92" t="s">
        <v>2440</v>
      </c>
      <c r="G92" t="s">
        <v>2974</v>
      </c>
      <c r="H92" t="s">
        <v>259</v>
      </c>
      <c r="I92" t="s">
        <v>259</v>
      </c>
      <c r="J92" t="s">
        <v>2747</v>
      </c>
      <c r="K92" t="str">
        <f>LEFT(J92,141)&amp;" &lt;br&gt; &amp;nbsp;&amp;nbsp;&amp;nbsp;&amp;nbsp;&amp;nbsp;&amp;nbsp;&amp;nbsp;&amp;nbsp;"&amp;MID(J92,2,100)&amp;MID(J92,142,500)</f>
        <v>Foster, R. J., &amp; Harmsen, B. J. (2012). A Critique of [density](/09_glossary.md#density) Estimation from Camera Trap Data. *Journal of* *Wild &lt;br&gt; &amp;nbsp;&amp;nbsp;&amp;nbsp;&amp;nbsp;&amp;nbsp;&amp;nbsp;&amp;nbsp;&amp;nbsp;oster, R. J., &amp; Harmsen, B. J. (2012). A Critique of [density](/09_glossary.md#density) Estimation flife Management, 76*(2), 224–36. &lt;https://doi.org/10.1002/jwmg.275&gt;</v>
      </c>
      <c r="M92" t="str">
        <f>"    ref_intext_"&amp;E92&amp;": "&amp;""""&amp;H92&amp;""""</f>
        <v xml:space="preserve">    ref_intext_foster_harmsen_2012: "Foster &amp; Harmsen, 2012"</v>
      </c>
      <c r="N92" t="str">
        <f>"    ref_bib_"&amp;E92&amp;": "&amp;""""&amp;J92&amp;""""</f>
        <v xml:space="preserve">    ref_bib_foster_harmsen_2012: "Foster, R. J., &amp; Harmsen, B. J. (2012). A Critique of [density](/09_glossary.md#density) Estimation from Camera Trap Data. *Journal of* *Wildlife Management, 76*(2), 224–36. &lt;https://doi.org/10.1002/jwmg.275&gt;"</v>
      </c>
    </row>
    <row r="93" spans="1:14">
      <c r="A93" t="s">
        <v>2876</v>
      </c>
      <c r="B93" t="b">
        <v>1</v>
      </c>
      <c r="C93" t="b">
        <v>0</v>
      </c>
      <c r="D93" t="b">
        <v>0</v>
      </c>
      <c r="E93" t="s">
        <v>1596</v>
      </c>
      <c r="F93" t="s">
        <v>2441</v>
      </c>
      <c r="G93" t="s">
        <v>2975</v>
      </c>
      <c r="H93" t="s">
        <v>258</v>
      </c>
      <c r="I93" t="s">
        <v>258</v>
      </c>
      <c r="J93" t="s">
        <v>1862</v>
      </c>
      <c r="K93" t="str">
        <f>LEFT(J93,141)&amp;" &lt;br&gt; &amp;nbsp;&amp;nbsp;&amp;nbsp;&amp;nbsp;&amp;nbsp;&amp;nbsp;&amp;nbsp;&amp;nbsp;"&amp;MID(J93,2,100)&amp;MID(J93,142,500)</f>
        <v>Found, R., &amp; Patterson, B. R. (2020). Assessing Ungulate Populations in Temperate North America. *Canadian Wildlife Biology and Management, 9 &lt;br&gt; &amp;nbsp;&amp;nbsp;&amp;nbsp;&amp;nbsp;&amp;nbsp;&amp;nbsp;&amp;nbsp;&amp;nbsp;ound, R., &amp; Patterson, B. R. (2020). Assessing Ungulate Populations in Temperate North America. *Can*(1), 21–42. &lt;https://cwbm.ca/wp-content/uploads/2020/05/Found-Patterson.pdf&gt;</v>
      </c>
      <c r="M93" t="str">
        <f>"    ref_intext_"&amp;E93&amp;": "&amp;""""&amp;H93&amp;""""</f>
        <v xml:space="preserve">    ref_intext_found_patterson_2020: "Found &amp; Patterson, 2020"</v>
      </c>
      <c r="N93" t="str">
        <f>"    ref_bib_"&amp;E93&amp;": "&amp;""""&amp;J93&amp;""""</f>
        <v xml:space="preserve">    ref_bib_found_patterson_2020: "Found, R., &amp; Patterson, B. R. (2020). Assessing Ungulate Populations in Temperate North America. *Canadian Wildlife Biology and Management, 9*(1), 21–42. &lt;https://cwbm.ca/wp-content/uploads/2020/05/Found-Patterson.pdf&gt;"</v>
      </c>
    </row>
    <row r="94" spans="1:14">
      <c r="A94" t="s">
        <v>2876</v>
      </c>
      <c r="B94" t="b">
        <v>0</v>
      </c>
      <c r="C94" t="b">
        <v>0</v>
      </c>
      <c r="E94" t="s">
        <v>1597</v>
      </c>
      <c r="F94" t="s">
        <v>2442</v>
      </c>
      <c r="G94" t="s">
        <v>2976</v>
      </c>
      <c r="H94" t="s">
        <v>257</v>
      </c>
      <c r="I94" t="s">
        <v>257</v>
      </c>
      <c r="J94" t="s">
        <v>1863</v>
      </c>
      <c r="K94" t="str">
        <f>LEFT(J94,141)&amp;" &lt;br&gt; &amp;nbsp;&amp;nbsp;&amp;nbsp;&amp;nbsp;&amp;nbsp;&amp;nbsp;&amp;nbsp;&amp;nbsp;"&amp;MID(J94,2,100)&amp;MID(J94,142,500)</f>
        <v>Frampton, G., Whaley, P., Bennett, M., Bilotta, G., Dorne, J. L. C. M., Eales, J., James, K., Kohl, C., Land, M., Livoreil, B., Makowski, D., &lt;br&gt; &amp;nbsp;&amp;nbsp;&amp;nbsp;&amp;nbsp;&amp;nbsp;&amp;nbsp;&amp;nbsp;&amp;nbsp;rampton, G., Whaley, P., Bennett, M., Bilotta, G., Dorne, J. L. C. M., Eales, J., James, K., Kohl, C Muchiri, E., Petrokofsky, G., Randall, N., &amp; Schofield, K. (2022). Principles and framework for assessing the risk of bias for studies included in comparative quantitative environmental systematic reviews. *Environmental Evidence, 11*(1), 12. &lt;https://doi.org/10.1186/s13750-022-00264-0&gt;</v>
      </c>
      <c r="M94" t="str">
        <f>"    ref_intext_"&amp;E94&amp;": "&amp;""""&amp;H94&amp;""""</f>
        <v xml:space="preserve">    ref_intext_frampton_et_al_2022: "Frampton et al., 2022"</v>
      </c>
      <c r="N94" t="str">
        <f>"    ref_bib_"&amp;E94&amp;": "&amp;""""&amp;J94&amp;""""</f>
        <v xml:space="preserve">    ref_bib_frampton_et_al_2022: "Frampton, G., Whaley, P., Bennett, M., Bilotta, G., Dorne, J. L. C. M., Eales, J., James, K., Kohl, C., Land, M., Livoreil, B., Makowski, D., Muchiri, E., Petrokofsky, G., Randall, N., &amp; Schofield, K. (2022). Principles and framework for assessing the risk of bias for studies included in comparative quantitative environmental systematic reviews. *Environmental Evidence, 11*(1), 12. &lt;https://doi.org/10.1186/s13750-022-00264-0&gt;"</v>
      </c>
    </row>
    <row r="95" spans="1:14">
      <c r="A95" t="s">
        <v>2876</v>
      </c>
      <c r="B95" t="b">
        <v>1</v>
      </c>
      <c r="C95" t="b">
        <v>1</v>
      </c>
      <c r="D95" t="b">
        <v>0</v>
      </c>
      <c r="E95" t="s">
        <v>1598</v>
      </c>
      <c r="F95" t="s">
        <v>2443</v>
      </c>
      <c r="G95" t="s">
        <v>2977</v>
      </c>
      <c r="H95" t="s">
        <v>256</v>
      </c>
      <c r="I95" t="s">
        <v>256</v>
      </c>
      <c r="J95" t="s">
        <v>1864</v>
      </c>
      <c r="K95" t="str">
        <f>LEFT(J95,141)&amp;" &lt;br&gt; &amp;nbsp;&amp;nbsp;&amp;nbsp;&amp;nbsp;&amp;nbsp;&amp;nbsp;&amp;nbsp;&amp;nbsp;"&amp;MID(J95,2,100)&amp;MID(J95,142,500)</f>
        <v>Frey, S., Fisher, J. T., Burton, A. C., &amp; Volpe, J. P. (2017). Investigating Animal Activity Patterns and Temporal Niche Partitioning using C &lt;br&gt; &amp;nbsp;&amp;nbsp;&amp;nbsp;&amp;nbsp;&amp;nbsp;&amp;nbsp;&amp;nbsp;&amp;nbsp;rey, S., Fisher, J. T., Burton, A. C., &amp; Volpe, J. P. (2017). Investigating Animal Activity Patternsamera-Trap Data: Challenges and Opportunities. *Remote Sensing in Ecology and Conservation*, *3* (3), 123–132. &lt;https://zslpublications.onlinelibrary.wiley.com/doi/10.1002/rse2.60&gt;</v>
      </c>
      <c r="M95" t="str">
        <f>"    ref_intext_"&amp;E95&amp;": "&amp;""""&amp;H95&amp;""""</f>
        <v xml:space="preserve">    ref_intext_frey_et_al_2017: "Frey et al., 2017"</v>
      </c>
      <c r="N95" t="str">
        <f>"    ref_bib_"&amp;E95&amp;": "&amp;""""&amp;J95&amp;""""</f>
        <v xml:space="preserve">    ref_bib_frey_et_al_2017: "Frey, S., Fisher, J. T., Burton, A. C., &amp; Volpe, J. P. (2017). Investigating Animal Activity Patterns and Temporal Niche Partitioning using Camera-Trap Data: Challenges and Opportunities. *Remote Sensing in Ecology and Conservation*, *3* (3), 123–132. &lt;https://zslpublications.onlinelibrary.wiley.com/doi/10.1002/rse2.60&gt;"</v>
      </c>
    </row>
    <row r="96" spans="1:14">
      <c r="A96" t="s">
        <v>2877</v>
      </c>
      <c r="B96" t="b">
        <v>1</v>
      </c>
      <c r="C96" t="b">
        <v>0</v>
      </c>
      <c r="D96" t="b">
        <v>0</v>
      </c>
      <c r="E96" t="s">
        <v>1599</v>
      </c>
      <c r="F96" t="s">
        <v>2444</v>
      </c>
      <c r="G96" t="s">
        <v>2978</v>
      </c>
      <c r="H96" t="s">
        <v>255</v>
      </c>
      <c r="I96" t="s">
        <v>255</v>
      </c>
      <c r="J96" t="s">
        <v>1865</v>
      </c>
      <c r="K96" t="str">
        <f>LEFT(J96,141)&amp;" &lt;br&gt; &amp;nbsp;&amp;nbsp;&amp;nbsp;&amp;nbsp;&amp;nbsp;&amp;nbsp;&amp;nbsp;&amp;nbsp;"&amp;MID(J96,2,100)&amp;MID(J96,142,500)</f>
        <v>Gallo, T., Fidino, M., Gerber, B., Ahlers, A. A., Angstmann, J. L., Amaya, M., Concilio, A. L., Drake, D., Gay, D., Lehrer, E. W., Murray, M. &lt;br&gt; &amp;nbsp;&amp;nbsp;&amp;nbsp;&amp;nbsp;&amp;nbsp;&amp;nbsp;&amp;nbsp;&amp;nbsp;allo, T., Fidino, M., Gerber, B., Ahlers, A. A., Angstmann, J. L., Amaya, M., Concilio, A. L., Drake H., Ryan, T. J., St Clair, C. C., Salsbury, C. M., Sander, H. A., Stankowich, T., Williamson, J., Belaire, J. A., Simon, K., &amp; Magle, S. B. (2022). Mammals Adjust Diel Activity across Gradients of Urbanization. *Elife, 11*. &lt;https://doi.org/10.7554/eLife.74756&gt;</v>
      </c>
      <c r="M96" t="str">
        <f>"    ref_intext_"&amp;E96&amp;": "&amp;""""&amp;H96&amp;""""</f>
        <v xml:space="preserve">    ref_intext_gallo_et_al_2022: "Gallo et al., 2022"</v>
      </c>
      <c r="N96" t="str">
        <f>"    ref_bib_"&amp;E96&amp;": "&amp;""""&amp;J96&amp;""""</f>
        <v xml:space="preserve">    ref_bib_gallo_et_al_2022: "Gallo, T., Fidino, M., Gerber, B., Ahlers, A. A., Angstmann, J. L., Amaya, M., Concilio, A. L., Drake, D., Gay, D., Lehrer, E. W., Murray, M. H., Ryan, T. J., St Clair, C. C., Salsbury, C. M., Sander, H. A., Stankowich, T., Williamson, J., Belaire, J. A., Simon, K., &amp; Magle, S. B. (2022). Mammals Adjust Diel Activity across Gradients of Urbanization. *Elife, 11*. &lt;https://doi.org/10.7554/eLife.74756&gt;"</v>
      </c>
    </row>
    <row r="97" spans="1:14">
      <c r="A97" t="s">
        <v>2877</v>
      </c>
      <c r="B97" t="b">
        <v>1</v>
      </c>
      <c r="C97" t="b">
        <v>0</v>
      </c>
      <c r="D97" t="b">
        <v>0</v>
      </c>
      <c r="E97" t="s">
        <v>1600</v>
      </c>
      <c r="F97" t="s">
        <v>2445</v>
      </c>
      <c r="G97" t="s">
        <v>2979</v>
      </c>
      <c r="H97" t="s">
        <v>254</v>
      </c>
      <c r="I97" t="s">
        <v>254</v>
      </c>
      <c r="J97" t="s">
        <v>2839</v>
      </c>
      <c r="K97" t="str">
        <f>LEFT(J97,141)&amp;" &lt;br&gt; &amp;nbsp;&amp;nbsp;&amp;nbsp;&amp;nbsp;&amp;nbsp;&amp;nbsp;&amp;nbsp;&amp;nbsp;"&amp;MID(J97,2,100)&amp;MID(J97,142,500)</f>
        <v>Gálvez, N., Guillera-Arroita, G., Morgan, B. J. T., &amp; Davies, Z. G. (2016). Cost-Efficient Effort Allocation for Camera-Trap Occupancy [surve &lt;br&gt; &amp;nbsp;&amp;nbsp;&amp;nbsp;&amp;nbsp;&amp;nbsp;&amp;nbsp;&amp;nbsp;&amp;nbsp;álvez, N., Guillera-Arroita, G., Morgan, B. J. T., &amp; Davies, Z. G. (2016). Cost-Efficient Effort Ally](/09_glossary.md#survey)s of Mammals. *Biological Conservation*, *204*(B), 350–359. &lt;https://doi.org/10.1016/j.biocon.2016.10.019&gt;</v>
      </c>
      <c r="M97" t="str">
        <f>"    ref_intext_"&amp;E97&amp;": "&amp;""""&amp;H97&amp;""""</f>
        <v xml:space="preserve">    ref_intext_galvez_et_al_2016: "Gálvez et al., 2016"</v>
      </c>
      <c r="N97" t="str">
        <f>"    ref_bib_"&amp;E97&amp;": "&amp;""""&amp;J97&amp;""""</f>
        <v xml:space="preserve">    ref_bib_galvez_et_al_2016: "Gálvez, N., Guillera-Arroita, G., Morgan, B. J. T., &amp; Davies, Z. G. (2016). Cost-Efficient Effort Allocation for Camera-Trap Occupancy [survey](/09_glossary.md#survey)s of Mammals. *Biological Conservation*, *204*(B), 350–359. &lt;https://doi.org/10.1016/j.biocon.2016.10.019&gt;"</v>
      </c>
    </row>
    <row r="98" spans="1:14">
      <c r="A98" t="s">
        <v>2877</v>
      </c>
      <c r="B98" t="b">
        <v>1</v>
      </c>
      <c r="C98" t="b">
        <v>0</v>
      </c>
      <c r="D98" t="b">
        <v>0</v>
      </c>
      <c r="E98" t="s">
        <v>1601</v>
      </c>
      <c r="F98" t="s">
        <v>2446</v>
      </c>
      <c r="G98" t="s">
        <v>2980</v>
      </c>
      <c r="H98" t="s">
        <v>253</v>
      </c>
      <c r="I98" t="s">
        <v>253</v>
      </c>
      <c r="J98" t="s">
        <v>1866</v>
      </c>
      <c r="K98" t="str">
        <f>LEFT(J98,141)&amp;" &lt;br&gt; &amp;nbsp;&amp;nbsp;&amp;nbsp;&amp;nbsp;&amp;nbsp;&amp;nbsp;&amp;nbsp;&amp;nbsp;"&amp;MID(J98,2,100)&amp;MID(J98,142,500)</f>
        <v>Ganskopp, D. C., &amp; Johnson, D. D. (2007). GPS Error in Studies Addressing Animal Movements and Activities. *Rangeland Ecology and Management, &lt;br&gt; &amp;nbsp;&amp;nbsp;&amp;nbsp;&amp;nbsp;&amp;nbsp;&amp;nbsp;&amp;nbsp;&amp;nbsp;anskopp, D. C., &amp; Johnson, D. D. (2007). GPS Error in Studies Addressing Animal Movements and Activi 60*, 350–358. &lt;https://doi.org/10.2111/1551-5028(2007)60[350:GEISAA]2.0.CO;2&gt;</v>
      </c>
      <c r="M98" t="str">
        <f>"    ref_intext_"&amp;E98&amp;": "&amp;""""&amp;H98&amp;""""</f>
        <v xml:space="preserve">    ref_intext_ganskopp_johnson_2007: "Ganskopp &amp; Johnson, 2007"</v>
      </c>
      <c r="N98" t="str">
        <f>"    ref_bib_"&amp;E98&amp;": "&amp;""""&amp;J98&amp;""""</f>
        <v xml:space="preserve">    ref_bib_ganskopp_johnson_2007: "Ganskopp, D. C., &amp; Johnson, D. D. (2007). GPS Error in Studies Addressing Animal Movements and Activities. *Rangeland Ecology and Management, 60*, 350–358. &lt;https://doi.org/10.2111/1551-5028(2007)60[350:GEISAA]2.0.CO;2&gt;"</v>
      </c>
    </row>
    <row r="99" spans="1:14">
      <c r="A99" t="s">
        <v>2877</v>
      </c>
      <c r="B99" t="b">
        <v>0</v>
      </c>
      <c r="C99" t="b">
        <v>0</v>
      </c>
      <c r="D99" t="b">
        <v>1</v>
      </c>
      <c r="E99" t="s">
        <v>1603</v>
      </c>
      <c r="F99" t="s">
        <v>2448</v>
      </c>
      <c r="G99" t="s">
        <v>2982</v>
      </c>
      <c r="H99" t="s">
        <v>252</v>
      </c>
      <c r="I99" t="s">
        <v>252</v>
      </c>
      <c r="J99" t="s">
        <v>2749</v>
      </c>
      <c r="K99" t="str">
        <f>LEFT(J99,141)&amp;" &lt;br&gt; &amp;nbsp;&amp;nbsp;&amp;nbsp;&amp;nbsp;&amp;nbsp;&amp;nbsp;&amp;nbsp;&amp;nbsp;"&amp;MID(J99,2,100)&amp;MID(J99,142,500)</f>
        <v>Gerber, B. D., Karpanty, S. M., &amp; Kelly, M. J. (2011). Evaluating the potential biases in carnivore capture–recapture studies associated with &lt;br&gt; &amp;nbsp;&amp;nbsp;&amp;nbsp;&amp;nbsp;&amp;nbsp;&amp;nbsp;&amp;nbsp;&amp;nbsp;erber, B. D., Karpanty, S. M., &amp; Kelly, M. J. (2011). Evaluating the potential biases in carnivore c the use of lure and varying [density](/09_glossary.md#density) estimation techniques using photographic-sampling data of the Malagasy civet. *Population Ecology, 54*(1), 43–54. &lt;https://doi.org/10.1007/s10144-011-0276-3&gt;</v>
      </c>
      <c r="M99" t="str">
        <f>"    ref_intext_"&amp;E99&amp;": "&amp;""""&amp;H99&amp;""""</f>
        <v xml:space="preserve">    ref_intext_gerber_et_al_2011: "Gerber et al., 2011"</v>
      </c>
      <c r="N99" t="str">
        <f>"    ref_bib_"&amp;E99&amp;": "&amp;""""&amp;J99&amp;""""</f>
        <v xml:space="preserve">    ref_bib_gerber_et_al_2011: "Gerber, B. D., Karpanty, S. M., &amp; Kelly, M. J. (2011). Evaluating the potential biases in carnivore capture–recapture studies associated with the use of lure and varying [density](/09_glossary.md#density) estimation techniques using photographic-sampling data of the Malagasy civet. *Population Ecology, 54*(1), 43–54. &lt;https://doi.org/10.1007/s10144-011-0276-3&gt;"</v>
      </c>
    </row>
    <row r="100" spans="1:14">
      <c r="A100" t="s">
        <v>2877</v>
      </c>
      <c r="B100" t="b">
        <v>1</v>
      </c>
      <c r="C100" t="b">
        <v>1</v>
      </c>
      <c r="D100" t="b">
        <v>0</v>
      </c>
      <c r="E100" t="s">
        <v>1602</v>
      </c>
      <c r="F100" t="s">
        <v>2447</v>
      </c>
      <c r="G100" t="s">
        <v>2981</v>
      </c>
      <c r="H100" t="s">
        <v>251</v>
      </c>
      <c r="I100" t="s">
        <v>251</v>
      </c>
      <c r="J100" t="s">
        <v>2748</v>
      </c>
      <c r="K100" t="str">
        <f>LEFT(J100,141)&amp;" &lt;br&gt; &amp;nbsp;&amp;nbsp;&amp;nbsp;&amp;nbsp;&amp;nbsp;&amp;nbsp;&amp;nbsp;&amp;nbsp;"&amp;MID(J100,2,100)&amp;MID(J100,142,500)</f>
        <v>Gerber, B., Karpanty, S. S. M., Crawford, C., Kotschwar, M., &amp; Randrianantenaina, J. (2010). An assessment of carnivore relative abundance an &lt;br&gt; &amp;nbsp;&amp;nbsp;&amp;nbsp;&amp;nbsp;&amp;nbsp;&amp;nbsp;&amp;nbsp;&amp;nbsp;erber, B., Karpanty, S. S. M., Crawford, C., Kotschwar, M., &amp; Randrianantenaina, J. (2010). An assesd [density](/09_glossary.md#density) in the eastern rainforests of Madagascar using remotely-triggered camera traps. *Oryx, 44*(2), 219–222. &lt;https://doi.org/10.1017/S0030605309991037&gt;</v>
      </c>
      <c r="M100" t="str">
        <f>"    ref_intext_"&amp;E100&amp;": "&amp;""""&amp;H100&amp;""""</f>
        <v xml:space="preserve">    ref_intext_gerber_et_al_2010: "Gerber et al., 2010"</v>
      </c>
      <c r="N100" t="str">
        <f>"    ref_bib_"&amp;E100&amp;": "&amp;""""&amp;J100&amp;""""</f>
        <v xml:space="preserve">    ref_bib_gerber_et_al_2010: "Gerber, B., Karpanty, S. S. M., Crawford, C., Kotschwar, M., &amp; Randrianantenaina, J. (2010). An assessment of carnivore relative abundance and [density](/09_glossary.md#density) in the eastern rainforests of Madagascar using remotely-triggered camera traps. *Oryx, 44*(2), 219–222. &lt;https://doi.org/10.1017/S0030605309991037&gt;"</v>
      </c>
    </row>
    <row r="101" spans="1:14">
      <c r="A101" t="s">
        <v>2877</v>
      </c>
      <c r="B101" t="b">
        <v>0</v>
      </c>
      <c r="C101" t="b">
        <v>0</v>
      </c>
      <c r="E101" t="s">
        <v>1802</v>
      </c>
      <c r="F101" t="s">
        <v>2449</v>
      </c>
      <c r="G101" t="s">
        <v>2983</v>
      </c>
      <c r="H101" t="s">
        <v>1804</v>
      </c>
      <c r="I101" t="s">
        <v>1803</v>
      </c>
      <c r="J101" t="s">
        <v>1805</v>
      </c>
      <c r="K101" t="str">
        <f>LEFT(J101,141)&amp;" &lt;br&gt; &amp;nbsp;&amp;nbsp;&amp;nbsp;&amp;nbsp;&amp;nbsp;&amp;nbsp;&amp;nbsp;&amp;nbsp;"&amp;MID(J101,2,100)&amp;MID(J101,142,500)</f>
        <v>Gerhart-Barley, L., M. (n.d.). *2.2: Measuring Species Diversity* &lt;https://bio.libretexts.org/Courses/University_of_California_Davis/BIS_2B%3 &lt;br&gt; &amp;nbsp;&amp;nbsp;&amp;nbsp;&amp;nbsp;&amp;nbsp;&amp;nbsp;&amp;nbsp;&amp;nbsp;erhart-Barley, L., M. (n.d.). *2.2: Measuring Species Diversity* &lt;https://bio.libretexts.org/CoursesA_Introduction_to_Biology_-_Ecology_and_Evolution/02%3A_Biodiversity/2.02%3A_Measuring_Species_Diversity&gt;</v>
      </c>
      <c r="M101" t="str">
        <f>"    ref_intext_"&amp;E101&amp;": "&amp;""""&amp;H101&amp;""""</f>
        <v xml:space="preserve">    ref_intext_gerhartbarley_nd: "Gerhart-Barley, n.d."</v>
      </c>
      <c r="N101" t="str">
        <f>"    ref_bib_"&amp;E101&amp;": "&amp;""""&amp;J101&amp;""""</f>
        <v xml:space="preserve">    ref_bib_gerhartbarley_nd: "Gerhart-Barley, L., M. (n.d.). *2.2: Measuring Species Diversity* &lt;https://bio.libretexts.org/Courses/University_of_California_Davis/BIS_2B%3A_Introduction_to_Biology_-_Ecology_and_Evolution/02%3A_Biodiversity/2.02%3A_Measuring_Species_Diversity&gt;"</v>
      </c>
    </row>
    <row r="102" spans="1:14">
      <c r="A102" t="s">
        <v>2877</v>
      </c>
      <c r="B102" t="b">
        <v>1</v>
      </c>
      <c r="C102" t="b">
        <v>0</v>
      </c>
      <c r="D102" t="b">
        <v>0</v>
      </c>
      <c r="E102" t="s">
        <v>1604</v>
      </c>
      <c r="F102" t="s">
        <v>2450</v>
      </c>
      <c r="G102" t="s">
        <v>2984</v>
      </c>
      <c r="H102" t="s">
        <v>250</v>
      </c>
      <c r="I102" t="s">
        <v>250</v>
      </c>
      <c r="J102" t="s">
        <v>1867</v>
      </c>
      <c r="K102" t="str">
        <f>LEFT(J102,141)&amp;" &lt;br&gt; &amp;nbsp;&amp;nbsp;&amp;nbsp;&amp;nbsp;&amp;nbsp;&amp;nbsp;&amp;nbsp;&amp;nbsp;"&amp;MID(J102,2,100)&amp;MID(J102,142,500)</f>
        <v>Gilbert, N. A., Clare, J. D. J., Stenglein, J. L., &amp; Zuckerberg, B. (2021). Abundance Estimation of Unmarked Animals based on Camera-Trap Dat &lt;br&gt; &amp;nbsp;&amp;nbsp;&amp;nbsp;&amp;nbsp;&amp;nbsp;&amp;nbsp;&amp;nbsp;&amp;nbsp;ilbert, N. A., Clare, J. D. J., Stenglein, J. L., &amp; Zuckerberg, B. (2021). Abundance Estimation of Ua. *Conservation Biology, 35*(1), 88-100. &lt;https://doi.org/10.1111/cobi.13517&gt;</v>
      </c>
      <c r="M102" t="str">
        <f>"    ref_intext_"&amp;E102&amp;": "&amp;""""&amp;H102&amp;""""</f>
        <v xml:space="preserve">    ref_intext_gilbert_et_al_2021: "Gilbert et al., 2021"</v>
      </c>
      <c r="N102" t="str">
        <f>"    ref_bib_"&amp;E102&amp;": "&amp;""""&amp;J102&amp;""""</f>
        <v xml:space="preserve">    ref_bib_gilbert_et_al_2021: "Gilbert, N. A., Clare, J. D. J., Stenglein, J. L., &amp; Zuckerberg, B. (2021). Abundance Estimation of Unmarked Animals based on Camera-Trap Data. *Conservation Biology, 35*(1), 88-100. &lt;https://doi.org/10.1111/cobi.13517&gt;"</v>
      </c>
    </row>
    <row r="103" spans="1:14">
      <c r="A103" t="s">
        <v>2877</v>
      </c>
      <c r="B103" t="b">
        <v>1</v>
      </c>
      <c r="C103" t="b">
        <v>0</v>
      </c>
      <c r="D103" t="b">
        <v>0</v>
      </c>
      <c r="E103" t="s">
        <v>1605</v>
      </c>
      <c r="F103" t="s">
        <v>2451</v>
      </c>
      <c r="G103" t="s">
        <v>2985</v>
      </c>
      <c r="H103" t="s">
        <v>249</v>
      </c>
      <c r="I103" t="s">
        <v>249</v>
      </c>
      <c r="J103" t="s">
        <v>2840</v>
      </c>
      <c r="K103" t="str">
        <f>LEFT(J103,141)&amp;" &lt;br&gt; &amp;nbsp;&amp;nbsp;&amp;nbsp;&amp;nbsp;&amp;nbsp;&amp;nbsp;&amp;nbsp;&amp;nbsp;"&amp;MID(J103,2,100)&amp;MID(J103,142,500)</f>
        <v>Gillespie, G. R., Brennan, K., Gentles, T., Hill, B., Low Choy, J., Mahney, T., Stevens, A., &amp; Stokeld, D. (2015). *A Guide for the use of Re &lt;br&gt; &amp;nbsp;&amp;nbsp;&amp;nbsp;&amp;nbsp;&amp;nbsp;&amp;nbsp;&amp;nbsp;&amp;nbsp;illespie, G. R., Brennan, K., Gentles, T., Hill, B., Low Choy, J., Mahney, T., Stevens, A., &amp; Stokelmote Cameras for Wildlife [survey](/09_glossary.md#survey) in Northern Australia*. Darwin: Charles Darwin University. &lt;https://nesplandscapes.edu.au/wp-content/uploads/2015/10/5.2.4_a_guide_to_use_of_remote_cameras_for_wildlife_[survey](/09_glossary.md#survey)s_final_web2.pdf&gt;</v>
      </c>
      <c r="M103" t="str">
        <f>"    ref_intext_"&amp;E103&amp;": "&amp;""""&amp;H103&amp;""""</f>
        <v xml:space="preserve">    ref_intext_gillespie_et_al_2015: "Gillespie et al., 2015"</v>
      </c>
      <c r="N103" t="str">
        <f>"    ref_bib_"&amp;E103&amp;": "&amp;""""&amp;J103&amp;""""</f>
        <v xml:space="preserve">    ref_bib_gillespie_et_al_2015: "Gillespie, G. R., Brennan, K., Gentles, T., Hill, B., Low Choy, J., Mahney, T., Stevens, A., &amp; Stokeld, D. (2015). *A Guide for the use of Remote Cameras for Wildlife [survey](/09_glossary.md#survey) in Northern Australia*. Darwin: Charles Darwin University. &lt;https://nesplandscapes.edu.au/wp-content/uploads/2015/10/5.2.4_a_guide_to_use_of_remote_cameras_for_wildlife_[survey](/09_glossary.md#survey)s_final_web2.pdf&gt;"</v>
      </c>
    </row>
    <row r="104" spans="1:14">
      <c r="A104" t="s">
        <v>2877</v>
      </c>
      <c r="B104" t="b">
        <v>1</v>
      </c>
      <c r="C104" t="b">
        <v>0</v>
      </c>
      <c r="D104" t="b">
        <v>0</v>
      </c>
      <c r="E104" t="s">
        <v>1606</v>
      </c>
      <c r="F104" t="s">
        <v>2452</v>
      </c>
      <c r="G104" t="s">
        <v>2986</v>
      </c>
      <c r="H104" t="s">
        <v>248</v>
      </c>
      <c r="I104" t="s">
        <v>248</v>
      </c>
      <c r="J104" t="s">
        <v>1868</v>
      </c>
      <c r="K104" t="str">
        <f>LEFT(J104,141)&amp;" &lt;br&gt; &amp;nbsp;&amp;nbsp;&amp;nbsp;&amp;nbsp;&amp;nbsp;&amp;nbsp;&amp;nbsp;&amp;nbsp;"&amp;MID(J104,2,100)&amp;MID(J104,142,500)</f>
        <v>Glen, A. S., Cockburn, S., Nichols, M., Ekanayake, J., &amp; Warburton, B. (2013) Optimising Camera Traps for Monitoring Small Mammals. *PloS one &lt;br&gt; &amp;nbsp;&amp;nbsp;&amp;nbsp;&amp;nbsp;&amp;nbsp;&amp;nbsp;&amp;nbsp;&amp;nbsp;len, A. S., Cockburn, S., Nichols, M., Ekanayake, J., &amp; Warburton, B. (2013) Optimising Camera Traps,* 8(6), Article e67940. &lt;https://doi.org/10.1371/journal.pone.0067940&gt;</v>
      </c>
      <c r="M104" t="str">
        <f>"    ref_intext_"&amp;E104&amp;": "&amp;""""&amp;H104&amp;""""</f>
        <v xml:space="preserve">    ref_intext_glen_et_al_2013: "Glen et al., 2013"</v>
      </c>
      <c r="N104" t="str">
        <f>"    ref_bib_"&amp;E104&amp;": "&amp;""""&amp;J104&amp;""""</f>
        <v xml:space="preserve">    ref_bib_glen_et_al_2013: "Glen, A. S., Cockburn, S., Nichols, M., Ekanayake, J., &amp; Warburton, B. (2013) Optimising Camera Traps for Monitoring Small Mammals. *PloS one,* 8(6), Article e67940. &lt;https://doi.org/10.1371/journal.pone.0067940&gt;"</v>
      </c>
    </row>
    <row r="105" spans="1:14">
      <c r="A105" t="s">
        <v>2877</v>
      </c>
      <c r="B105" t="b">
        <v>0</v>
      </c>
      <c r="C105" t="b">
        <v>0</v>
      </c>
      <c r="D105" t="s">
        <v>809</v>
      </c>
      <c r="E105" t="s">
        <v>1607</v>
      </c>
      <c r="F105" t="s">
        <v>2453</v>
      </c>
      <c r="G105" t="s">
        <v>2987</v>
      </c>
      <c r="H105" t="s">
        <v>247</v>
      </c>
      <c r="I105" t="s">
        <v>247</v>
      </c>
      <c r="J105" t="s">
        <v>1869</v>
      </c>
      <c r="K105" t="str">
        <f>LEFT(J105,141)&amp;" &lt;br&gt; &amp;nbsp;&amp;nbsp;&amp;nbsp;&amp;nbsp;&amp;nbsp;&amp;nbsp;&amp;nbsp;&amp;nbsp;"&amp;MID(J105,2,100)&amp;MID(J105,142,500)</f>
        <v>Glover‐Kapfer, P., Soto‐Navarro, C. A., Wearn, O. R., Rowcliffe, M., &amp; Sollmann, R. (2019). Camera‐trapping version 3.0: Current constraints  &lt;br&gt; &amp;nbsp;&amp;nbsp;&amp;nbsp;&amp;nbsp;&amp;nbsp;&amp;nbsp;&amp;nbsp;&amp;nbsp;lover‐Kapfer, P., Soto‐Navarro, C. A., Wearn, O. R., Rowcliffe, M., &amp; Sollmann, R. (2019). Camera‐trand future priorities for development. *Remote Sensing in Ecology and Conservation, 5*(3), 209–223. &lt;https://doi.org/10.1002/rse2.106&gt;</v>
      </c>
      <c r="M105" t="str">
        <f>"    ref_intext_"&amp;E105&amp;": "&amp;""""&amp;H105&amp;""""</f>
        <v xml:space="preserve">    ref_intext_glover_kapfer_et_al_2019: "Glover-Kapfer et al., 2017"</v>
      </c>
      <c r="N105" t="str">
        <f>"    ref_bib_"&amp;E105&amp;": "&amp;""""&amp;J105&amp;""""</f>
        <v xml:space="preserve">    ref_bib_glover_kapfer_et_al_2019: "Glover‐Kapfer, P., Soto‐Navarro, C. A., Wearn, O. R., Rowcliffe, M., &amp; Sollmann, R. (2019). Camera‐trapping version 3.0: Current constraints and future priorities for development. *Remote Sensing in Ecology and Conservation, 5*(3), 209–223. &lt;https://doi.org/10.1002/rse2.106&gt;"</v>
      </c>
    </row>
    <row r="106" spans="1:14">
      <c r="A106" t="s">
        <v>2877</v>
      </c>
      <c r="B106" t="b">
        <v>0</v>
      </c>
      <c r="C106" t="b">
        <v>0</v>
      </c>
      <c r="E106" t="s">
        <v>1608</v>
      </c>
      <c r="F106" t="s">
        <v>2454</v>
      </c>
      <c r="G106" t="s">
        <v>2988</v>
      </c>
      <c r="H106" t="s">
        <v>238</v>
      </c>
      <c r="I106" t="s">
        <v>238</v>
      </c>
      <c r="J106" t="s">
        <v>2750</v>
      </c>
      <c r="K106" t="str">
        <f>LEFT(J106,141)&amp;" &lt;br&gt; &amp;nbsp;&amp;nbsp;&amp;nbsp;&amp;nbsp;&amp;nbsp;&amp;nbsp;&amp;nbsp;&amp;nbsp;"&amp;MID(J106,2,100)&amp;MID(J106,142,500)</f>
        <v>Gopalaswamy, A. M., Royle, J. A., Hines, J. E., Singh, P., Jathanna, D., Kumar, N. S., &amp; Karanth, K. U. (2012). Program SPACECAP: software fo &lt;br&gt; &amp;nbsp;&amp;nbsp;&amp;nbsp;&amp;nbsp;&amp;nbsp;&amp;nbsp;&amp;nbsp;&amp;nbsp;opalaswamy, A. M., Royle, J. A., Hines, J. E., Singh, P., Jathanna, D., Kumar, N. S., &amp; Karanth, K. r estimating animal [density](/09_glossary.md#density) using spatially explicit capture–recapture models. *Methods in Ecology and Evolution, 3*(6), 1067–1072. &lt;https://doi.org/10.1111/j.2041-210X.2012.00241.x&gt;</v>
      </c>
      <c r="M106" t="str">
        <f>"    ref_intext_"&amp;E106&amp;": "&amp;""""&amp;H106&amp;""""</f>
        <v xml:space="preserve">    ref_intext_gopalaswamy_et_al_2012: "Gopalaswamy et al., 2012"</v>
      </c>
      <c r="N106" t="str">
        <f>"    ref_bib_"&amp;E106&amp;": "&amp;""""&amp;J106&amp;""""</f>
        <v xml:space="preserve">    ref_bib_gopalaswamy_et_al_2012: "Gopalaswamy, A. M., Royle, J. A., Hines, J. E., Singh, P., Jathanna, D., Kumar, N. S., &amp; Karanth, K. U. (2012). Program SPACECAP: software for estimating animal [density](/09_glossary.md#density) using spatially explicit capture–recapture models. *Methods in Ecology and Evolution, 3*(6), 1067–1072. &lt;https://doi.org/10.1111/j.2041-210X.2012.00241.x&gt;"</v>
      </c>
    </row>
    <row r="107" spans="1:14">
      <c r="A107" t="s">
        <v>2877</v>
      </c>
      <c r="B107" t="b">
        <v>0</v>
      </c>
      <c r="C107" t="b">
        <v>0</v>
      </c>
      <c r="D107" t="b">
        <v>1</v>
      </c>
      <c r="E107" t="s">
        <v>1609</v>
      </c>
      <c r="F107" t="s">
        <v>2456</v>
      </c>
      <c r="G107" t="s">
        <v>2990</v>
      </c>
      <c r="H107" t="s">
        <v>246</v>
      </c>
      <c r="I107" t="s">
        <v>246</v>
      </c>
      <c r="J107" t="s">
        <v>1870</v>
      </c>
      <c r="K107" t="str">
        <f>LEFT(J107,141)&amp;" &lt;br&gt; &amp;nbsp;&amp;nbsp;&amp;nbsp;&amp;nbsp;&amp;nbsp;&amp;nbsp;&amp;nbsp;&amp;nbsp;"&amp;MID(J107,2,100)&amp;MID(J107,142,500)</f>
        <v>Gotelli, N., &amp; Colwell, R. (2001). Quantifying biodiversity: procedures and pitfalls in the measurement and comparison of species richness. * &lt;br&gt; &amp;nbsp;&amp;nbsp;&amp;nbsp;&amp;nbsp;&amp;nbsp;&amp;nbsp;&amp;nbsp;&amp;nbsp;otelli, N., &amp; Colwell, R. (2001). Quantifying biodiversity: procedures and pitfalls in the measuremeEcology Letters, 4*, 379–391. &lt;https://doi.org/10.1046/j.1461-0248.2001.00230.x&gt;</v>
      </c>
      <c r="M107" t="str">
        <f>"    ref_intext_"&amp;E107&amp;": "&amp;""""&amp;H107&amp;""""</f>
        <v xml:space="preserve">    ref_intext_gotelli_colwell_2001: "Gotelli &amp; Colwell, 2001"</v>
      </c>
      <c r="N107" t="str">
        <f>"    ref_bib_"&amp;E107&amp;": "&amp;""""&amp;J107&amp;""""</f>
        <v xml:space="preserve">    ref_bib_gotelli_colwell_2001: "Gotelli, N., &amp; Colwell, R. (2001). Quantifying biodiversity: procedures and pitfalls in the measurement and comparison of species richness. *Ecology Letters, 4*, 379–391. &lt;https://doi.org/10.1046/j.1461-0248.2001.00230.x&gt;"</v>
      </c>
    </row>
    <row r="108" spans="1:14">
      <c r="A108" t="s">
        <v>2877</v>
      </c>
      <c r="B108" t="b">
        <v>0</v>
      </c>
      <c r="C108" t="b">
        <v>0</v>
      </c>
      <c r="D108" t="b">
        <v>1</v>
      </c>
      <c r="E108" t="s">
        <v>1610</v>
      </c>
      <c r="F108" t="s">
        <v>2457</v>
      </c>
      <c r="G108" t="s">
        <v>2991</v>
      </c>
      <c r="H108" t="s">
        <v>245</v>
      </c>
      <c r="I108" t="s">
        <v>245</v>
      </c>
      <c r="J108" t="s">
        <v>1871</v>
      </c>
      <c r="K108" t="str">
        <f>LEFT(J108,141)&amp;" &lt;br&gt; &amp;nbsp;&amp;nbsp;&amp;nbsp;&amp;nbsp;&amp;nbsp;&amp;nbsp;&amp;nbsp;&amp;nbsp;"&amp;MID(J108,2,100)&amp;MID(J108,142,500)</f>
        <v>Gotelli, N., &amp; Colwell, R. (2011). Estimating species richness. In *Biological Diversity: Frontiers in Measurement and Assessment* (eds. Magu &lt;br&gt; &amp;nbsp;&amp;nbsp;&amp;nbsp;&amp;nbsp;&amp;nbsp;&amp;nbsp;&amp;nbsp;&amp;nbsp;otelli, N., &amp; Colwell, R. (2011). Estimating species richness. In *Biological Diversity: Frontiers irran, A., &amp; McGill, B.). Oxford University Press. Oxford, pp. 39–54. &lt;https://www.researchgate.net/publication/236734446_Estimating_species_richness&gt;</v>
      </c>
      <c r="M108" t="str">
        <f>"    ref_intext_"&amp;E108&amp;": "&amp;""""&amp;H108&amp;""""</f>
        <v xml:space="preserve">    ref_intext_gotelli_colwell_2011: "Gotelli &amp; Colwell, 2011"</v>
      </c>
      <c r="N108" t="str">
        <f>"    ref_bib_"&amp;E108&amp;": "&amp;""""&amp;J108&amp;""""</f>
        <v xml:space="preserve">    ref_bib_gotelli_colwell_2011: "Gotelli, N., &amp; Colwell, R. (2011). Estimating species richness. In *Biological Diversity: Frontiers in Measurement and Assessment* (eds. Magurran, A., &amp; McGill, B.). Oxford University Press. Oxford, pp. 39–54. &lt;https://www.researchgate.net/publication/236734446_Estimating_species_richness&gt;"</v>
      </c>
    </row>
    <row r="109" spans="1:14">
      <c r="A109" t="s">
        <v>2877</v>
      </c>
      <c r="B109" t="b">
        <v>1</v>
      </c>
      <c r="C109" t="b">
        <v>0</v>
      </c>
      <c r="D109" t="b">
        <v>0</v>
      </c>
      <c r="E109" t="s">
        <v>28</v>
      </c>
      <c r="F109" t="s">
        <v>2458</v>
      </c>
      <c r="G109" t="s">
        <v>2992</v>
      </c>
      <c r="H109" t="s">
        <v>244</v>
      </c>
      <c r="I109" t="s">
        <v>244</v>
      </c>
      <c r="J109" t="s">
        <v>1872</v>
      </c>
      <c r="K109" t="str">
        <f>LEFT(J109,141)&amp;" &lt;br&gt; &amp;nbsp;&amp;nbsp;&amp;nbsp;&amp;nbsp;&amp;nbsp;&amp;nbsp;&amp;nbsp;&amp;nbsp;"&amp;MID(J109,2,100)&amp;MID(J109,142,500)</f>
        <v>Government of Alberta (2023a) *LAT Overview.* Edmonton, Alberta. &lt;https://www.alberta.ca/lat-overview.aspx&gt; &lt;br&gt; &amp;nbsp;&amp;nbsp;&amp;nbsp;&amp;nbsp;&amp;nbsp;&amp;nbsp;&amp;nbsp;&amp;nbsp;overnment of Alberta (2023a) *LAT Overview.* Edmonton, Alberta. &lt;https://www.alberta.ca/lat-overview</v>
      </c>
      <c r="M109" t="str">
        <f>"    ref_intext_"&amp;E109&amp;": "&amp;""""&amp;H109&amp;""""</f>
        <v xml:space="preserve">    ref_intext_goa_2023a: "Government of Alberta, 2023a"</v>
      </c>
      <c r="N109" t="str">
        <f>"    ref_bib_"&amp;E109&amp;": "&amp;""""&amp;J109&amp;""""</f>
        <v xml:space="preserve">    ref_bib_goa_2023a: "Government of Alberta (2023a) *LAT Overview.* Edmonton, Alberta. &lt;https://www.alberta.ca/lat-overview.aspx&gt;"</v>
      </c>
    </row>
    <row r="110" spans="1:14">
      <c r="A110" t="s">
        <v>2877</v>
      </c>
      <c r="B110" t="b">
        <v>1</v>
      </c>
      <c r="C110" t="b">
        <v>0</v>
      </c>
      <c r="D110" t="b">
        <v>0</v>
      </c>
      <c r="E110" t="s">
        <v>27</v>
      </c>
      <c r="F110" t="s">
        <v>2459</v>
      </c>
      <c r="G110" t="s">
        <v>2993</v>
      </c>
      <c r="H110" t="s">
        <v>243</v>
      </c>
      <c r="I110" t="s">
        <v>243</v>
      </c>
      <c r="J110" t="s">
        <v>1873</v>
      </c>
      <c r="K110" t="str">
        <f>LEFT(J110,141)&amp;" &lt;br&gt; &amp;nbsp;&amp;nbsp;&amp;nbsp;&amp;nbsp;&amp;nbsp;&amp;nbsp;&amp;nbsp;&amp;nbsp;"&amp;MID(J110,2,100)&amp;MID(J110,142,500)</f>
        <v>Government of Alberta (2023b) *Proponent-led Indigenous consultations.* Edmonton, Alberta. &lt;https://www.alberta.ca/proponent-led-indigenous-c &lt;br&gt; &amp;nbsp;&amp;nbsp;&amp;nbsp;&amp;nbsp;&amp;nbsp;&amp;nbsp;&amp;nbsp;&amp;nbsp;overnment of Alberta (2023b) *Proponent-led Indigenous consultations.* Edmonton, Alberta. &lt;https://wonsultations.aspx&gt;</v>
      </c>
      <c r="M110" t="str">
        <f>"    ref_intext_"&amp;E110&amp;": "&amp;""""&amp;H110&amp;""""</f>
        <v xml:space="preserve">    ref_intext_goa_2023b: "Government of Alberta, 2023b"</v>
      </c>
      <c r="N110" t="str">
        <f>"    ref_bib_"&amp;E110&amp;": "&amp;""""&amp;J110&amp;""""</f>
        <v xml:space="preserve">    ref_bib_goa_2023b: "Government of Alberta (2023b) *Proponent-led Indigenous consultations.* Edmonton, Alberta. &lt;https://www.alberta.ca/proponent-led-indigenous-consultations.aspx&gt;"</v>
      </c>
    </row>
    <row r="111" spans="1:14">
      <c r="A111" t="s">
        <v>2877</v>
      </c>
      <c r="B111" t="b">
        <v>1</v>
      </c>
      <c r="C111" t="b">
        <v>0</v>
      </c>
      <c r="D111" t="b">
        <v>0</v>
      </c>
      <c r="E111" t="s">
        <v>1611</v>
      </c>
      <c r="F111" t="s">
        <v>2460</v>
      </c>
      <c r="G111" t="s">
        <v>2994</v>
      </c>
      <c r="H111" t="s">
        <v>242</v>
      </c>
      <c r="I111" t="s">
        <v>843</v>
      </c>
      <c r="J111" t="s">
        <v>2751</v>
      </c>
      <c r="K111" t="str">
        <f>LEFT(J111,141)&amp;" &lt;br&gt; &amp;nbsp;&amp;nbsp;&amp;nbsp;&amp;nbsp;&amp;nbsp;&amp;nbsp;&amp;nbsp;&amp;nbsp;"&amp;MID(J111,2,100)&amp;MID(J111,142,500)</f>
        <v>Green, A. M., Chynoweth, M. W., &amp; Şekercioğlu, Ç. H. (2020). Spatially Explicit Capture-Recapture Through Camera Trapping: A Review of Benchm &lt;br&gt; &amp;nbsp;&amp;nbsp;&amp;nbsp;&amp;nbsp;&amp;nbsp;&amp;nbsp;&amp;nbsp;&amp;nbsp;reen, A. M., Chynoweth, M. W., &amp; Şekercioğlu, Ç. H. (2020). Spatially Explicit Capture-Recapture Thrark Analyses for Wildlife [density](/09_glossary.md#density) Estimation. *Frontiers in Ecology and Evolution*, 8, Article 563477. &lt;https://doi.org/10.3389/fevo.2020.563477&gt;</v>
      </c>
      <c r="M111" t="str">
        <f>"    ref_intext_"&amp;E111&amp;": "&amp;""""&amp;H111&amp;""""</f>
        <v xml:space="preserve">    ref_intext_green_et_al_2020: "Green et al., 2020"</v>
      </c>
      <c r="N111" t="str">
        <f>"    ref_bib_"&amp;E111&amp;": "&amp;""""&amp;J111&amp;""""</f>
        <v xml:space="preserve">    ref_bib_green_et_al_2020: "Green, A. M., Chynoweth, M. W., &amp; Şekercioğlu, Ç. H. (2020). Spatially Explicit Capture-Recapture Through Camera Trapping: A Review of Benchmark Analyses for Wildlife [density](/09_glossary.md#density) Estimation. *Frontiers in Ecology and Evolution*, 8, Article 563477. &lt;https://doi.org/10.3389/fevo.2020.563477&gt;"</v>
      </c>
    </row>
    <row r="112" spans="1:14">
      <c r="A112" t="s">
        <v>2877</v>
      </c>
      <c r="B112" t="b">
        <v>1</v>
      </c>
      <c r="C112" t="b">
        <v>0</v>
      </c>
      <c r="D112" t="b">
        <v>0</v>
      </c>
      <c r="E112" t="s">
        <v>26</v>
      </c>
      <c r="F112" t="s">
        <v>2461</v>
      </c>
      <c r="G112" t="s">
        <v>2995</v>
      </c>
      <c r="H112" t="s">
        <v>241</v>
      </c>
      <c r="I112" t="s">
        <v>241</v>
      </c>
      <c r="J112" t="s">
        <v>1874</v>
      </c>
      <c r="K112" t="str">
        <f>LEFT(J112,141)&amp;" &lt;br&gt; &amp;nbsp;&amp;nbsp;&amp;nbsp;&amp;nbsp;&amp;nbsp;&amp;nbsp;&amp;nbsp;&amp;nbsp;"&amp;MID(J112,2,100)&amp;MID(J112,142,500)</f>
        <v>Greenberg, S. (2018). *Timelapse: An Image Analyser for Camera Traps.* University of Calgary. &lt;https://saul.cpsc.ucalgary.ca/timelapse/pmwiki &lt;br&gt; &amp;nbsp;&amp;nbsp;&amp;nbsp;&amp;nbsp;&amp;nbsp;&amp;nbsp;&amp;nbsp;&amp;nbsp;reenberg, S. (2018). *Timelapse: An Image Analyser for Camera Traps.* University of Calgary. &lt;https:.php?n=Main.Download2./&gt;</v>
      </c>
      <c r="M112" t="str">
        <f>"    ref_intext_"&amp;E112&amp;": "&amp;""""&amp;H112&amp;""""</f>
        <v xml:space="preserve">    ref_intext_greenberg_2018: "Greenberg, 2018"</v>
      </c>
      <c r="N112" t="str">
        <f>"    ref_bib_"&amp;E112&amp;": "&amp;""""&amp;J112&amp;""""</f>
        <v xml:space="preserve">    ref_bib_greenberg_2018: "Greenberg, S. (2018). *Timelapse: An Image Analyser for Camera Traps.* University of Calgary. &lt;https://saul.cpsc.ucalgary.ca/timelapse/pmwiki.php?n=Main.Download2./&gt;"</v>
      </c>
    </row>
    <row r="113" spans="1:14">
      <c r="A113" t="s">
        <v>2877</v>
      </c>
      <c r="B113" t="b">
        <v>1</v>
      </c>
      <c r="C113" t="b">
        <v>0</v>
      </c>
      <c r="D113" t="b">
        <v>0</v>
      </c>
      <c r="E113" t="s">
        <v>25</v>
      </c>
      <c r="F113" t="s">
        <v>2462</v>
      </c>
      <c r="G113" t="s">
        <v>2996</v>
      </c>
      <c r="H113" t="s">
        <v>240</v>
      </c>
      <c r="I113" t="s">
        <v>240</v>
      </c>
      <c r="J113" t="s">
        <v>1875</v>
      </c>
      <c r="K113" t="str">
        <f>LEFT(J113,141)&amp;" &lt;br&gt; &amp;nbsp;&amp;nbsp;&amp;nbsp;&amp;nbsp;&amp;nbsp;&amp;nbsp;&amp;nbsp;&amp;nbsp;"&amp;MID(J113,2,100)&amp;MID(J113,142,500)</f>
        <v>Greenberg, S. (2020). *Automated Image Recognition for Wildlife Camera Traps: Making it Work for You*. Research report, University of Calgary &lt;br&gt; &amp;nbsp;&amp;nbsp;&amp;nbsp;&amp;nbsp;&amp;nbsp;&amp;nbsp;&amp;nbsp;&amp;nbsp;reenberg, S. (2020). *Automated Image Recognition for Wildlife Camera Traps: Making it Work for You*: Prism Digital Repository, August 21, 15 pages, &lt;https://prism.ucalgary.ca/items/f68a0c27-8502-4fe4-a3b9-3a3c2d994762&gt;</v>
      </c>
      <c r="M113" t="str">
        <f>"    ref_intext_"&amp;E113&amp;": "&amp;""""&amp;H113&amp;""""</f>
        <v xml:space="preserve">    ref_intext_greenberg_2020: "Greenberg, 2020"</v>
      </c>
      <c r="N113" t="str">
        <f>"    ref_bib_"&amp;E113&amp;": "&amp;""""&amp;J113&amp;""""</f>
        <v xml:space="preserve">    ref_bib_greenberg_2020: "Greenberg, S. (2020). *Automated Image Recognition for Wildlife Camera Traps: Making it Work for You*. Research report, University of Calgary: Prism Digital Repository, August 21, 15 pages, &lt;https://prism.ucalgary.ca/items/f68a0c27-8502-4fe4-a3b9-3a3c2d994762&gt;"</v>
      </c>
    </row>
    <row r="114" spans="1:14">
      <c r="A114" t="s">
        <v>2877</v>
      </c>
      <c r="B114" t="b">
        <v>1</v>
      </c>
      <c r="C114" t="b">
        <v>0</v>
      </c>
      <c r="D114" t="b">
        <v>0</v>
      </c>
      <c r="E114" t="s">
        <v>1612</v>
      </c>
      <c r="F114" t="s">
        <v>2463</v>
      </c>
      <c r="G114" t="s">
        <v>2997</v>
      </c>
      <c r="H114" t="s">
        <v>239</v>
      </c>
      <c r="I114" t="s">
        <v>842</v>
      </c>
      <c r="J114" t="s">
        <v>1876</v>
      </c>
      <c r="K114" t="str">
        <f>LEFT(J114,141)&amp;" &lt;br&gt; &amp;nbsp;&amp;nbsp;&amp;nbsp;&amp;nbsp;&amp;nbsp;&amp;nbsp;&amp;nbsp;&amp;nbsp;"&amp;MID(J114,2,100)&amp;MID(J114,142,500)</f>
        <v>Guillera-Arroita, G., Ridout, M. S., &amp; Morgan, B. J. T. (2010). Design of Occupancy Studies with Imperfect Detection. *Methods in Ecology and &lt;br&gt; &amp;nbsp;&amp;nbsp;&amp;nbsp;&amp;nbsp;&amp;nbsp;&amp;nbsp;&amp;nbsp;&amp;nbsp;uillera-Arroita, G., Ridout, M. S., &amp; Morgan, B. J. T. (2010). Design of Occupancy Studies with Impe Evolution, 1*, 131–139. &lt;https://doi.org/10.1111/j.2041-210X.2010.00017.x&gt;</v>
      </c>
      <c r="M114" t="str">
        <f>"    ref_intext_"&amp;E114&amp;": "&amp;""""&amp;H114&amp;""""</f>
        <v xml:space="preserve">    ref_intext_guillera_arroita_et_al_2010: "Guillera-Arroita et al., 2010"</v>
      </c>
      <c r="N114" t="str">
        <f>"    ref_bib_"&amp;E114&amp;": "&amp;""""&amp;J114&amp;""""</f>
        <v xml:space="preserve">    ref_bib_guillera_arroita_et_al_2010: "Guillera-Arroita, G., Ridout, M. S., &amp; Morgan, B. J. T. (2010). Design of Occupancy Studies with Imperfect Detection. *Methods in Ecology and Evolution, 1*, 131–139. &lt;https://doi.org/10.1111/j.2041-210X.2010.00017.x&gt;"</v>
      </c>
    </row>
    <row r="115" spans="1:14">
      <c r="A115" t="s">
        <v>2878</v>
      </c>
      <c r="B115" t="b">
        <v>1</v>
      </c>
      <c r="C115" t="b">
        <v>0</v>
      </c>
      <c r="D115" t="b">
        <v>0</v>
      </c>
      <c r="E115" t="s">
        <v>1613</v>
      </c>
      <c r="F115" t="s">
        <v>2464</v>
      </c>
      <c r="G115" t="s">
        <v>2998</v>
      </c>
      <c r="H115" t="s">
        <v>237</v>
      </c>
      <c r="I115" t="s">
        <v>841</v>
      </c>
      <c r="J115" t="s">
        <v>1877</v>
      </c>
      <c r="K115" t="str">
        <f>LEFT(J115,141)&amp;" &lt;br&gt; &amp;nbsp;&amp;nbsp;&amp;nbsp;&amp;nbsp;&amp;nbsp;&amp;nbsp;&amp;nbsp;&amp;nbsp;"&amp;MID(J115,2,100)&amp;MID(J115,142,500)</f>
        <v>Hall, K. W., Cooper, J. K., &amp; Lawton, D. C. (2008). GPS accuracy: Hand-held versus RTK. *CREWES Research Report, 20*. &lt;https://www.crewes.org &lt;br&gt; &amp;nbsp;&amp;nbsp;&amp;nbsp;&amp;nbsp;&amp;nbsp;&amp;nbsp;&amp;nbsp;&amp;nbsp;all, K. W., Cooper, J. K., &amp; Lawton, D. C. (2008). GPS accuracy: Hand-held versus RTK. *CREWES Resea/Documents/ResearchReports/2008/2008-15.pdf&gt;</v>
      </c>
      <c r="M115" t="str">
        <f>"    ref_intext_"&amp;E115&amp;": "&amp;""""&amp;H115&amp;""""</f>
        <v xml:space="preserve">    ref_intext_hall_et_al_2008: "Hall et al., 2008"</v>
      </c>
      <c r="N115" t="str">
        <f>"    ref_bib_"&amp;E115&amp;": "&amp;""""&amp;J115&amp;""""</f>
        <v xml:space="preserve">    ref_bib_hall_et_al_2008: "Hall, K. W., Cooper, J. K., &amp; Lawton, D. C. (2008). GPS accuracy: Hand-held versus RTK. *CREWES Research Report, 20*. &lt;https://www.crewes.org/Documents/ResearchReports/2008/2008-15.pdf&gt;"</v>
      </c>
    </row>
    <row r="116" spans="1:14">
      <c r="A116" t="s">
        <v>2878</v>
      </c>
      <c r="B116" t="b">
        <v>1</v>
      </c>
      <c r="C116" t="b">
        <v>0</v>
      </c>
      <c r="D116" t="b">
        <v>1</v>
      </c>
      <c r="E116" t="s">
        <v>1614</v>
      </c>
      <c r="F116" t="s">
        <v>2465</v>
      </c>
      <c r="G116" t="s">
        <v>2999</v>
      </c>
      <c r="H116" t="s">
        <v>236</v>
      </c>
      <c r="I116" t="s">
        <v>236</v>
      </c>
      <c r="J116" t="s">
        <v>1878</v>
      </c>
      <c r="K116" t="str">
        <f>LEFT(J116,141)&amp;" &lt;br&gt; &amp;nbsp;&amp;nbsp;&amp;nbsp;&amp;nbsp;&amp;nbsp;&amp;nbsp;&amp;nbsp;&amp;nbsp;"&amp;MID(J116,2,100)&amp;MID(J116,142,500)</f>
        <v>Harrison, X. A., Donaldson, L., Correa-Cano, M. E., Evans, J., Fisher, D. N., Goodwin, C. E. D., Robinson, B. S., Hodgson, D. J., &amp; Inger, R. &lt;br&gt; &amp;nbsp;&amp;nbsp;&amp;nbsp;&amp;nbsp;&amp;nbsp;&amp;nbsp;&amp;nbsp;&amp;nbsp;arrison, X. A., Donaldson, L., Correa-Cano, M. E., Evans, J., Fisher, D. N., Goodwin, C. E. D., Robi (2018). A Brief Introduction to Mixed Effects Modelling and Multi-Model Inference in Ecology. *PeerJ, 6*, Article e4794. &lt;https://doi.org/10.7717/peerj.4794&gt;</v>
      </c>
      <c r="M116" t="str">
        <f>"    ref_intext_"&amp;E116&amp;": "&amp;""""&amp;H116&amp;""""</f>
        <v xml:space="preserve">    ref_intext_harrison_et_al_2018: "Harrison et al., 2018"</v>
      </c>
      <c r="N116" t="str">
        <f>"    ref_bib_"&amp;E116&amp;": "&amp;""""&amp;J116&amp;""""</f>
        <v xml:space="preserve">    ref_bib_harrison_et_al_2018: "Harrison, X. A., Donaldson, L., Correa-Cano, M. E., Evans, J., Fisher, D. N., Goodwin, C. E. D., Robinson, B. S., Hodgson, D. J., &amp; Inger, R. (2018). A Brief Introduction to Mixed Effects Modelling and Multi-Model Inference in Ecology. *PeerJ, 6*, Article e4794. &lt;https://doi.org/10.7717/peerj.4794&gt;"</v>
      </c>
    </row>
    <row r="117" spans="1:14">
      <c r="A117" t="s">
        <v>2878</v>
      </c>
      <c r="B117" t="b">
        <v>0</v>
      </c>
      <c r="C117" t="b">
        <v>0</v>
      </c>
      <c r="D117" t="b">
        <v>1</v>
      </c>
      <c r="E117" t="s">
        <v>24</v>
      </c>
      <c r="F117" t="s">
        <v>2466</v>
      </c>
      <c r="G117" t="s">
        <v>3000</v>
      </c>
      <c r="H117" t="s">
        <v>235</v>
      </c>
      <c r="I117" t="s">
        <v>235</v>
      </c>
      <c r="J117" t="s">
        <v>1879</v>
      </c>
      <c r="K117" t="str">
        <f>LEFT(J117,141)&amp;" &lt;br&gt; &amp;nbsp;&amp;nbsp;&amp;nbsp;&amp;nbsp;&amp;nbsp;&amp;nbsp;&amp;nbsp;&amp;nbsp;"&amp;MID(J117,2,100)&amp;MID(J117,142,500)</f>
        <v>Hartig, F., (2019). DHARMa: Residual Diagnostics for Hierarchical (Multi-Level/Mixed) Regression Models. R package version 0. 2. 2. &lt;https:// &lt;br&gt; &amp;nbsp;&amp;nbsp;&amp;nbsp;&amp;nbsp;&amp;nbsp;&amp;nbsp;&amp;nbsp;&amp;nbsp;artig, F., (2019). DHARMa: Residual Diagnostics for Hierarchical (Multi-Level/Mixed) Regression ModeCRAN.R-project.org/package=DHARMa)&gt;</v>
      </c>
      <c r="M117" t="str">
        <f>"    ref_intext_"&amp;E117&amp;": "&amp;""""&amp;H117&amp;""""</f>
        <v xml:space="preserve">    ref_intext_hartig_2019: "Hartig, 2019"</v>
      </c>
      <c r="N117" t="str">
        <f>"    ref_bib_"&amp;E117&amp;": "&amp;""""&amp;J117&amp;""""</f>
        <v xml:space="preserve">    ref_bib_hartig_2019: "Hartig, F., (2019). DHARMa: Residual Diagnostics for Hierarchical (Multi-Level/Mixed) Regression Models. R package version 0. 2. 2. &lt;https://CRAN.R-project.org/package=DHARMa)&gt;"</v>
      </c>
    </row>
    <row r="118" spans="1:14">
      <c r="A118" t="s">
        <v>2878</v>
      </c>
      <c r="B118" t="b">
        <v>1</v>
      </c>
      <c r="C118" t="b">
        <v>0</v>
      </c>
      <c r="D118" t="b">
        <v>1</v>
      </c>
      <c r="E118" t="s">
        <v>23</v>
      </c>
      <c r="F118" t="s">
        <v>2467</v>
      </c>
      <c r="G118" t="s">
        <v>3001</v>
      </c>
      <c r="H118" t="s">
        <v>234</v>
      </c>
      <c r="I118" t="s">
        <v>234</v>
      </c>
      <c r="J118" t="s">
        <v>1880</v>
      </c>
      <c r="K118" t="str">
        <f>LEFT(J118,141)&amp;" &lt;br&gt; &amp;nbsp;&amp;nbsp;&amp;nbsp;&amp;nbsp;&amp;nbsp;&amp;nbsp;&amp;nbsp;&amp;nbsp;"&amp;MID(J118,2,100)&amp;MID(J118,142,500)</f>
        <v>Heilbron, D. C. (1994). Zero-Altered and other Regression Models for Count Data with Added Zeros. *Biometrical Journal, 36*(5), 531-547. &lt;htt &lt;br&gt; &amp;nbsp;&amp;nbsp;&amp;nbsp;&amp;nbsp;&amp;nbsp;&amp;nbsp;&amp;nbsp;&amp;nbsp;eilbron, D. C. (1994). Zero-Altered and other Regression Models for Count Data with Added Zeros. *Bips://doi.org/https://doi.org/10.1002/bimj.4710360505&gt;</v>
      </c>
      <c r="M118" t="str">
        <f>"    ref_intext_"&amp;E118&amp;": "&amp;""""&amp;H118&amp;""""</f>
        <v xml:space="preserve">    ref_intext_heilbron_1994: "Heilbron, 1994"</v>
      </c>
      <c r="N118" t="str">
        <f>"    ref_bib_"&amp;E118&amp;": "&amp;""""&amp;J118&amp;""""</f>
        <v xml:space="preserve">    ref_bib_heilbron_1994: "Heilbron, D. C. (1994). Zero-Altered and other Regression Models for Count Data with Added Zeros. *Biometrical Journal, 36*(5), 531-547. &lt;https://doi.org/https://doi.org/10.1002/bimj.4710360505&gt;"</v>
      </c>
    </row>
    <row r="119" spans="1:14">
      <c r="A119" t="s">
        <v>2878</v>
      </c>
      <c r="B119" t="b">
        <v>0</v>
      </c>
      <c r="C119" t="b">
        <v>0</v>
      </c>
      <c r="D119" t="s">
        <v>809</v>
      </c>
      <c r="E119" t="s">
        <v>1615</v>
      </c>
      <c r="F119" t="s">
        <v>2468</v>
      </c>
      <c r="G119" t="s">
        <v>3002</v>
      </c>
      <c r="H119" t="s">
        <v>233</v>
      </c>
      <c r="I119" t="s">
        <v>233</v>
      </c>
      <c r="J119" t="s">
        <v>2752</v>
      </c>
      <c r="K119" t="str">
        <f>LEFT(J119,141)&amp;" &lt;br&gt; &amp;nbsp;&amp;nbsp;&amp;nbsp;&amp;nbsp;&amp;nbsp;&amp;nbsp;&amp;nbsp;&amp;nbsp;"&amp;MID(J119,2,100)&amp;MID(J119,142,500)</f>
        <v>Henrich, M., Hartig, F., Dormann, C. F., Kühl, H. S., Peters, W., Franke, F., Peterka, T., Šustr, P., &amp; Heurich, M. (2022). Deer Behavior Aff &lt;br&gt; &amp;nbsp;&amp;nbsp;&amp;nbsp;&amp;nbsp;&amp;nbsp;&amp;nbsp;&amp;nbsp;&amp;nbsp;enrich, M., Hartig, F., Dormann, C. F., Kühl, H. S., Peters, W., Franke, F., Peterka, T., Šustr, P.,ects [density](/09_glossary.md#density) Estimates With Camera Traps, but Is Outweighed by Spatial Variability. *Frontiers in Ecology and Evolution, 10*, 881502. &lt;https://doi.org/10.3389/fevo.2022.881502&gt;</v>
      </c>
      <c r="M119" t="str">
        <f>"    ref_intext_"&amp;E119&amp;": "&amp;""""&amp;H119&amp;""""</f>
        <v xml:space="preserve">    ref_intext_henrich_et_al_2022: "Henrich et al., 2022"</v>
      </c>
      <c r="N119" t="str">
        <f>"    ref_bib_"&amp;E119&amp;": "&amp;""""&amp;J119&amp;""""</f>
        <v xml:space="preserve">    ref_bib_henrich_et_al_2022: "Henrich, M., Hartig, F., Dormann, C. F., Kühl, H. S., Peters, W., Franke, F., Peterka, T., Šustr, P., &amp; Heurich, M. (2022). Deer Behavior Affects [density](/09_glossary.md#density) Estimates With Camera Traps, but Is Outweighed by Spatial Variability. *Frontiers in Ecology and Evolution, 10*, 881502. &lt;https://doi.org/10.3389/fevo.2022.881502&gt;"</v>
      </c>
    </row>
    <row r="120" spans="1:14">
      <c r="A120" t="s">
        <v>2878</v>
      </c>
      <c r="B120" t="b">
        <v>1</v>
      </c>
      <c r="C120" t="b">
        <v>0</v>
      </c>
      <c r="D120" t="b">
        <v>0</v>
      </c>
      <c r="E120" t="s">
        <v>1616</v>
      </c>
      <c r="F120" t="s">
        <v>2469</v>
      </c>
      <c r="G120" t="s">
        <v>3003</v>
      </c>
      <c r="H120" t="s">
        <v>232</v>
      </c>
      <c r="I120" t="s">
        <v>232</v>
      </c>
      <c r="J120" t="s">
        <v>1881</v>
      </c>
      <c r="K120" t="str">
        <f>LEFT(J120,141)&amp;" &lt;br&gt; &amp;nbsp;&amp;nbsp;&amp;nbsp;&amp;nbsp;&amp;nbsp;&amp;nbsp;&amp;nbsp;&amp;nbsp;"&amp;MID(J120,2,100)&amp;MID(J120,142,500)</f>
        <v>Hofmeester, T. R., Cromsigt, J. P. G. M., Odden, J., Andrén, H., Kindberg, J., &amp; Linnell, J. D. C. (2019). Framing Pictures: A Conceptual Fra &lt;br&gt; &amp;nbsp;&amp;nbsp;&amp;nbsp;&amp;nbsp;&amp;nbsp;&amp;nbsp;&amp;nbsp;&amp;nbsp;ofmeester, T. R., Cromsigt, J. P. G. M., Odden, J., Andrén, H., Kindberg, J., &amp; Linnell, J. D. C. (2mework to Identify and Correct for Biases in Detection Probability of Camera Traps Enabling Multi-Species Comparison. *Ecology and Evolution, 9*(4), 2320–2336. &lt;https://doi.org/10.1002/ece3.4878&gt;</v>
      </c>
      <c r="M120" t="str">
        <f>"    ref_intext_"&amp;E120&amp;": "&amp;""""&amp;H120&amp;""""</f>
        <v xml:space="preserve">    ref_intext_hofmeester_et_al_2019: "Hofmeester et al., 2019"</v>
      </c>
      <c r="N120" t="str">
        <f>"    ref_bib_"&amp;E120&amp;": "&amp;""""&amp;J120&amp;""""</f>
        <v xml:space="preserve">    ref_bib_hofmeester_et_al_2019: "Hofmeester, T. R., Cromsigt, J. P. G. M., Odden, J., Andrén, H., Kindberg, J., &amp; Linnell, J. D. C. (2019). Framing Pictures: A Conceptual Framework to Identify and Correct for Biases in Detection Probability of Camera Traps Enabling Multi-Species Comparison. *Ecology and Evolution, 9*(4), 2320–2336. &lt;https://doi.org/10.1002/ece3.4878&gt;"</v>
      </c>
    </row>
    <row r="121" spans="1:14">
      <c r="A121" t="s">
        <v>2878</v>
      </c>
      <c r="B121" t="b">
        <v>1</v>
      </c>
      <c r="C121" t="b">
        <v>1</v>
      </c>
      <c r="D121" t="b">
        <v>1</v>
      </c>
      <c r="E121" t="s">
        <v>1617</v>
      </c>
      <c r="F121" t="s">
        <v>2470</v>
      </c>
      <c r="G121" t="s">
        <v>3004</v>
      </c>
      <c r="H121" t="s">
        <v>231</v>
      </c>
      <c r="I121" t="s">
        <v>231</v>
      </c>
      <c r="J121" t="s">
        <v>1882</v>
      </c>
      <c r="K121" t="str">
        <f>LEFT(J121,141)&amp;" &lt;br&gt; &amp;nbsp;&amp;nbsp;&amp;nbsp;&amp;nbsp;&amp;nbsp;&amp;nbsp;&amp;nbsp;&amp;nbsp;"&amp;MID(J121,2,100)&amp;MID(J121,142,500)</f>
        <v>Holinda, D., Burgar, J. M., &amp; Burton, A. C. (2020). Effects of scent lure on camera trap detections vary across mammalian predator and prey s &lt;br&gt; &amp;nbsp;&amp;nbsp;&amp;nbsp;&amp;nbsp;&amp;nbsp;&amp;nbsp;&amp;nbsp;&amp;nbsp;olinda, D., Burgar, J. M., &amp; Burton, A. C. (2020). Effects of scent lure on camera trap detections vpecies. *PLoS One, 15*(5), e0229055. &lt;https://doi.org/10.1371/journal.pone.0229055&gt;</v>
      </c>
      <c r="M121" t="str">
        <f>"    ref_intext_"&amp;E121&amp;": "&amp;""""&amp;H121&amp;""""</f>
        <v xml:space="preserve">    ref_intext_holinda_et_al_2020: "Holinda et al., 2020"</v>
      </c>
      <c r="N121" t="str">
        <f>"    ref_bib_"&amp;E121&amp;": "&amp;""""&amp;J121&amp;""""</f>
        <v xml:space="preserve">    ref_bib_holinda_et_al_2020: "Holinda, D., Burgar, J. M., &amp; Burton, A. C. (2020). Effects of scent lure on camera trap detections vary across mammalian predator and prey species. *PLoS One, 15*(5), e0229055. &lt;https://doi.org/10.1371/journal.pone.0229055&gt;"</v>
      </c>
    </row>
    <row r="122" spans="1:14">
      <c r="A122" t="s">
        <v>2878</v>
      </c>
      <c r="B122" t="b">
        <v>1</v>
      </c>
      <c r="C122" t="b">
        <v>0</v>
      </c>
      <c r="D122" t="b">
        <v>0</v>
      </c>
      <c r="E122" t="s">
        <v>1618</v>
      </c>
      <c r="F122" t="s">
        <v>2471</v>
      </c>
      <c r="G122" t="s">
        <v>3005</v>
      </c>
      <c r="H122" t="s">
        <v>230</v>
      </c>
      <c r="I122" t="s">
        <v>230</v>
      </c>
      <c r="J122" t="s">
        <v>1883</v>
      </c>
      <c r="K122" t="str">
        <f>LEFT(J122,141)&amp;" &lt;br&gt; &amp;nbsp;&amp;nbsp;&amp;nbsp;&amp;nbsp;&amp;nbsp;&amp;nbsp;&amp;nbsp;&amp;nbsp;"&amp;MID(J122,2,100)&amp;MID(J122,142,500)</f>
        <v>Howe, E. J., Buckland, S. T., Després-Einspenner, M. -L., &amp; Kühl, H. S. (2017). Distance sampling with camera traps. *Methods in Ecology and  &lt;br&gt; &amp;nbsp;&amp;nbsp;&amp;nbsp;&amp;nbsp;&amp;nbsp;&amp;nbsp;&amp;nbsp;&amp;nbsp;owe, E. J., Buckland, S. T., Després-Einspenner, M. -L., &amp; Kühl, H. S. (2017). Distance sampling witEvolution, 8*(11), 1558–1565. &lt;https://doi.org/https://doi.org/10.1111/2041-210X.12790&gt;</v>
      </c>
      <c r="M122" t="str">
        <f>"    ref_intext_"&amp;E122&amp;": "&amp;""""&amp;H122&amp;""""</f>
        <v xml:space="preserve">    ref_intext_howe_et_al_2017: "Howe et al., 2017"</v>
      </c>
      <c r="N122" t="str">
        <f>"    ref_bib_"&amp;E122&amp;": "&amp;""""&amp;J122&amp;""""</f>
        <v xml:space="preserve">    ref_bib_howe_et_al_2017: "Howe, E. J., Buckland, S. T., Després-Einspenner, M. -L., &amp; Kühl, H. S. (2017). Distance sampling with camera traps. *Methods in Ecology and Evolution, 8*(11), 1558–1565. &lt;https://doi.org/https://doi.org/10.1111/2041-210X.12790&gt;"</v>
      </c>
    </row>
    <row r="123" spans="1:14">
      <c r="A123" t="s">
        <v>2878</v>
      </c>
      <c r="B123" t="b">
        <v>0</v>
      </c>
      <c r="C123" t="b">
        <v>0</v>
      </c>
      <c r="E123" t="s">
        <v>1796</v>
      </c>
      <c r="F123" t="s">
        <v>2472</v>
      </c>
      <c r="G123" t="s">
        <v>3006</v>
      </c>
      <c r="H123" t="s">
        <v>1795</v>
      </c>
      <c r="I123" t="s">
        <v>1794</v>
      </c>
      <c r="J123" t="s">
        <v>1797</v>
      </c>
      <c r="K123" t="str">
        <f>LEFT(J123,141)&amp;" &lt;br&gt; &amp;nbsp;&amp;nbsp;&amp;nbsp;&amp;nbsp;&amp;nbsp;&amp;nbsp;&amp;nbsp;&amp;nbsp;"&amp;MID(J123,2,100)&amp;MID(J123,142,500)</f>
        <v>Hsieh, T. C., Ma, K. H., &amp; Chao, A. (2015). *iNEXT: Interpolation and Extrapolation for Species Diversity*. R package Version 2.6-6.1. &lt;https &lt;br&gt; &amp;nbsp;&amp;nbsp;&amp;nbsp;&amp;nbsp;&amp;nbsp;&amp;nbsp;&amp;nbsp;&amp;nbsp;sieh, T. C., Ma, K. H., &amp; Chao, A. (2015). *iNEXT: Interpolation and Extrapolation for Species Diver://doi.org/10.32614/CRAN.package.iNEXT&gt;</v>
      </c>
      <c r="M123" t="str">
        <f>"    ref_intext_"&amp;E123&amp;": "&amp;""""&amp;H123&amp;""""</f>
        <v xml:space="preserve">    ref_intext_hsieh_et_al_2015: "Hsieh et al., 2015"</v>
      </c>
      <c r="N123" t="str">
        <f>"    ref_bib_"&amp;E123&amp;": "&amp;""""&amp;J123&amp;""""</f>
        <v xml:space="preserve">    ref_bib_hsieh_et_al_2015: "Hsieh, T. C., Ma, K. H., &amp; Chao, A. (2015). *iNEXT: Interpolation and Extrapolation for Species Diversity*. R package Version 2.6-6.1. &lt;https://doi.org/10.32614/CRAN.package.iNEXT&gt;"</v>
      </c>
    </row>
    <row r="124" spans="1:14">
      <c r="A124" t="s">
        <v>2878</v>
      </c>
      <c r="B124" t="b">
        <v>1</v>
      </c>
      <c r="C124" t="b">
        <v>0</v>
      </c>
      <c r="D124" t="b">
        <v>0</v>
      </c>
      <c r="E124" t="s">
        <v>22</v>
      </c>
      <c r="F124" t="s">
        <v>2473</v>
      </c>
      <c r="G124" t="s">
        <v>3007</v>
      </c>
      <c r="H124" t="s">
        <v>229</v>
      </c>
      <c r="I124" t="s">
        <v>229</v>
      </c>
      <c r="J124" t="s">
        <v>2753</v>
      </c>
      <c r="K124" t="str">
        <f>LEFT(J124,141)&amp;" &lt;br&gt; &amp;nbsp;&amp;nbsp;&amp;nbsp;&amp;nbsp;&amp;nbsp;&amp;nbsp;&amp;nbsp;&amp;nbsp;"&amp;MID(J124,2,100)&amp;MID(J124,142,500)</f>
        <v>Huggard, D. (2018). *Animal [density](/09_glossary.md#density) from Camera Data*. Alberta Biodiversity Monitoring Institute. &lt;https://www.abm &lt;br&gt; &amp;nbsp;&amp;nbsp;&amp;nbsp;&amp;nbsp;&amp;nbsp;&amp;nbsp;&amp;nbsp;&amp;nbsp;uggard, D. (2018). *Animal [density](/09_glossary.md#density) from Camera Data*. Alberta Biodiversiti.ca/home/publications/501-550/516&gt;</v>
      </c>
      <c r="M124" t="str">
        <f>"    ref_intext_"&amp;E124&amp;": "&amp;""""&amp;H124&amp;""""</f>
        <v xml:space="preserve">    ref_intext_huggard_2018: "Huggard, 2018"</v>
      </c>
      <c r="N124" t="str">
        <f>"    ref_bib_"&amp;E124&amp;": "&amp;""""&amp;J124&amp;""""</f>
        <v xml:space="preserve">    ref_bib_huggard_2018: "Huggard, D. (2018). *Animal [density](/09_glossary.md#density) from Camera Data*. Alberta Biodiversity Monitoring Institute. &lt;https://www.abmi.ca/home/publications/501-550/516&gt;"</v>
      </c>
    </row>
    <row r="125" spans="1:14">
      <c r="A125" t="s">
        <v>2878</v>
      </c>
      <c r="B125" t="b">
        <v>1</v>
      </c>
      <c r="C125" t="b">
        <v>0</v>
      </c>
      <c r="D125" t="b">
        <v>0</v>
      </c>
      <c r="E125" t="s">
        <v>21</v>
      </c>
      <c r="F125" t="s">
        <v>2474</v>
      </c>
      <c r="G125" t="s">
        <v>3008</v>
      </c>
      <c r="H125" t="s">
        <v>228</v>
      </c>
      <c r="I125" t="s">
        <v>228</v>
      </c>
      <c r="J125" t="s">
        <v>1884</v>
      </c>
      <c r="K125" t="str">
        <f>LEFT(J125,141)&amp;" &lt;br&gt; &amp;nbsp;&amp;nbsp;&amp;nbsp;&amp;nbsp;&amp;nbsp;&amp;nbsp;&amp;nbsp;&amp;nbsp;"&amp;MID(J125,2,100)&amp;MID(J125,142,500)</f>
        <v>Hurlbert, S. (1984). Pseudoreplication and the design of ecological field experiments. *Ecological Monographs, 54*(2), 187–211. &lt;https://doi. &lt;br&gt; &amp;nbsp;&amp;nbsp;&amp;nbsp;&amp;nbsp;&amp;nbsp;&amp;nbsp;&amp;nbsp;&amp;nbsp;urlbert, S. (1984). Pseudoreplication and the design of ecological field experiments. *Ecological Moorg/10.2307/1942661&gt;</v>
      </c>
      <c r="M125" t="str">
        <f>"    ref_intext_"&amp;E125&amp;": "&amp;""""&amp;H125&amp;""""</f>
        <v xml:space="preserve">    ref_intext_hurlbert_1984: "Hurlbert, 1984"</v>
      </c>
      <c r="N125" t="str">
        <f>"    ref_bib_"&amp;E125&amp;": "&amp;""""&amp;J125&amp;""""</f>
        <v xml:space="preserve">    ref_bib_hurlbert_1984: "Hurlbert, S. (1984). Pseudoreplication and the design of ecological field experiments. *Ecological Monographs, 54*(2), 187–211. &lt;https://doi.org/10.2307/1942661&gt;"</v>
      </c>
    </row>
    <row r="126" spans="1:14">
      <c r="A126" t="s">
        <v>2879</v>
      </c>
      <c r="B126" t="b">
        <v>0</v>
      </c>
      <c r="C126" t="b">
        <v>0</v>
      </c>
      <c r="D126" t="b">
        <v>1</v>
      </c>
      <c r="E126" t="s">
        <v>1619</v>
      </c>
      <c r="F126" t="s">
        <v>2475</v>
      </c>
      <c r="G126" t="s">
        <v>3009</v>
      </c>
      <c r="H126" t="s">
        <v>227</v>
      </c>
      <c r="I126" t="s">
        <v>227</v>
      </c>
      <c r="J126" t="s">
        <v>2841</v>
      </c>
      <c r="K126" t="str">
        <f>LEFT(J126,141)&amp;" &lt;br&gt; &amp;nbsp;&amp;nbsp;&amp;nbsp;&amp;nbsp;&amp;nbsp;&amp;nbsp;&amp;nbsp;&amp;nbsp;"&amp;MID(J126,2,100)&amp;MID(J126,142,500)</f>
        <v>Iannarilli, F., Erb, J., Arnold, T. W., &amp; Fieberg, J. R. (2021). Evaluating species-specific responses to camera-trap [survey](/09_glossary.m &lt;br&gt; &amp;nbsp;&amp;nbsp;&amp;nbsp;&amp;nbsp;&amp;nbsp;&amp;nbsp;&amp;nbsp;&amp;nbsp;annarilli, F., Erb, J., Arnold, T. W., &amp; Fieberg, J. R. (2021). Evaluating species-specific responsed#survey) designs. *Wildlife Biology*, *2021*(1). &lt;https://doi.org/10.2981/wlb.00726&gt;</v>
      </c>
      <c r="M126" t="str">
        <f>"    ref_intext_"&amp;E126&amp;": "&amp;""""&amp;H126&amp;""""</f>
        <v xml:space="preserve">    ref_intext_iannarilli_et_al_2021: "Iannarilli et al., 2021"</v>
      </c>
      <c r="N126" t="str">
        <f>"    ref_bib_"&amp;E126&amp;": "&amp;""""&amp;J126&amp;""""</f>
        <v xml:space="preserve">    ref_bib_iannarilli_et_al_2021: "Iannarilli, F., Erb, J., Arnold, T. W., &amp; Fieberg, J. R. (2021). Evaluating species-specific responses to camera-trap [survey](/09_glossary.md#survey) designs. *Wildlife Biology*, *2021*(1). &lt;https://doi.org/10.2981/wlb.00726&gt;"</v>
      </c>
    </row>
    <row r="127" spans="1:14">
      <c r="A127" t="s">
        <v>2879</v>
      </c>
      <c r="B127" t="b">
        <v>0</v>
      </c>
      <c r="C127" t="b">
        <v>0</v>
      </c>
      <c r="D127" t="b">
        <v>1</v>
      </c>
      <c r="E127" t="s">
        <v>20</v>
      </c>
      <c r="F127" t="s">
        <v>2476</v>
      </c>
      <c r="G127" t="s">
        <v>3010</v>
      </c>
      <c r="H127" t="s">
        <v>226</v>
      </c>
      <c r="I127" t="s">
        <v>226</v>
      </c>
      <c r="J127" t="s">
        <v>1885</v>
      </c>
      <c r="K127" t="str">
        <f>LEFT(J127,141)&amp;" &lt;br&gt; &amp;nbsp;&amp;nbsp;&amp;nbsp;&amp;nbsp;&amp;nbsp;&amp;nbsp;&amp;nbsp;&amp;nbsp;"&amp;MID(J127,2,100)&amp;MID(J127,142,500)</f>
        <v>Iijima, H. (2020). A Review of Wildlife Abundance Estimation Models: Comparison of Models for Correct Application. Mammal Study, 45(3), 177.  &lt;br&gt; &amp;nbsp;&amp;nbsp;&amp;nbsp;&amp;nbsp;&amp;nbsp;&amp;nbsp;&amp;nbsp;&amp;nbsp;ijima, H. (2020). A Review of Wildlife Abundance Estimation Models: Comparison of Models for Correct&lt;https://doi.org/10.3106/ms2019-0082&gt;</v>
      </c>
      <c r="M127" t="str">
        <f>"    ref_intext_"&amp;E127&amp;": "&amp;""""&amp;H127&amp;""""</f>
        <v xml:space="preserve">    ref_intext_iijima_2020: "Iijima, 2020"</v>
      </c>
      <c r="N127" t="str">
        <f>"    ref_bib_"&amp;E127&amp;": "&amp;""""&amp;J127&amp;""""</f>
        <v xml:space="preserve">    ref_bib_iijima_2020: "Iijima, H. (2020). A Review of Wildlife Abundance Estimation Models: Comparison of Models for Correct Application. Mammal Study, 45(3), 177. &lt;https://doi.org/10.3106/ms2019-0082&gt;"</v>
      </c>
    </row>
    <row r="128" spans="1:14">
      <c r="A128" t="s">
        <v>2879</v>
      </c>
      <c r="B128" t="b">
        <v>1</v>
      </c>
      <c r="C128" t="b">
        <v>0</v>
      </c>
      <c r="D128" t="b">
        <v>1</v>
      </c>
      <c r="E128" t="s">
        <v>1620</v>
      </c>
      <c r="F128" t="s">
        <v>2477</v>
      </c>
      <c r="G128" t="s">
        <v>3011</v>
      </c>
      <c r="H128" t="s">
        <v>225</v>
      </c>
      <c r="I128" t="s">
        <v>225</v>
      </c>
      <c r="J128" t="s">
        <v>1886</v>
      </c>
      <c r="K128" t="str">
        <f>LEFT(J128,141)&amp;" &lt;br&gt; &amp;nbsp;&amp;nbsp;&amp;nbsp;&amp;nbsp;&amp;nbsp;&amp;nbsp;&amp;nbsp;&amp;nbsp;"&amp;MID(J128,2,100)&amp;MID(J128,142,500)</f>
        <v>Iknayan, K. J., Tingley, M. W., Furnas, B. J., &amp; Beissinger, S. R. (2014). Detecting Diversity: Emerging Methods to Estimate Species Diversit &lt;br&gt; &amp;nbsp;&amp;nbsp;&amp;nbsp;&amp;nbsp;&amp;nbsp;&amp;nbsp;&amp;nbsp;&amp;nbsp;knayan, K. J., Tingley, M. W., Furnas, B. J., &amp; Beissinger, S. R. (2014). Detecting Diversity: Emergy. *Trends in Ecology &amp; Evolution, 29*(2), 97–106. &lt;https://doi.org/10.1016/j.tree.2013.10.012&gt;</v>
      </c>
      <c r="M128" t="str">
        <f>"    ref_intext_"&amp;E128&amp;": "&amp;""""&amp;H128&amp;""""</f>
        <v xml:space="preserve">    ref_intext_iknayan_et_al_2014: "Iknayan et al., 2014"</v>
      </c>
      <c r="N128" t="str">
        <f>"    ref_bib_"&amp;E128&amp;": "&amp;""""&amp;J128&amp;""""</f>
        <v xml:space="preserve">    ref_bib_iknayan_et_al_2014: "Iknayan, K. J., Tingley, M. W., Furnas, B. J., &amp; Beissinger, S. R. (2014). Detecting Diversity: Emerging Methods to Estimate Species Diversity. *Trends in Ecology &amp; Evolution, 29*(2), 97–106. &lt;https://doi.org/10.1016/j.tree.2013.10.012&gt;"</v>
      </c>
    </row>
    <row r="129" spans="1:14">
      <c r="A129" t="s">
        <v>2880</v>
      </c>
      <c r="B129" t="b">
        <v>1</v>
      </c>
      <c r="C129" t="b">
        <v>0</v>
      </c>
      <c r="D129" t="b">
        <v>0</v>
      </c>
      <c r="E129" t="s">
        <v>1621</v>
      </c>
      <c r="F129" t="s">
        <v>2478</v>
      </c>
      <c r="G129" t="s">
        <v>3012</v>
      </c>
      <c r="H129" t="s">
        <v>224</v>
      </c>
      <c r="I129" t="s">
        <v>840</v>
      </c>
      <c r="J129" t="s">
        <v>1887</v>
      </c>
      <c r="K129" t="str">
        <f>LEFT(J129,141)&amp;" &lt;br&gt; &amp;nbsp;&amp;nbsp;&amp;nbsp;&amp;nbsp;&amp;nbsp;&amp;nbsp;&amp;nbsp;&amp;nbsp;"&amp;MID(J129,2,100)&amp;MID(J129,142,500)</f>
        <v>Jennelle, C. S., Runge, M. C., &amp; MacKenzie, D. I. (2002). The Use of Photographic Rates to Estimate Densities of Tigers and Other Cryptic Mam &lt;br&gt; &amp;nbsp;&amp;nbsp;&amp;nbsp;&amp;nbsp;&amp;nbsp;&amp;nbsp;&amp;nbsp;&amp;nbsp;ennelle, C. S., Runge, M. C., &amp; MacKenzie, D. I. (2002). The Use of Photographic Rates to Estimate Dmals: A Comment on Misleading Conclusions. *Animal Conservation, 5*(2), 119–120. &lt;https://doi.org/10.1017/s1367943002002160&gt;</v>
      </c>
      <c r="M129" t="str">
        <f>"    ref_intext_"&amp;E129&amp;": "&amp;""""&amp;H129&amp;""""</f>
        <v xml:space="preserve">    ref_intext_jennelle_et_al_2002: "Jennelle et al., 2002"</v>
      </c>
      <c r="N129" t="str">
        <f>"    ref_bib_"&amp;E129&amp;": "&amp;""""&amp;J129&amp;""""</f>
        <v xml:space="preserve">    ref_bib_jennelle_et_al_2002: "Jennelle, C. S., Runge, M. C., &amp; MacKenzie, D. I. (2002). The Use of Photographic Rates to Estimate Densities of Tigers and Other Cryptic Mammals: A Comment on Misleading Conclusions. *Animal Conservation, 5*(2), 119–120. &lt;https://doi.org/10.1017/s1367943002002160&gt;"</v>
      </c>
    </row>
    <row r="130" spans="1:14">
      <c r="A130" t="s">
        <v>2880</v>
      </c>
      <c r="B130" t="b">
        <v>1</v>
      </c>
      <c r="C130" t="b">
        <v>0</v>
      </c>
      <c r="D130" t="b">
        <v>0</v>
      </c>
      <c r="E130" t="s">
        <v>1622</v>
      </c>
      <c r="F130" t="s">
        <v>2479</v>
      </c>
      <c r="G130" t="s">
        <v>3013</v>
      </c>
      <c r="H130" t="s">
        <v>223</v>
      </c>
      <c r="I130" t="s">
        <v>223</v>
      </c>
      <c r="J130" t="s">
        <v>1888</v>
      </c>
      <c r="K130" t="str">
        <f>LEFT(J130,141)&amp;" &lt;br&gt; &amp;nbsp;&amp;nbsp;&amp;nbsp;&amp;nbsp;&amp;nbsp;&amp;nbsp;&amp;nbsp;&amp;nbsp;"&amp;MID(J130,2,100)&amp;MID(J130,142,500)</f>
        <v>Jennrich, R. I., &amp; Turner, F. B. (1969). Measurement of non-circular home range. *Journal of Theoretical Biology, 22*(2), 227–237. &lt;https://d &lt;br&gt; &amp;nbsp;&amp;nbsp;&amp;nbsp;&amp;nbsp;&amp;nbsp;&amp;nbsp;&amp;nbsp;&amp;nbsp;ennrich, R. I., &amp; Turner, F. B. (1969). Measurement of non-circular home range. *Journal of Theoretioi.org/https://doi.org/10.1016/0022-5193(69)90002-2&gt;</v>
      </c>
      <c r="M130" t="str">
        <f>"    ref_intext_"&amp;E130&amp;": "&amp;""""&amp;H130&amp;""""</f>
        <v xml:space="preserve">    ref_intext_jennrich_turner_1969: "Jennrich &amp; Turner, 1969"</v>
      </c>
      <c r="N130" t="str">
        <f>"    ref_bib_"&amp;E130&amp;": "&amp;""""&amp;J130&amp;""""</f>
        <v xml:space="preserve">    ref_bib_jennrich_turner_1969: "Jennrich, R. I., &amp; Turner, F. B. (1969). Measurement of non-circular home range. *Journal of Theoretical Biology, 22*(2), 227–237. &lt;https://doi.org/https://doi.org/10.1016/0022-5193(69)90002-2&gt;"</v>
      </c>
    </row>
    <row r="131" spans="1:14">
      <c r="A131" t="s">
        <v>2880</v>
      </c>
      <c r="B131" t="b">
        <v>0</v>
      </c>
      <c r="C131" t="b">
        <v>0</v>
      </c>
      <c r="D131" t="s">
        <v>809</v>
      </c>
      <c r="E131" t="s">
        <v>1623</v>
      </c>
      <c r="F131" t="s">
        <v>2480</v>
      </c>
      <c r="G131" t="s">
        <v>3014</v>
      </c>
      <c r="H131" t="s">
        <v>222</v>
      </c>
      <c r="I131" t="s">
        <v>222</v>
      </c>
      <c r="J131" t="s">
        <v>1889</v>
      </c>
      <c r="K131" t="str">
        <f>LEFT(J131,141)&amp;" &lt;br&gt; &amp;nbsp;&amp;nbsp;&amp;nbsp;&amp;nbsp;&amp;nbsp;&amp;nbsp;&amp;nbsp;&amp;nbsp;"&amp;MID(J131,2,100)&amp;MID(J131,142,500)</f>
        <v>Jiménez, J., C. Augustine, B., Linden, D. W., B. Chandler, R., &amp; Royle, J. A. (2021). Spatial capture–recapture with random thinning for unid &lt;br&gt; &amp;nbsp;&amp;nbsp;&amp;nbsp;&amp;nbsp;&amp;nbsp;&amp;nbsp;&amp;nbsp;&amp;nbsp;iménez, J., C. Augustine, B., Linden, D. W., B. Chandler, R., &amp; Royle, J. A. (2021). Spatial captureentified encounters. *Ecology and Evolution, 11*, 1187–1198. &lt;https://doi.org/10.1002/ece3.7091&gt;</v>
      </c>
      <c r="M131" t="str">
        <f>"    ref_intext_"&amp;E131&amp;": "&amp;""""&amp;H131&amp;""""</f>
        <v xml:space="preserve">    ref_intext_jimenez_et_al_2021: "Jiménez et al., 2021"</v>
      </c>
      <c r="N131" t="str">
        <f>"    ref_bib_"&amp;E131&amp;": "&amp;""""&amp;J131&amp;""""</f>
        <v xml:space="preserve">    ref_bib_jimenez_et_al_2021: "Jiménez, J., C. Augustine, B., Linden, D. W., B. Chandler, R., &amp; Royle, J. A. (2021). Spatial capture–recapture with random thinning for unidentified encounters. *Ecology and Evolution, 11*, 1187–1198. &lt;https://doi.org/10.1002/ece3.7091&gt;"</v>
      </c>
    </row>
    <row r="132" spans="1:14">
      <c r="A132" t="s">
        <v>2880</v>
      </c>
      <c r="B132" t="b">
        <v>1</v>
      </c>
      <c r="C132" t="b">
        <v>0</v>
      </c>
      <c r="D132" t="b">
        <v>0</v>
      </c>
      <c r="E132" t="s">
        <v>1624</v>
      </c>
      <c r="F132" t="s">
        <v>2482</v>
      </c>
      <c r="G132" t="s">
        <v>3016</v>
      </c>
      <c r="H132" t="s">
        <v>221</v>
      </c>
      <c r="I132" t="s">
        <v>839</v>
      </c>
      <c r="J132" t="s">
        <v>1890</v>
      </c>
      <c r="K132" t="str">
        <f>LEFT(J132,141)&amp;" &lt;br&gt; &amp;nbsp;&amp;nbsp;&amp;nbsp;&amp;nbsp;&amp;nbsp;&amp;nbsp;&amp;nbsp;&amp;nbsp;"&amp;MID(J132,2,100)&amp;MID(J132,142,500)</f>
        <v>Johanns, P, Haucke, T., &amp; Steinhage, V. (2022) Automated Distance Estimation and Animal Tracking for Wildlife Camera Trapping. *Ecological In &lt;br&gt; &amp;nbsp;&amp;nbsp;&amp;nbsp;&amp;nbsp;&amp;nbsp;&amp;nbsp;&amp;nbsp;&amp;nbsp;ohanns, P, Haucke, T., &amp; Steinhage, V. (2022) Automated Distance Estimation and Animal Tracking for formatics, 70,* arXiv:2202. 04613. &lt;https://doi.org/10.48550/arXiv.2202.04613&gt;</v>
      </c>
      <c r="M132" t="str">
        <f>"    ref_intext_"&amp;E132&amp;": "&amp;""""&amp;H132&amp;""""</f>
        <v xml:space="preserve">    ref_intext_johanns_et_al_2022: "Johanns et al., 2022"</v>
      </c>
      <c r="N132" t="str">
        <f>"    ref_bib_"&amp;E132&amp;": "&amp;""""&amp;J132&amp;""""</f>
        <v xml:space="preserve">    ref_bib_johanns_et_al_2022: "Johanns, P, Haucke, T., &amp; Steinhage, V. (2022) Automated Distance Estimation and Animal Tracking for Wildlife Camera Trapping. *Ecological Informatics, 70,* arXiv:2202. 04613. &lt;https://doi.org/10.48550/arXiv.2202.04613&gt;"</v>
      </c>
    </row>
    <row r="133" spans="1:14">
      <c r="A133" t="s">
        <v>2880</v>
      </c>
      <c r="B133" t="b">
        <v>1</v>
      </c>
      <c r="C133" t="b">
        <v>0</v>
      </c>
      <c r="D133" t="b">
        <v>0</v>
      </c>
      <c r="E133" t="s">
        <v>1625</v>
      </c>
      <c r="F133" t="s">
        <v>2483</v>
      </c>
      <c r="G133" t="s">
        <v>3017</v>
      </c>
      <c r="H133" t="s">
        <v>220</v>
      </c>
      <c r="I133" t="s">
        <v>220</v>
      </c>
      <c r="J133" t="s">
        <v>1891</v>
      </c>
      <c r="K133" t="str">
        <f>LEFT(J133,141)&amp;" &lt;br&gt; &amp;nbsp;&amp;nbsp;&amp;nbsp;&amp;nbsp;&amp;nbsp;&amp;nbsp;&amp;nbsp;&amp;nbsp;"&amp;MID(J133,2,100)&amp;MID(J133,142,500)</f>
        <v>Junker, J., Kühl, H., Orth, L., Smith, R., Petrovan, S., &amp; Sutherland, W. (2021). *7. Primate Conservation.* In (pp. 435–486). &lt;https://doi.o &lt;br&gt; &amp;nbsp;&amp;nbsp;&amp;nbsp;&amp;nbsp;&amp;nbsp;&amp;nbsp;&amp;nbsp;&amp;nbsp;unker, J., Kühl, H., Orth, L., Smith, R., Petrovan, S., &amp; Sutherland, W. (2021). *7. Primate Conservrg/10.11647/obp.0267.07&gt;</v>
      </c>
      <c r="M133" t="str">
        <f>"    ref_intext_"&amp;E133&amp;": "&amp;""""&amp;H133&amp;""""</f>
        <v xml:space="preserve">    ref_intext_junker_et_al_2021: "Junker et al., 2021"</v>
      </c>
      <c r="N133" t="str">
        <f>"    ref_bib_"&amp;E133&amp;": "&amp;""""&amp;J133&amp;""""</f>
        <v xml:space="preserve">    ref_bib_junker_et_al_2021: "Junker, J., Kühl, H., Orth, L., Smith, R., Petrovan, S., &amp; Sutherland, W. (2021). *7. Primate Conservation.* In (pp. 435–486). &lt;https://doi.org/10.11647/obp.0267.07&gt;"</v>
      </c>
    </row>
    <row r="134" spans="1:14">
      <c r="A134" t="s">
        <v>2881</v>
      </c>
      <c r="B134" t="b">
        <v>1</v>
      </c>
      <c r="C134" t="b">
        <v>0</v>
      </c>
      <c r="D134" t="b">
        <v>0</v>
      </c>
      <c r="E134" t="s">
        <v>19</v>
      </c>
      <c r="F134" t="s">
        <v>2487</v>
      </c>
      <c r="G134" t="s">
        <v>3021</v>
      </c>
      <c r="H134" t="s">
        <v>219</v>
      </c>
      <c r="I134" t="s">
        <v>219</v>
      </c>
      <c r="J134" t="s">
        <v>1894</v>
      </c>
      <c r="K134" t="str">
        <f>LEFT(J134,141)&amp;" &lt;br&gt; &amp;nbsp;&amp;nbsp;&amp;nbsp;&amp;nbsp;&amp;nbsp;&amp;nbsp;&amp;nbsp;&amp;nbsp;"&amp;MID(J134,2,100)&amp;MID(J134,142,500)</f>
        <v>Karanth, K. U. (1995). Estimating tiger Panthera tigris populations from camera-trap data using capture-recapture models. *Biological Conserv &lt;br&gt; &amp;nbsp;&amp;nbsp;&amp;nbsp;&amp;nbsp;&amp;nbsp;&amp;nbsp;&amp;nbsp;&amp;nbsp;aranth, K. U. (1995). Estimating tiger Panthera tigris populations from camera-trap data using captuation, 71*(3), 333–338. &lt;https://doi.org/10.1016/0006-3207(94)00057-W&gt;</v>
      </c>
      <c r="M134" t="str">
        <f>"    ref_intext_"&amp;E134&amp;": "&amp;""""&amp;H134&amp;""""</f>
        <v xml:space="preserve">    ref_intext_karanth_1995: "Karanth, 1995"</v>
      </c>
      <c r="N134" t="str">
        <f>"    ref_bib_"&amp;E134&amp;": "&amp;""""&amp;J134&amp;""""</f>
        <v xml:space="preserve">    ref_bib_karanth_1995: "Karanth, K. U. (1995). Estimating tiger Panthera tigris populations from camera-trap data using capture-recapture models. *Biological Conservation, 71*(3), 333–338. &lt;https://doi.org/10.1016/0006-3207(94)00057-W&gt;"</v>
      </c>
    </row>
    <row r="135" spans="1:14">
      <c r="A135" t="s">
        <v>2881</v>
      </c>
      <c r="B135" t="b">
        <v>1</v>
      </c>
      <c r="C135" t="b">
        <v>0</v>
      </c>
      <c r="D135" t="b">
        <v>0</v>
      </c>
      <c r="E135" t="s">
        <v>1628</v>
      </c>
      <c r="F135" t="s">
        <v>2484</v>
      </c>
      <c r="G135" t="s">
        <v>3018</v>
      </c>
      <c r="H135" t="s">
        <v>218</v>
      </c>
      <c r="I135" t="s">
        <v>218</v>
      </c>
      <c r="J135" t="s">
        <v>1892</v>
      </c>
      <c r="K135" t="str">
        <f>LEFT(J135,141)&amp;" &lt;br&gt; &amp;nbsp;&amp;nbsp;&amp;nbsp;&amp;nbsp;&amp;nbsp;&amp;nbsp;&amp;nbsp;&amp;nbsp;"&amp;MID(J135,2,100)&amp;MID(J135,142,500)</f>
        <v>Karanth, K. U., &amp; Nichols, J. D. (1998). Estimation of tiger densities in India using photographic captures and recaptures. *Ecology*, *79*(8 &lt;br&gt; &amp;nbsp;&amp;nbsp;&amp;nbsp;&amp;nbsp;&amp;nbsp;&amp;nbsp;&amp;nbsp;&amp;nbsp;aranth, K. U., &amp; Nichols, J. D. (1998). Estimation of tiger densities in India using photographic ca), 2852–2862. &lt;https://doi.org/10.1890/0012-9658(1998)079[2852:EOTDII]2.0.CO;2&gt;</v>
      </c>
      <c r="M135" t="str">
        <f>"    ref_intext_"&amp;E135&amp;": "&amp;""""&amp;H135&amp;""""</f>
        <v xml:space="preserve">    ref_intext_karanth_nichols_1998: "Karanth &amp; Nichols, 1998"</v>
      </c>
      <c r="N135" t="str">
        <f>"    ref_bib_"&amp;E135&amp;": "&amp;""""&amp;J135&amp;""""</f>
        <v xml:space="preserve">    ref_bib_karanth_nichols_1998: "Karanth, K. U., &amp; Nichols, J. D. (1998). Estimation of tiger densities in India using photographic captures and recaptures. *Ecology*, *79*(8), 2852–2862. &lt;https://doi.org/10.1890/0012-9658(1998)079[2852:EOTDII]2.0.CO;2&gt;"</v>
      </c>
    </row>
    <row r="136" spans="1:14">
      <c r="A136" t="s">
        <v>2881</v>
      </c>
      <c r="B136" t="b">
        <v>1</v>
      </c>
      <c r="C136" t="b">
        <v>0</v>
      </c>
      <c r="D136" t="b">
        <v>0</v>
      </c>
      <c r="E136" t="s">
        <v>1627</v>
      </c>
      <c r="F136" t="s">
        <v>2486</v>
      </c>
      <c r="G136" t="s">
        <v>3020</v>
      </c>
      <c r="H136" t="s">
        <v>217</v>
      </c>
      <c r="I136" t="s">
        <v>838</v>
      </c>
      <c r="J136" t="s">
        <v>2842</v>
      </c>
      <c r="K136" t="str">
        <f>LEFT(J136,141)&amp;" &lt;br&gt; &amp;nbsp;&amp;nbsp;&amp;nbsp;&amp;nbsp;&amp;nbsp;&amp;nbsp;&amp;nbsp;&amp;nbsp;"&amp;MID(J136,2,100)&amp;MID(J136,142,500)</f>
        <v>Karanth, K. U., Nichols, J. D., &amp; Kumar, N. S. (2011). Estimating tiger abundance from camera trap data: field [survey](/09_glossary.md#surve &lt;br&gt; &amp;nbsp;&amp;nbsp;&amp;nbsp;&amp;nbsp;&amp;nbsp;&amp;nbsp;&amp;nbsp;&amp;nbsp;aranth, K. U., Nichols, J. D., &amp; Kumar, N. S. (2011). Estimating tiger abundance from camera trap day)s and analytical issues. In A. F. O'Connell, J. D. Nichols, &amp; K. U. Karanth (Eds.), *Camera Traps In Animal Ecology: Methods and Analyses* (pp. 9–117). Springer. &lt;https://doi.org/10.1007/978-4-431-99495-4&gt;</v>
      </c>
      <c r="M136" t="str">
        <f>"    ref_intext_"&amp;E136&amp;": "&amp;""""&amp;H136&amp;""""</f>
        <v xml:space="preserve">    ref_intext_karanth_et_al_2011: "Karanth et al., 2011"</v>
      </c>
      <c r="N136" t="str">
        <f>"    ref_bib_"&amp;E136&amp;": "&amp;""""&amp;J136&amp;""""</f>
        <v xml:space="preserve">    ref_bib_karanth_et_al_2011: "Karanth, K. U., Nichols, J. D., &amp; Kumar, N. S. (2011). Estimating tiger abundance from camera trap data: field [survey](/09_glossary.md#survey)s and analytical issues. In A. F. O'Connell, J. D. Nichols, &amp; K. U. Karanth (Eds.), *Camera Traps In Animal Ecology: Methods and Analyses* (pp. 9–117). Springer. &lt;https://doi.org/10.1007/978-4-431-99495-4&gt;"</v>
      </c>
    </row>
    <row r="137" spans="1:14">
      <c r="A137" t="s">
        <v>2881</v>
      </c>
      <c r="B137" t="b">
        <v>1</v>
      </c>
      <c r="C137" t="b">
        <v>1</v>
      </c>
      <c r="D137" t="b">
        <v>0</v>
      </c>
      <c r="E137" t="s">
        <v>1626</v>
      </c>
      <c r="F137" t="s">
        <v>2485</v>
      </c>
      <c r="G137" t="s">
        <v>3019</v>
      </c>
      <c r="H137" t="s">
        <v>216</v>
      </c>
      <c r="I137" t="s">
        <v>216</v>
      </c>
      <c r="J137" t="s">
        <v>1893</v>
      </c>
      <c r="K137" t="str">
        <f>LEFT(J137,141)&amp;" &lt;br&gt; &amp;nbsp;&amp;nbsp;&amp;nbsp;&amp;nbsp;&amp;nbsp;&amp;nbsp;&amp;nbsp;&amp;nbsp;"&amp;MID(J137,2,100)&amp;MID(J137,142,500)</f>
        <v>Karanth, K. U., Nichols, J. D., Kumar, N. S., &amp; Hines, J. E. (2006). Assessing Tiger Population Dynamics Using Photographic Capture–Recapture &lt;br&gt; &amp;nbsp;&amp;nbsp;&amp;nbsp;&amp;nbsp;&amp;nbsp;&amp;nbsp;&amp;nbsp;&amp;nbsp;aranth, K. U., Nichols, J. D., Kumar, N. S., &amp; Hines, J. E. (2006). Assessing Tiger Population Dynam Sampling. *Ecology, 87*(11), 2925–2937. &lt;https://doi.org/10.1890/0012-9658(2006)87[2925:ATPDUP]2.0.CO;2&gt;</v>
      </c>
      <c r="M137" t="str">
        <f>"    ref_intext_"&amp;E137&amp;": "&amp;""""&amp;H137&amp;""""</f>
        <v xml:space="preserve">    ref_intext_karanth_et_al_2006: "Karanth et al., 2006"</v>
      </c>
      <c r="N137" t="str">
        <f>"    ref_bib_"&amp;E137&amp;": "&amp;""""&amp;J137&amp;""""</f>
        <v xml:space="preserve">    ref_bib_karanth_et_al_2006: "Karanth, K. U., Nichols, J. D., Kumar, N. S., &amp; Hines, J. E. (2006). Assessing Tiger Population Dynamics Using Photographic Capture–Recapture Sampling. *Ecology, 87*(11), 2925–2937. &lt;https://doi.org/10.1890/0012-9658(2006)87[2925:ATPDUP]2.0.CO;2&gt;"</v>
      </c>
    </row>
    <row r="138" spans="1:14">
      <c r="A138" t="s">
        <v>2881</v>
      </c>
      <c r="B138" t="b">
        <v>1</v>
      </c>
      <c r="C138" t="b">
        <v>0</v>
      </c>
      <c r="D138" t="b">
        <v>1</v>
      </c>
      <c r="E138" t="s">
        <v>1631</v>
      </c>
      <c r="F138" t="s">
        <v>2490</v>
      </c>
      <c r="G138" t="s">
        <v>3024</v>
      </c>
      <c r="H138" t="s">
        <v>215</v>
      </c>
      <c r="I138" t="s">
        <v>215</v>
      </c>
      <c r="J138" t="s">
        <v>1897</v>
      </c>
      <c r="K138" t="str">
        <f>LEFT(J138,141)&amp;" &lt;br&gt; &amp;nbsp;&amp;nbsp;&amp;nbsp;&amp;nbsp;&amp;nbsp;&amp;nbsp;&amp;nbsp;&amp;nbsp;"&amp;MID(J138,2,100)&amp;MID(J138,142,500)</f>
        <v>Kays, R., Arbogast, B. S., Baker‐Whatton, M., Beirne, C., Boone, H. M., Bowler, M., Burneo, S. F., Cove, M. V., Ding, P., Espinosa, S., Gonça &lt;br&gt; &amp;nbsp;&amp;nbsp;&amp;nbsp;&amp;nbsp;&amp;nbsp;&amp;nbsp;&amp;nbsp;&amp;nbsp;ays, R., Arbogast, B. S., Baker‐Whatton, M., Beirne, C., Boone, H. M., Bowler, M., Burneo, S. F., Colves, A. L. S., Hansen, C. P., Jansen, P. A., Kolowski, J. M., Knowles, T. W., Lima, M. G. M., Millspaugh, J., McShea, W. J., Pacifici, K., &amp; Spironello, W. R. (2020). An Empirical Evaluation of Camera Trap Study Design: How Many, How Long and When? *Methods in Ecology and Evolution*, *11*(6), 700–713. &lt;https://doi.org/10.1111/2041-210x.13370&gt;</v>
      </c>
      <c r="M138" t="str">
        <f>"    ref_intext_"&amp;E138&amp;": "&amp;""""&amp;H138&amp;""""</f>
        <v xml:space="preserve">    ref_intext_kays_et_al_2020: "Kays et al., 2020"</v>
      </c>
      <c r="N138" t="str">
        <f>"    ref_bib_"&amp;E138&amp;": "&amp;""""&amp;J138&amp;""""</f>
        <v xml:space="preserve">    ref_bib_kays_et_al_2020: "Kays, R., Arbogast, B. S., Baker‐Whatton, M., Beirne, C., Boone, H. M., Bowler, M., Burneo, S. F., Cove, M. V., Ding, P., Espinosa, S., Gonçalves, A. L. S., Hansen, C. P., Jansen, P. A., Kolowski, J. M., Knowles, T. W., Lima, M. G. M., Millspaugh, J., McShea, W. J., Pacifici, K., &amp; Spironello, W. R. (2020). An Empirical Evaluation of Camera Trap Study Design: How Many, How Long and When? *Methods in Ecology and Evolution*, *11*(6), 700–713. &lt;https://doi.org/10.1111/2041-210x.13370&gt;"</v>
      </c>
    </row>
    <row r="139" spans="1:14">
      <c r="A139" t="s">
        <v>2881</v>
      </c>
      <c r="B139" t="b">
        <v>1</v>
      </c>
      <c r="C139" t="b">
        <v>0</v>
      </c>
      <c r="D139" t="b">
        <v>0</v>
      </c>
      <c r="E139" t="s">
        <v>1632</v>
      </c>
      <c r="F139" t="s">
        <v>2491</v>
      </c>
      <c r="G139" t="s">
        <v>3025</v>
      </c>
      <c r="H139" t="s">
        <v>214</v>
      </c>
      <c r="I139" t="s">
        <v>214</v>
      </c>
      <c r="J139" t="s">
        <v>2843</v>
      </c>
      <c r="K139" t="str">
        <f>LEFT(J139,141)&amp;" &lt;br&gt; &amp;nbsp;&amp;nbsp;&amp;nbsp;&amp;nbsp;&amp;nbsp;&amp;nbsp;&amp;nbsp;&amp;nbsp;"&amp;MID(J139,2,100)&amp;MID(J139,142,500)</f>
        <v>Kays, R., Hody, A., Jachowski, D. S., &amp; Parsons, A. W. (2021). Empirical Evaluation of the Spatial Scale and Detection Process of Camera Trap &lt;br&gt; &amp;nbsp;&amp;nbsp;&amp;nbsp;&amp;nbsp;&amp;nbsp;&amp;nbsp;&amp;nbsp;&amp;nbsp;ays, R., Hody, A., Jachowski, D. S., &amp; Parsons, A. W. (2021). Empirical Evaluation of the Spatial Sc [survey](/09_glossary.md#survey)s. *Movement Ecology, 9*, 41. &lt;https://doi.org/10.1186/s40462-021-00277-3.&gt;</v>
      </c>
      <c r="M139" t="str">
        <f>"    ref_intext_"&amp;E139&amp;": "&amp;""""&amp;H139&amp;""""</f>
        <v xml:space="preserve">    ref_intext_kays_et_al_2021: "Kays et al., 2021"</v>
      </c>
      <c r="N139" t="str">
        <f>"    ref_bib_"&amp;E139&amp;": "&amp;""""&amp;J139&amp;""""</f>
        <v xml:space="preserve">    ref_bib_kays_et_al_2021: "Kays, R., Hody, A., Jachowski, D. S., &amp; Parsons, A. W. (2021). Empirical Evaluation of the Spatial Scale and Detection Process of Camera Trap [survey](/09_glossary.md#survey)s. *Movement Ecology, 9*, 41. &lt;https://doi.org/10.1186/s40462-021-00277-3.&gt;"</v>
      </c>
    </row>
    <row r="140" spans="1:14">
      <c r="A140" t="s">
        <v>2881</v>
      </c>
      <c r="B140" t="b">
        <v>0</v>
      </c>
      <c r="C140" t="b">
        <v>0</v>
      </c>
      <c r="D140" t="s">
        <v>809</v>
      </c>
      <c r="E140" t="s">
        <v>1629</v>
      </c>
      <c r="F140" t="s">
        <v>2488</v>
      </c>
      <c r="G140" t="s">
        <v>3022</v>
      </c>
      <c r="H140" t="s">
        <v>213</v>
      </c>
      <c r="I140" t="s">
        <v>213</v>
      </c>
      <c r="J140" t="s">
        <v>1895</v>
      </c>
      <c r="K140" t="str">
        <f>LEFT(J140,141)&amp;" &lt;br&gt; &amp;nbsp;&amp;nbsp;&amp;nbsp;&amp;nbsp;&amp;nbsp;&amp;nbsp;&amp;nbsp;&amp;nbsp;"&amp;MID(J140,2,100)&amp;MID(J140,142,500)</f>
        <v>Kays, R., Kranstauber, B., Jansen, P., Carbone, C., Rowcliffe, M., Fountain, T., &amp; Tilak, S. (2009). Camera traps as sensor networks for moni &lt;br&gt; &amp;nbsp;&amp;nbsp;&amp;nbsp;&amp;nbsp;&amp;nbsp;&amp;nbsp;&amp;nbsp;&amp;nbsp;ays, R., Kranstauber, B., Jansen, P., Carbone, C., Rowcliffe, M., Fountain, T., &amp; Tilak, S. (2009). toring animal communities. *2009 IEEE 34th Conference on Local Computer Networks*, 811–818. &lt;https://doi.org/10.1109/lcn.2009.5355046&gt;</v>
      </c>
      <c r="M140" t="str">
        <f>"    ref_intext_"&amp;E140&amp;": "&amp;""""&amp;H140&amp;""""</f>
        <v xml:space="preserve">    ref_intext_kays_et_al_2009: "Kays et al., 2009"</v>
      </c>
      <c r="N140" t="str">
        <f>"    ref_bib_"&amp;E140&amp;": "&amp;""""&amp;J140&amp;""""</f>
        <v xml:space="preserve">    ref_bib_kays_et_al_2009: "Kays, R., Kranstauber, B., Jansen, P., Carbone, C., Rowcliffe, M., Fountain, T., &amp; Tilak, S. (2009). Camera traps as sensor networks for monitoring animal communities. *2009 IEEE 34th Conference on Local Computer Networks*, 811–818. &lt;https://doi.org/10.1109/lcn.2009.5355046&gt;"</v>
      </c>
    </row>
    <row r="141" spans="1:14">
      <c r="A141" t="s">
        <v>2881</v>
      </c>
      <c r="B141" t="b">
        <v>1</v>
      </c>
      <c r="C141" t="b">
        <v>0</v>
      </c>
      <c r="D141" t="b">
        <v>0</v>
      </c>
      <c r="E141" t="s">
        <v>1630</v>
      </c>
      <c r="F141" t="s">
        <v>2489</v>
      </c>
      <c r="G141" t="s">
        <v>3023</v>
      </c>
      <c r="H141" t="s">
        <v>212</v>
      </c>
      <c r="I141" t="s">
        <v>212</v>
      </c>
      <c r="J141" t="s">
        <v>1896</v>
      </c>
      <c r="K141" t="str">
        <f>LEFT(J141,141)&amp;" &lt;br&gt; &amp;nbsp;&amp;nbsp;&amp;nbsp;&amp;nbsp;&amp;nbsp;&amp;nbsp;&amp;nbsp;&amp;nbsp;"&amp;MID(J141,2,100)&amp;MID(J141,142,500)</f>
        <v>Kays, R., Tilak, S., Kranstauber, B., Jansen, P. A., Carbone, C., Rowcliffe, M. J., &amp; He, Z. (2010). Monitoring wild animal communities with  &lt;br&gt; &amp;nbsp;&amp;nbsp;&amp;nbsp;&amp;nbsp;&amp;nbsp;&amp;nbsp;&amp;nbsp;&amp;nbsp;ays, R., Tilak, S., Kranstauber, B., Jansen, P. A., Carbone, C., Rowcliffe, M. J., &amp; He, Z. (2010). arrays of motion sensitive camera traps. *arXiv Preprint*, arXiv:1009. 5718. &lt;https://arxiv.org/pdf/1009.5718&gt;</v>
      </c>
      <c r="M141" t="str">
        <f>"    ref_intext_"&amp;E141&amp;": "&amp;""""&amp;H141&amp;""""</f>
        <v xml:space="preserve">    ref_intext_kays_et_al_2010: "Kays et al., 2010"</v>
      </c>
      <c r="N141" t="str">
        <f>"    ref_bib_"&amp;E141&amp;": "&amp;""""&amp;J141&amp;""""</f>
        <v xml:space="preserve">    ref_bib_kays_et_al_2010: "Kays, R., Tilak, S., Kranstauber, B., Jansen, P. A., Carbone, C., Rowcliffe, M. J., &amp; He, Z. (2010). Monitoring wild animal communities with arrays of motion sensitive camera traps. *arXiv Preprint*, arXiv:1009. 5718. &lt;https://arxiv.org/pdf/1009.5718&gt;"</v>
      </c>
    </row>
    <row r="142" spans="1:14">
      <c r="A142" t="s">
        <v>2881</v>
      </c>
      <c r="B142" t="b">
        <v>0</v>
      </c>
      <c r="C142" t="b">
        <v>0</v>
      </c>
      <c r="D142" t="b">
        <v>1</v>
      </c>
      <c r="E142" t="s">
        <v>1633</v>
      </c>
      <c r="F142" t="s">
        <v>2492</v>
      </c>
      <c r="G142" t="s">
        <v>3026</v>
      </c>
      <c r="H142" t="s">
        <v>211</v>
      </c>
      <c r="I142" t="s">
        <v>211</v>
      </c>
      <c r="J142" t="s">
        <v>1898</v>
      </c>
      <c r="K142" t="str">
        <f>LEFT(J142,141)&amp;" &lt;br&gt; &amp;nbsp;&amp;nbsp;&amp;nbsp;&amp;nbsp;&amp;nbsp;&amp;nbsp;&amp;nbsp;&amp;nbsp;"&amp;MID(J142,2,100)&amp;MID(J142,142,500)</f>
        <v>Keim, J. L., DeWitt, P. D., &amp; Lele, S. R. (2011). Predators choose prey over prey habitats: Evidence from a lynx–hare system. *Ecological App &lt;br&gt; &amp;nbsp;&amp;nbsp;&amp;nbsp;&amp;nbsp;&amp;nbsp;&amp;nbsp;&amp;nbsp;&amp;nbsp;eim, J. L., DeWitt, P. D., &amp; Lele, S. R. (2011). Predators choose prey over prey habitats: Evidence lications*, *21*(4), 1011–1016. &lt;https://doi.org/10.1890/10-0949.1&gt;</v>
      </c>
      <c r="M142" t="str">
        <f>"    ref_intext_"&amp;E142&amp;": "&amp;""""&amp;H142&amp;""""</f>
        <v xml:space="preserve">    ref_intext_keim_et_al_2011: "Keim et al., 2011"</v>
      </c>
      <c r="N142" t="str">
        <f>"    ref_bib_"&amp;E142&amp;": "&amp;""""&amp;J142&amp;""""</f>
        <v xml:space="preserve">    ref_bib_keim_et_al_2011: "Keim, J. L., DeWitt, P. D., &amp; Lele, S. R. (2011). Predators choose prey over prey habitats: Evidence from a lynx–hare system. *Ecological Applications*, *21*(4), 1011–1016. &lt;https://doi.org/10.1890/10-0949.1&gt;"</v>
      </c>
    </row>
    <row r="143" spans="1:14">
      <c r="A143" t="s">
        <v>2881</v>
      </c>
      <c r="B143" t="b">
        <v>1</v>
      </c>
      <c r="C143" t="b">
        <v>0</v>
      </c>
      <c r="D143" t="b">
        <v>0</v>
      </c>
      <c r="E143" t="s">
        <v>1635</v>
      </c>
      <c r="F143" t="s">
        <v>2494</v>
      </c>
      <c r="G143" t="s">
        <v>3028</v>
      </c>
      <c r="H143" t="s">
        <v>210</v>
      </c>
      <c r="I143" t="s">
        <v>210</v>
      </c>
      <c r="J143" t="s">
        <v>1900</v>
      </c>
      <c r="K143" t="str">
        <f>LEFT(J143,141)&amp;" &lt;br&gt; &amp;nbsp;&amp;nbsp;&amp;nbsp;&amp;nbsp;&amp;nbsp;&amp;nbsp;&amp;nbsp;&amp;nbsp;"&amp;MID(J143,2,100)&amp;MID(J143,142,500)</f>
        <v>Keim, J. L., DeWitt, P. D., Wilson, S. F., Fitzpatrick, J. J., Jenni, N. S., &amp; Lele, S. R. (2021). Managing animal movement conserves predato &lt;br&gt; &amp;nbsp;&amp;nbsp;&amp;nbsp;&amp;nbsp;&amp;nbsp;&amp;nbsp;&amp;nbsp;&amp;nbsp;eim, J. L., DeWitt, P. D., Wilson, S. F., Fitzpatrick, J. J., Jenni, N. S., &amp; Lele, S. R. (2021). Mar–prey dynamics. *Frontiers in Ecology and the Environment, 19*(7), 379-385. &lt;https://esajournals.onlinelibrary.wiley.com/doi/10.1002/fee.2358&gt;</v>
      </c>
      <c r="M143" t="str">
        <f>"    ref_intext_"&amp;E143&amp;": "&amp;""""&amp;H143&amp;""""</f>
        <v xml:space="preserve">    ref_intext_keim_et_al_2021: "Keim et al., 2021"</v>
      </c>
      <c r="N143" t="str">
        <f>"    ref_bib_"&amp;E143&amp;": "&amp;""""&amp;J143&amp;""""</f>
        <v xml:space="preserve">    ref_bib_keim_et_al_2021: "Keim, J. L., DeWitt, P. D., Wilson, S. F., Fitzpatrick, J. J., Jenni, N. S., &amp; Lele, S. R. (2021). Managing animal movement conserves predator–prey dynamics. *Frontiers in Ecology and the Environment, 19*(7), 379-385. &lt;https://esajournals.onlinelibrary.wiley.com/doi/10.1002/fee.2358&gt;"</v>
      </c>
    </row>
    <row r="144" spans="1:14">
      <c r="A144" t="s">
        <v>2881</v>
      </c>
      <c r="B144" t="b">
        <v>1</v>
      </c>
      <c r="C144" t="b">
        <v>0</v>
      </c>
      <c r="D144" t="b">
        <v>1</v>
      </c>
      <c r="E144" t="s">
        <v>1634</v>
      </c>
      <c r="F144" t="s">
        <v>2493</v>
      </c>
      <c r="G144" t="s">
        <v>3027</v>
      </c>
      <c r="H144" t="s">
        <v>209</v>
      </c>
      <c r="I144" t="s">
        <v>209</v>
      </c>
      <c r="J144" t="s">
        <v>1899</v>
      </c>
      <c r="K144" t="str">
        <f>LEFT(J144,141)&amp;" &lt;br&gt; &amp;nbsp;&amp;nbsp;&amp;nbsp;&amp;nbsp;&amp;nbsp;&amp;nbsp;&amp;nbsp;&amp;nbsp;"&amp;MID(J144,2,100)&amp;MID(J144,142,500)</f>
        <v>Keim, J. L., Lele, S. R., DeWitt, P. D., Fitzpatrick, J. J., Jenni, N. S. (2019). Estimating the intensity of use by interacting predators an &lt;br&gt; &amp;nbsp;&amp;nbsp;&amp;nbsp;&amp;nbsp;&amp;nbsp;&amp;nbsp;&amp;nbsp;&amp;nbsp;eim, J. L., Lele, S. R., DeWitt, P. D., Fitzpatrick, J. J., Jenni, N. S. (2019). Estimating the inted prey using camera traps. *Journal of Animal Ecology, 88*, 690–701. &lt;https://doi.org/10.1111/1365-2656.12960&gt;</v>
      </c>
      <c r="M144" t="str">
        <f>"    ref_intext_"&amp;E144&amp;": "&amp;""""&amp;H144&amp;""""</f>
        <v xml:space="preserve">    ref_intext_keim_et_al_2019: "Keim et al., 2019"</v>
      </c>
      <c r="N144" t="str">
        <f>"    ref_bib_"&amp;E144&amp;": "&amp;""""&amp;J144&amp;""""</f>
        <v xml:space="preserve">    ref_bib_keim_et_al_2019: "Keim, J. L., Lele, S. R., DeWitt, P. D., Fitzpatrick, J. J., Jenni, N. S. (2019). Estimating the intensity of use by interacting predators and prey using camera traps. *Journal of Animal Ecology, 88*, 690–701. &lt;https://doi.org/10.1111/1365-2656.12960&gt;"</v>
      </c>
    </row>
    <row r="145" spans="1:14">
      <c r="A145" t="s">
        <v>2881</v>
      </c>
      <c r="B145" t="b">
        <v>1</v>
      </c>
      <c r="C145" t="b">
        <v>0</v>
      </c>
      <c r="D145" t="b">
        <v>0</v>
      </c>
      <c r="E145" t="s">
        <v>1636</v>
      </c>
      <c r="F145" t="s">
        <v>2495</v>
      </c>
      <c r="G145" t="s">
        <v>3029</v>
      </c>
      <c r="H145" t="s">
        <v>208</v>
      </c>
      <c r="I145" t="s">
        <v>208</v>
      </c>
      <c r="J145" t="s">
        <v>936</v>
      </c>
      <c r="K145" t="str">
        <f>LEFT(J145,141)&amp;" &lt;br&gt; &amp;nbsp;&amp;nbsp;&amp;nbsp;&amp;nbsp;&amp;nbsp;&amp;nbsp;&amp;nbsp;&amp;nbsp;"&amp;MID(J145,2,100)&amp;MID(J145,142,500)</f>
        <v>Kelejian, H. H., &amp; Prucha, I. R., (1998). A generalized spatial two-stage least squares procedure for estimating a spatial autoregressive mod &lt;br&gt; &amp;nbsp;&amp;nbsp;&amp;nbsp;&amp;nbsp;&amp;nbsp;&amp;nbsp;&amp;nbsp;&amp;nbsp;elejian, H. H., &amp; Prucha, I. R., (1998). A generalized spatial two-stage least squares procedure forel with autoregressive disturbances. The Journal of Real Estate Finance and Economics,17:99-121. &lt;&gt;</v>
      </c>
      <c r="M145" t="str">
        <f>"    ref_intext_"&amp;E145&amp;": "&amp;""""&amp;H145&amp;""""</f>
        <v xml:space="preserve">    ref_intext_kelejian_prucha_1998: "Kelejian &amp; Prucha, 1998"</v>
      </c>
      <c r="N145" t="str">
        <f>"    ref_bib_"&amp;E145&amp;": "&amp;""""&amp;J145&amp;""""</f>
        <v xml:space="preserve">    ref_bib_kelejian_prucha_1998: "Kelejian, H. H., &amp; Prucha, I. R., (1998). A generalized spatial two-stage least squares procedure for estimating a spatial autoregressive model with autoregressive disturbances. The Journal of Real Estate Finance and Economics,17:99-121. &lt;&gt;"</v>
      </c>
    </row>
    <row r="146" spans="1:14">
      <c r="A146" t="s">
        <v>2881</v>
      </c>
      <c r="B146" t="b">
        <v>1</v>
      </c>
      <c r="C146" t="b">
        <v>0</v>
      </c>
      <c r="D146" t="b">
        <v>0</v>
      </c>
      <c r="E146" t="s">
        <v>1637</v>
      </c>
      <c r="F146" t="s">
        <v>2496</v>
      </c>
      <c r="G146" t="s">
        <v>3030</v>
      </c>
      <c r="H146" t="s">
        <v>207</v>
      </c>
      <c r="I146" t="s">
        <v>207</v>
      </c>
      <c r="J146" t="s">
        <v>1901</v>
      </c>
      <c r="K146" t="str">
        <f>LEFT(J146,141)&amp;" &lt;br&gt; &amp;nbsp;&amp;nbsp;&amp;nbsp;&amp;nbsp;&amp;nbsp;&amp;nbsp;&amp;nbsp;&amp;nbsp;"&amp;MID(J146,2,100)&amp;MID(J146,142,500)</f>
        <v>Kelly, M. J., Noss, A. J., Bitetti, M. S., Maffei, L., Arispe, R. L., Paviolo, A., Angelo, C. D. D., &amp; Di Blanco, Y. E. (2008). Estimating Pu &lt;br&gt; &amp;nbsp;&amp;nbsp;&amp;nbsp;&amp;nbsp;&amp;nbsp;&amp;nbsp;&amp;nbsp;&amp;nbsp;elly, M. J., Noss, A. J., Bitetti, M. S., Maffei, L., Arispe, R. L., Paviolo, A., Angelo, C. D. D., ma Densities from Camera Trapping Across Three Study Sites: Bolivia, Argentina, And Belize. *Journal of Mammalogy, 89*(2), 408–418. &lt;https://doi.org/10.1644/06-MAMM-A-424R.1&gt;</v>
      </c>
      <c r="M146" t="str">
        <f>"    ref_intext_"&amp;E146&amp;": "&amp;""""&amp;H146&amp;""""</f>
        <v xml:space="preserve">    ref_intext_kelly_et_al_2008: "Kelly et al., 2008"</v>
      </c>
      <c r="N146" t="str">
        <f>"    ref_bib_"&amp;E146&amp;": "&amp;""""&amp;J146&amp;""""</f>
        <v xml:space="preserve">    ref_bib_kelly_et_al_2008: "Kelly, M. J., Noss, A. J., Bitetti, M. S., Maffei, L., Arispe, R. L., Paviolo, A., Angelo, C. D. D., &amp; Di Blanco, Y. E. (2008). Estimating Puma Densities from Camera Trapping Across Three Study Sites: Bolivia, Argentina, And Belize. *Journal of Mammalogy, 89*(2), 408–418. &lt;https://doi.org/10.1644/06-MAMM-A-424R.1&gt;"</v>
      </c>
    </row>
    <row r="147" spans="1:14">
      <c r="A147" t="s">
        <v>2881</v>
      </c>
      <c r="B147" t="b">
        <v>1</v>
      </c>
      <c r="C147" t="b">
        <v>0</v>
      </c>
      <c r="D147" t="b">
        <v>1</v>
      </c>
      <c r="E147" t="s">
        <v>2021</v>
      </c>
      <c r="F147" t="s">
        <v>2497</v>
      </c>
      <c r="G147" t="s">
        <v>3031</v>
      </c>
      <c r="H147" t="s">
        <v>206</v>
      </c>
      <c r="I147" t="s">
        <v>837</v>
      </c>
      <c r="J147" t="s">
        <v>2754</v>
      </c>
      <c r="K147" t="str">
        <f>LEFT(J147,141)&amp;" &lt;br&gt; &amp;nbsp;&amp;nbsp;&amp;nbsp;&amp;nbsp;&amp;nbsp;&amp;nbsp;&amp;nbsp;&amp;nbsp;"&amp;MID(J147,2,100)&amp;MID(J147,142,500)</f>
        <v>Kinnaird, M. F., &amp; O'Brien, T. G. (2011). [density](/09_glossary.md#density) estimation of sympatric carnivores using spatially explicit capt &lt;br&gt; &amp;nbsp;&amp;nbsp;&amp;nbsp;&amp;nbsp;&amp;nbsp;&amp;nbsp;&amp;nbsp;&amp;nbsp;innaird, M. F., &amp; O'Brien, T. G. (2011). [density](/09_glossary.md#density) estimation of sympatric ure–recapture methods and standard trapping grid. *Ecological Applications, 21*(8), 2908–2916. &lt;https://www.jstor.org/stable/41417102&gt;</v>
      </c>
      <c r="M147" t="str">
        <f>"    ref_intext_"&amp;E147&amp;": "&amp;""""&amp;H147&amp;""""</f>
        <v xml:space="preserve">    ref_intext_kinnaird_obrien_2012: "Kinnaird &amp; O'Brien, 2012"</v>
      </c>
      <c r="N147" t="str">
        <f>"    ref_bib_"&amp;E147&amp;": "&amp;""""&amp;J147&amp;""""</f>
        <v xml:space="preserve">    ref_bib_kinnaird_obrien_2012: "Kinnaird, M. F., &amp; O'Brien, T. G. (2011). [density](/09_glossary.md#density) estimation of sympatric carnivores using spatially explicit capture–recapture methods and standard trapping grid. *Ecological Applications, 21*(8), 2908–2916. &lt;https://www.jstor.org/stable/41417102&gt;"</v>
      </c>
    </row>
    <row r="148" spans="1:14">
      <c r="A148" t="s">
        <v>2881</v>
      </c>
      <c r="B148" t="b">
        <v>1</v>
      </c>
      <c r="C148" t="b">
        <v>1</v>
      </c>
      <c r="D148" t="b">
        <v>1</v>
      </c>
      <c r="E148" t="s">
        <v>1638</v>
      </c>
      <c r="F148" t="s">
        <v>2498</v>
      </c>
      <c r="G148" t="s">
        <v>3032</v>
      </c>
      <c r="H148" t="s">
        <v>205</v>
      </c>
      <c r="I148" t="s">
        <v>205</v>
      </c>
      <c r="J148" t="s">
        <v>1902</v>
      </c>
      <c r="K148" t="str">
        <f>LEFT(J148,141)&amp;" &lt;br&gt; &amp;nbsp;&amp;nbsp;&amp;nbsp;&amp;nbsp;&amp;nbsp;&amp;nbsp;&amp;nbsp;&amp;nbsp;"&amp;MID(J148,2,100)&amp;MID(J148,142,500)</f>
        <v>Kitamura, S., Thong-Aree, S., Madsri, S., &amp; Poonswad, P. (2010). Mammal diversity and conservation in a small isolated forest of southern Tha &lt;br&gt; &amp;nbsp;&amp;nbsp;&amp;nbsp;&amp;nbsp;&amp;nbsp;&amp;nbsp;&amp;nbsp;&amp;nbsp;itamura, S., Thong-Aree, S., Madsri, S., &amp; Poonswad, P. (2010). Mammal diversity and conservation iniland. *Raffles Bulletin of Zoology, 58*(1), 145–156. &lt;https://www.pangolinsg.org/wp-content/uploads/sites/4/2018/06/Kitamura-et-al._2010_Mammal-diversity-in-small-forest-of-Southern-Thailand.pdf&gt;</v>
      </c>
      <c r="M148" t="str">
        <f>"    ref_intext_"&amp;E148&amp;": "&amp;""""&amp;H148&amp;""""</f>
        <v xml:space="preserve">    ref_intext_kitamura_et_al_2010: "Kitamura et al., 2010"</v>
      </c>
      <c r="N148" t="str">
        <f>"    ref_bib_"&amp;E148&amp;": "&amp;""""&amp;J148&amp;""""</f>
        <v xml:space="preserve">    ref_bib_kitamura_et_al_2010: "Kitamura, S., Thong-Aree, S., Madsri, S., &amp; Poonswad, P. (2010). Mammal diversity and conservation in a small isolated forest of southern Thailand. *Raffles Bulletin of Zoology, 58*(1), 145–156. &lt;https://www.pangolinsg.org/wp-content/uploads/sites/4/2018/06/Kitamura-et-al._2010_Mammal-diversity-in-small-forest-of-Southern-Thailand.pdf&gt;"</v>
      </c>
    </row>
    <row r="149" spans="1:14">
      <c r="A149" t="s">
        <v>2881</v>
      </c>
      <c r="B149" t="b">
        <v>0</v>
      </c>
      <c r="C149" t="b">
        <v>0</v>
      </c>
      <c r="D149" t="b">
        <v>1</v>
      </c>
      <c r="E149" t="s">
        <v>1639</v>
      </c>
      <c r="F149" t="s">
        <v>2499</v>
      </c>
      <c r="G149" t="s">
        <v>3033</v>
      </c>
      <c r="H149" t="s">
        <v>204</v>
      </c>
      <c r="I149" t="s">
        <v>204</v>
      </c>
      <c r="J149" t="s">
        <v>1903</v>
      </c>
      <c r="K149" t="str">
        <f>LEFT(J149,141)&amp;" &lt;br&gt; &amp;nbsp;&amp;nbsp;&amp;nbsp;&amp;nbsp;&amp;nbsp;&amp;nbsp;&amp;nbsp;&amp;nbsp;"&amp;MID(J149,2,100)&amp;MID(J149,142,500)</f>
        <v>Kleiber, C., &amp; Zeileis, A. (2016). Visualizing Count Data Regressions Using Rootograms. *The American Statistician, 70*(3), 296–303. &lt;https:/ &lt;br&gt; &amp;nbsp;&amp;nbsp;&amp;nbsp;&amp;nbsp;&amp;nbsp;&amp;nbsp;&amp;nbsp;&amp;nbsp;leiber, C., &amp; Zeileis, A. (2016). Visualizing Count Data Regressions Using Rootograms. *The American/doi.org/10.1080/00031305.2016.1173590&gt;</v>
      </c>
      <c r="M149" t="str">
        <f>"    ref_intext_"&amp;E149&amp;": "&amp;""""&amp;H149&amp;""""</f>
        <v xml:space="preserve">    ref_intext_kleiber_zeileis_2016: "Kleiber &amp; Zeileis, 2016"</v>
      </c>
      <c r="N149" t="str">
        <f>"    ref_bib_"&amp;E149&amp;": "&amp;""""&amp;J149&amp;""""</f>
        <v xml:space="preserve">    ref_bib_kleiber_zeileis_2016: "Kleiber, C., &amp; Zeileis, A. (2016). Visualizing Count Data Regressions Using Rootograms. *The American Statistician, 70*(3), 296–303. &lt;https://doi.org/10.1080/00031305.2016.1173590&gt;"</v>
      </c>
    </row>
    <row r="150" spans="1:14">
      <c r="A150" t="s">
        <v>2881</v>
      </c>
      <c r="B150" t="b">
        <v>1</v>
      </c>
      <c r="C150" t="b">
        <v>0</v>
      </c>
      <c r="D150" t="b">
        <v>0</v>
      </c>
      <c r="E150" t="s">
        <v>1640</v>
      </c>
      <c r="F150" t="s">
        <v>2500</v>
      </c>
      <c r="G150" t="s">
        <v>3034</v>
      </c>
      <c r="H150" t="s">
        <v>203</v>
      </c>
      <c r="I150" t="s">
        <v>203</v>
      </c>
      <c r="J150" t="s">
        <v>2755</v>
      </c>
      <c r="K150" t="str">
        <f>LEFT(J150,141)&amp;" &lt;br&gt; &amp;nbsp;&amp;nbsp;&amp;nbsp;&amp;nbsp;&amp;nbsp;&amp;nbsp;&amp;nbsp;&amp;nbsp;"&amp;MID(J150,2,100)&amp;MID(J150,142,500)</f>
        <v>Krebs, C. J., Boonstra, R., Gilbert, S., Reid, D., Kenney, A. J., Hofer, E. J., &amp; an Vuren, D. H. (2011). [density](/09_glossary.md#density)  &lt;br&gt; &amp;nbsp;&amp;nbsp;&amp;nbsp;&amp;nbsp;&amp;nbsp;&amp;nbsp;&amp;nbsp;&amp;nbsp;rebs, C. J., Boonstra, R., Gilbert, S., Reid, D., Kenney, A. J., Hofer, E. J., &amp; an Vuren, D. H. (20estimation for small mammals from livetrapping grids: rodents in northern Canada. *Journal of Mammalogy, 92*(5), 974–981. &lt;https://doi.org/10.1644/10-M&gt;</v>
      </c>
      <c r="M150" t="str">
        <f>"    ref_intext_"&amp;E150&amp;": "&amp;""""&amp;H150&amp;""""</f>
        <v xml:space="preserve">    ref_intext_krebs_et_al_2011: "Krebs et al., 2011"</v>
      </c>
      <c r="N150" t="str">
        <f>"    ref_bib_"&amp;E150&amp;": "&amp;""""&amp;J150&amp;""""</f>
        <v xml:space="preserve">    ref_bib_krebs_et_al_2011: "Krebs, C. J., Boonstra, R., Gilbert, S., Reid, D., Kenney, A. J., Hofer, E. J., &amp; an Vuren, D. H. (2011). [density](/09_glossary.md#density) estimation for small mammals from livetrapping grids: rodents in northern Canada. *Journal of Mammalogy, 92*(5), 974–981. &lt;https://doi.org/10.1644/10-M&gt;"</v>
      </c>
    </row>
    <row r="151" spans="1:14">
      <c r="A151" t="s">
        <v>2881</v>
      </c>
      <c r="B151" t="b">
        <v>1</v>
      </c>
      <c r="C151" t="b">
        <v>1</v>
      </c>
      <c r="D151" t="b">
        <v>0</v>
      </c>
      <c r="E151" t="s">
        <v>1641</v>
      </c>
      <c r="F151" t="s">
        <v>2501</v>
      </c>
      <c r="G151" t="s">
        <v>3035</v>
      </c>
      <c r="H151" t="s">
        <v>202</v>
      </c>
      <c r="I151" t="s">
        <v>202</v>
      </c>
      <c r="J151" t="s">
        <v>2844</v>
      </c>
      <c r="K151" t="str">
        <f>LEFT(J151,141)&amp;" &lt;br&gt; &amp;nbsp;&amp;nbsp;&amp;nbsp;&amp;nbsp;&amp;nbsp;&amp;nbsp;&amp;nbsp;&amp;nbsp;"&amp;MID(J151,2,100)&amp;MID(J151,142,500)</f>
        <v>Kruger, H., Vaananen, V. -M., Holopainen, S., &amp; Nummi, P. (2018). The new faces of nest predation in agricultural landscapes - a camera trap  &lt;br&gt; &amp;nbsp;&amp;nbsp;&amp;nbsp;&amp;nbsp;&amp;nbsp;&amp;nbsp;&amp;nbsp;&amp;nbsp;ruger, H., Vaananen, V. -M., Holopainen, S., &amp; Nummi, P. (2018). The new faces of nest predation in [survey](/09_glossary.md#survey) with artificial nests. European *Journal of Wildlife Research, 64*(6), 76. &lt;https://doi.org/10.1007/s10344-018-1233-7&gt;</v>
      </c>
      <c r="M151" t="str">
        <f>"    ref_intext_"&amp;E151&amp;": "&amp;""""&amp;H151&amp;""""</f>
        <v xml:space="preserve">    ref_intext_kruger_et_al_2018: "Kruger et al., 2018"</v>
      </c>
      <c r="N151" t="str">
        <f>"    ref_bib_"&amp;E151&amp;": "&amp;""""&amp;J151&amp;""""</f>
        <v xml:space="preserve">    ref_bib_kruger_et_al_2018: "Kruger, H., Vaananen, V. -M., Holopainen, S., &amp; Nummi, P. (2018). The new faces of nest predation in agricultural landscapes - a camera trap [survey](/09_glossary.md#survey) with artificial nests. European *Journal of Wildlife Research, 64*(6), 76. &lt;https://doi.org/10.1007/s10344-018-1233-7&gt;"</v>
      </c>
    </row>
    <row r="152" spans="1:14">
      <c r="A152" t="s">
        <v>2881</v>
      </c>
      <c r="B152" t="b">
        <v>1</v>
      </c>
      <c r="C152" t="b">
        <v>0</v>
      </c>
      <c r="D152" t="b">
        <v>0</v>
      </c>
      <c r="E152" t="s">
        <v>2023</v>
      </c>
      <c r="F152" t="s">
        <v>2502</v>
      </c>
      <c r="G152" t="s">
        <v>3036</v>
      </c>
      <c r="H152" t="s">
        <v>2022</v>
      </c>
      <c r="I152" t="s">
        <v>2022</v>
      </c>
      <c r="J152" t="s">
        <v>1904</v>
      </c>
      <c r="K152" t="str">
        <f>LEFT(J152,141)&amp;" &lt;br&gt; &amp;nbsp;&amp;nbsp;&amp;nbsp;&amp;nbsp;&amp;nbsp;&amp;nbsp;&amp;nbsp;&amp;nbsp;"&amp;MID(J152,2,100)&amp;MID(J152,142,500)</f>
        <v>Kucera, T. E., &amp; R. H. Barrett. (2011). A History of Camera Trapping. In A. F. O’Connell, J. D. Nichols, &amp; K. U. Karanth (Eds.), *Camera Trap &lt;br&gt; &amp;nbsp;&amp;nbsp;&amp;nbsp;&amp;nbsp;&amp;nbsp;&amp;nbsp;&amp;nbsp;&amp;nbsp;ucera, T. E., &amp; R. H. Barrett. (2011). A History of Camera Trapping. In A. F. O’Connell, J. D. Nichos In Animal Ecology: Methods and Analyses* (pp. 9–26). Springer. &lt;https://doi.org/10.1007/978-4-431-99495-4_6&gt;</v>
      </c>
      <c r="M152" t="str">
        <f>"    ref_intext_"&amp;E152&amp;": "&amp;""""&amp;H152&amp;""""</f>
        <v xml:space="preserve">    ref_intext_kucera_barrett._2011: "Kucera &amp; Barrett., 2011"</v>
      </c>
      <c r="N152" t="str">
        <f>"    ref_bib_"&amp;E152&amp;": "&amp;""""&amp;J152&amp;""""</f>
        <v xml:space="preserve">    ref_bib_kucera_barrett._2011: "Kucera, T. E., &amp; R. H. Barrett. (2011). A History of Camera Trapping. In A. F. O’Connell, J. D. Nichols, &amp; K. U. Karanth (Eds.), *Camera Traps In Animal Ecology: Methods and Analyses* (pp. 9–26). Springer. &lt;https://doi.org/10.1007/978-4-431-99495-4_6&gt;"</v>
      </c>
    </row>
    <row r="153" spans="1:14">
      <c r="A153" t="s">
        <v>2881</v>
      </c>
      <c r="B153" t="b">
        <v>0</v>
      </c>
      <c r="C153" t="b">
        <v>0</v>
      </c>
      <c r="E153" t="s">
        <v>1304</v>
      </c>
      <c r="F153" t="s">
        <v>2503</v>
      </c>
      <c r="G153" t="s">
        <v>3037</v>
      </c>
      <c r="H153" t="s">
        <v>1303</v>
      </c>
      <c r="I153" t="s">
        <v>1303</v>
      </c>
      <c r="J153" t="s">
        <v>1302</v>
      </c>
      <c r="K153" t="str">
        <f>LEFT(J153,141)&amp;" &lt;br&gt; &amp;nbsp;&amp;nbsp;&amp;nbsp;&amp;nbsp;&amp;nbsp;&amp;nbsp;&amp;nbsp;&amp;nbsp;"&amp;MID(J153,2,100)&amp;MID(J153,142,500)</f>
        <v>Kunin, W. K. (1997). Introduction: on the causes and consequences of rare-common differences. In Kunin, W. K., &amp; Kevin, J. G. (Eds) *The Biol &lt;br&gt; &amp;nbsp;&amp;nbsp;&amp;nbsp;&amp;nbsp;&amp;nbsp;&amp;nbsp;&amp;nbsp;&amp;nbsp;unin, W. K. (1997). Introduction: on the causes and consequences of rare-common differences. In Kuniogy of Rarity. * (pp. 3-4). Chapman &amp; Hall. &lt;https://link.springer.com/book/10.1007/978-94-011-5874-9&gt;</v>
      </c>
      <c r="M153" t="str">
        <f>"    ref_intext_"&amp;E153&amp;": "&amp;""""&amp;H153&amp;""""</f>
        <v xml:space="preserve">    ref_intext_kunin_1997: "Kunin, 1997"</v>
      </c>
      <c r="N153" t="str">
        <f>"    ref_bib_"&amp;E153&amp;": "&amp;""""&amp;J153&amp;""""</f>
        <v xml:space="preserve">    ref_bib_kunin_1997: "Kunin, W. K. (1997). Introduction: on the causes and consequences of rare-common differences. In Kunin, W. K., &amp; Kevin, J. G. (Eds) *The Biology of Rarity. * (pp. 3-4). Chapman &amp; Hall. &lt;https://link.springer.com/book/10.1007/978-94-011-5874-9&gt;"</v>
      </c>
    </row>
    <row r="154" spans="1:14">
      <c r="A154" t="s">
        <v>2881</v>
      </c>
      <c r="B154" t="b">
        <v>1</v>
      </c>
      <c r="C154" t="b">
        <v>0</v>
      </c>
      <c r="D154" t="b">
        <v>0</v>
      </c>
      <c r="E154" t="s">
        <v>1642</v>
      </c>
      <c r="F154" t="s">
        <v>2504</v>
      </c>
      <c r="G154" t="s">
        <v>3038</v>
      </c>
      <c r="H154" t="s">
        <v>201</v>
      </c>
      <c r="I154" t="s">
        <v>201</v>
      </c>
      <c r="J154" t="s">
        <v>1905</v>
      </c>
      <c r="K154" t="str">
        <f>LEFT(J154,141)&amp;" &lt;br&gt; &amp;nbsp;&amp;nbsp;&amp;nbsp;&amp;nbsp;&amp;nbsp;&amp;nbsp;&amp;nbsp;&amp;nbsp;"&amp;MID(J154,2,100)&amp;MID(J154,142,500)</f>
        <v>Kusi, N., Sillero‐Zubiri, C., Macdonald, D. W., Johnson, P. J., &amp; Werhahn, G. (2019). Perspectives of traditional Himalayan communities on fo &lt;br&gt; &amp;nbsp;&amp;nbsp;&amp;nbsp;&amp;nbsp;&amp;nbsp;&amp;nbsp;&amp;nbsp;&amp;nbsp;usi, N., Sillero‐Zubiri, C., Macdonald, D. W., Johnson, P. J., &amp; Werhahn, G. (2019). Perspectives ofstering coexistence with Himalayan wolf and snow leopard. *Conservation Science and Practice, 2*(3). &lt;https://doi.org/10.1111/csp2.165&gt;</v>
      </c>
      <c r="M154" t="str">
        <f>"    ref_intext_"&amp;E154&amp;": "&amp;""""&amp;H154&amp;""""</f>
        <v xml:space="preserve">    ref_intext_kusi_et_al_2019: "Kusi et al., 2019"</v>
      </c>
      <c r="N154" t="str">
        <f>"    ref_bib_"&amp;E154&amp;": "&amp;""""&amp;J154&amp;""""</f>
        <v xml:space="preserve">    ref_bib_kusi_et_al_2019: "Kusi, N., Sillero‐Zubiri, C., Macdonald, D. W., Johnson, P. J., &amp; Werhahn, G. (2019). Perspectives of traditional Himalayan communities on fostering coexistence with Himalayan wolf and snow leopard. *Conservation Science and Practice, 2*(3). &lt;https://doi.org/10.1111/csp2.165&gt;"</v>
      </c>
    </row>
    <row r="155" spans="1:14">
      <c r="A155" t="s">
        <v>2882</v>
      </c>
      <c r="B155" t="b">
        <v>1</v>
      </c>
      <c r="C155" t="b">
        <v>1</v>
      </c>
      <c r="D155" t="b">
        <v>0</v>
      </c>
      <c r="E155" t="s">
        <v>1643</v>
      </c>
      <c r="F155" t="s">
        <v>2505</v>
      </c>
      <c r="G155" t="s">
        <v>3039</v>
      </c>
      <c r="H155" t="s">
        <v>200</v>
      </c>
      <c r="I155" t="s">
        <v>200</v>
      </c>
      <c r="J155" t="s">
        <v>1906</v>
      </c>
      <c r="K155" t="str">
        <f>LEFT(J155,141)&amp;" &lt;br&gt; &amp;nbsp;&amp;nbsp;&amp;nbsp;&amp;nbsp;&amp;nbsp;&amp;nbsp;&amp;nbsp;&amp;nbsp;"&amp;MID(J155,2,100)&amp;MID(J155,142,500)</f>
        <v>Lahoz-Monfort, J. J., &amp; Magrath, M. J. L. (2021). A Comprehensive Overview of Technologies for Species and Habitat Monitoring and Conservatio &lt;br&gt; &amp;nbsp;&amp;nbsp;&amp;nbsp;&amp;nbsp;&amp;nbsp;&amp;nbsp;&amp;nbsp;&amp;nbsp;ahoz-Monfort, J. J., &amp; Magrath, M. J. L. (2021). A Comprehensive Overview of Technologies for Specien. *Bioscience, 71*(10), 1038–1062. &lt;https://doi.org/10.1093/biosci/biab073&gt;</v>
      </c>
      <c r="M155" t="str">
        <f>"    ref_intext_"&amp;E155&amp;": "&amp;""""&amp;H155&amp;""""</f>
        <v xml:space="preserve">    ref_intext_lahoz_monfort_magrath_2021: "Lahoz-Monfort &amp; Magrath, 2021"</v>
      </c>
      <c r="N155" t="str">
        <f>"    ref_bib_"&amp;E155&amp;": "&amp;""""&amp;J155&amp;""""</f>
        <v xml:space="preserve">    ref_bib_lahoz_monfort_magrath_2021: "Lahoz-Monfort, J. J., &amp; Magrath, M. J. L. (2021). A Comprehensive Overview of Technologies for Species and Habitat Monitoring and Conservation. *Bioscience, 71*(10), 1038–1062. &lt;https://doi.org/10.1093/biosci/biab073&gt;"</v>
      </c>
    </row>
    <row r="156" spans="1:14">
      <c r="A156" t="s">
        <v>2882</v>
      </c>
      <c r="B156" t="b">
        <v>1</v>
      </c>
      <c r="C156" t="b">
        <v>0</v>
      </c>
      <c r="D156" t="b">
        <v>0</v>
      </c>
      <c r="E156" t="s">
        <v>18</v>
      </c>
      <c r="F156" t="s">
        <v>2506</v>
      </c>
      <c r="G156" t="s">
        <v>3040</v>
      </c>
      <c r="H156" t="s">
        <v>199</v>
      </c>
      <c r="I156" t="s">
        <v>199</v>
      </c>
      <c r="J156" t="s">
        <v>1907</v>
      </c>
      <c r="K156" t="str">
        <f>LEFT(J156,141)&amp;" &lt;br&gt; &amp;nbsp;&amp;nbsp;&amp;nbsp;&amp;nbsp;&amp;nbsp;&amp;nbsp;&amp;nbsp;&amp;nbsp;"&amp;MID(J156,2,100)&amp;MID(J156,142,500)</f>
        <v>Lambert, D. (1992). Zero-Inflated Poisson Regression, with an application to Defects in Manufacturing. *Technometrics, 34*(1), 1–14. &lt;https:/ &lt;br&gt; &amp;nbsp;&amp;nbsp;&amp;nbsp;&amp;nbsp;&amp;nbsp;&amp;nbsp;&amp;nbsp;&amp;nbsp;ambert, D. (1992). Zero-Inflated Poisson Regression, with an application to Defects in Manufacturing/doi.org/10.2307/1269547&gt;</v>
      </c>
      <c r="M156" t="str">
        <f>"    ref_intext_"&amp;E156&amp;": "&amp;""""&amp;H156&amp;""""</f>
        <v xml:space="preserve">    ref_intext_lambert_1992: "Lambert, 1992"</v>
      </c>
      <c r="N156" t="str">
        <f>"    ref_bib_"&amp;E156&amp;": "&amp;""""&amp;J156&amp;""""</f>
        <v xml:space="preserve">    ref_bib_lambert_1992: "Lambert, D. (1992). Zero-Inflated Poisson Regression, with an application to Defects in Manufacturing. *Technometrics, 34*(1), 1–14. &lt;https://doi.org/10.2307/1269547&gt;"</v>
      </c>
    </row>
    <row r="157" spans="1:14">
      <c r="A157" t="s">
        <v>2882</v>
      </c>
      <c r="B157" t="b">
        <v>1</v>
      </c>
      <c r="C157" t="b">
        <v>1</v>
      </c>
      <c r="D157" t="b">
        <v>0</v>
      </c>
      <c r="E157" t="s">
        <v>1644</v>
      </c>
      <c r="F157" t="s">
        <v>2507</v>
      </c>
      <c r="G157" t="s">
        <v>3041</v>
      </c>
      <c r="H157" t="s">
        <v>198</v>
      </c>
      <c r="I157" t="s">
        <v>836</v>
      </c>
      <c r="J157" t="s">
        <v>1908</v>
      </c>
      <c r="K157" t="str">
        <f>LEFT(J157,141)&amp;" &lt;br&gt; &amp;nbsp;&amp;nbsp;&amp;nbsp;&amp;nbsp;&amp;nbsp;&amp;nbsp;&amp;nbsp;&amp;nbsp;"&amp;MID(J157,2,100)&amp;MID(J157,142,500)</f>
        <v>Lazenby, B. T., Mooney, N. J., &amp; Dickman, C. R. (2015). Detecting species interactions using remote cameras: Effects on small mammals of pred &lt;br&gt; &amp;nbsp;&amp;nbsp;&amp;nbsp;&amp;nbsp;&amp;nbsp;&amp;nbsp;&amp;nbsp;&amp;nbsp;azenby, B. T., Mooney, N. J., &amp; Dickman, C. R. (2015). Detecting species interactions using remote cators, conspecifics, and climate. *Ecosphere, 6*(12), 1–18. &lt;https://doi.org/10.1890/ES14-00522.1&gt;</v>
      </c>
      <c r="M157" t="str">
        <f>"    ref_intext_"&amp;E157&amp;": "&amp;""""&amp;H157&amp;""""</f>
        <v xml:space="preserve">    ref_intext_lazenby_et_al_2015: "Lazenby et al., 2015"</v>
      </c>
      <c r="N157" t="str">
        <f>"    ref_bib_"&amp;E157&amp;": "&amp;""""&amp;J157&amp;""""</f>
        <v xml:space="preserve">    ref_bib_lazenby_et_al_2015: "Lazenby, B. T., Mooney, N. J., &amp; Dickman, C. R. (2015). Detecting species interactions using remote cameras: Effects on small mammals of predators, conspecifics, and climate. *Ecosphere, 6*(12), 1–18. &lt;https://doi.org/10.1890/ES14-00522.1&gt;"</v>
      </c>
    </row>
    <row r="158" spans="1:14">
      <c r="A158" t="s">
        <v>2882</v>
      </c>
      <c r="B158" t="b">
        <v>0</v>
      </c>
      <c r="C158" t="b">
        <v>0</v>
      </c>
      <c r="D158" t="b">
        <v>1</v>
      </c>
      <c r="E158" t="s">
        <v>1645</v>
      </c>
      <c r="F158" t="s">
        <v>2508</v>
      </c>
      <c r="G158" t="s">
        <v>3042</v>
      </c>
      <c r="H158" t="s">
        <v>197</v>
      </c>
      <c r="I158" t="s">
        <v>197</v>
      </c>
      <c r="J158" t="s">
        <v>1909</v>
      </c>
      <c r="K158" t="str">
        <f>LEFT(J158,141)&amp;" &lt;br&gt; &amp;nbsp;&amp;nbsp;&amp;nbsp;&amp;nbsp;&amp;nbsp;&amp;nbsp;&amp;nbsp;&amp;nbsp;"&amp;MID(J158,2,100)&amp;MID(J158,142,500)</f>
        <v>Lele, S. R., Merrill, E. H., Keim, J., &amp; Boyce, M. S. (2013). Selection, use, choice and occupancy: Clarifying concepts in resource selection &lt;br&gt; &amp;nbsp;&amp;nbsp;&amp;nbsp;&amp;nbsp;&amp;nbsp;&amp;nbsp;&amp;nbsp;&amp;nbsp;ele, S. R., Merrill, E. H., Keim, J., &amp; Boyce, M. S. (2013). Selection, use, choice and occupancy: C studies. Journal of Animal Ecology, 82(6), 1183–1191. &lt;https://doi.org/10.1111/1365-2656.12141&gt;</v>
      </c>
      <c r="M158" t="str">
        <f>"    ref_intext_"&amp;E158&amp;": "&amp;""""&amp;H158&amp;""""</f>
        <v xml:space="preserve">    ref_intext_lele_et_al_2013: "Lele et al., 2013"</v>
      </c>
      <c r="N158" t="str">
        <f>"    ref_bib_"&amp;E158&amp;": "&amp;""""&amp;J158&amp;""""</f>
        <v xml:space="preserve">    ref_bib_lele_et_al_2013: "Lele, S. R., Merrill, E. H., Keim, J., &amp; Boyce, M. S. (2013). Selection, use, choice and occupancy: Clarifying concepts in resource selection studies. Journal of Animal Ecology, 82(6), 1183–1191. &lt;https://doi.org/10.1111/1365-2656.12141&gt;"</v>
      </c>
    </row>
    <row r="159" spans="1:14">
      <c r="A159" t="s">
        <v>2882</v>
      </c>
      <c r="B159" t="b">
        <v>1</v>
      </c>
      <c r="C159" t="b">
        <v>0</v>
      </c>
      <c r="D159" t="b">
        <v>0</v>
      </c>
      <c r="E159" t="s">
        <v>1646</v>
      </c>
      <c r="F159" t="s">
        <v>2509</v>
      </c>
      <c r="G159" t="s">
        <v>3043</v>
      </c>
      <c r="H159" t="s">
        <v>196</v>
      </c>
      <c r="I159" t="s">
        <v>196</v>
      </c>
      <c r="J159" t="s">
        <v>1910</v>
      </c>
      <c r="K159" t="str">
        <f>LEFT(J159,141)&amp;" &lt;br&gt; &amp;nbsp;&amp;nbsp;&amp;nbsp;&amp;nbsp;&amp;nbsp;&amp;nbsp;&amp;nbsp;&amp;nbsp;"&amp;MID(J159,2,100)&amp;MID(J159,142,500)</f>
        <v>Li, S., McShea, W. J., Wang, D. J., Huang, J. Z., &amp; Shao, L. K. (2012). A Direct Comparison of Camera-Trapping and Sign Transects for Monitor &lt;br&gt; &amp;nbsp;&amp;nbsp;&amp;nbsp;&amp;nbsp;&amp;nbsp;&amp;nbsp;&amp;nbsp;&amp;nbsp;i, S., McShea, W. J., Wang, D. J., Huang, J. Z., &amp; Shao, L. K. (2012). A Direct Comparison of Cameraing Wildlife in the Wanglang National Nature Reserve, China. *Wildlife Society Bulletin, 36*(3), 538–545. &lt;https://doi.org/10.1002/wsb.161&gt;</v>
      </c>
      <c r="M159" t="str">
        <f>"    ref_intext_"&amp;E159&amp;": "&amp;""""&amp;H159&amp;""""</f>
        <v xml:space="preserve">    ref_intext_li_et_al_2012: "Li et al., 2012"</v>
      </c>
      <c r="N159" t="str">
        <f>"    ref_bib_"&amp;E159&amp;": "&amp;""""&amp;J159&amp;""""</f>
        <v xml:space="preserve">    ref_bib_li_et_al_2012: "Li, S., McShea, W. J., Wang, D. J., Huang, J. Z., &amp; Shao, L. K. (2012). A Direct Comparison of Camera-Trapping and Sign Transects for Monitoring Wildlife in the Wanglang National Nature Reserve, China. *Wildlife Society Bulletin, 36*(3), 538–545. &lt;https://doi.org/10.1002/wsb.161&gt;"</v>
      </c>
    </row>
    <row r="160" spans="1:14">
      <c r="A160" t="s">
        <v>2882</v>
      </c>
      <c r="B160" t="b">
        <v>1</v>
      </c>
      <c r="C160" t="b">
        <v>0</v>
      </c>
      <c r="D160" t="b">
        <v>0</v>
      </c>
      <c r="E160" t="s">
        <v>1647</v>
      </c>
      <c r="F160" t="s">
        <v>2510</v>
      </c>
      <c r="G160" t="s">
        <v>3044</v>
      </c>
      <c r="H160" t="s">
        <v>195</v>
      </c>
      <c r="I160" t="s">
        <v>195</v>
      </c>
      <c r="J160" t="s">
        <v>2756</v>
      </c>
      <c r="K160" t="str">
        <f>LEFT(J160,141)&amp;" &lt;br&gt; &amp;nbsp;&amp;nbsp;&amp;nbsp;&amp;nbsp;&amp;nbsp;&amp;nbsp;&amp;nbsp;&amp;nbsp;"&amp;MID(J160,2,100)&amp;MID(J160,142,500)</f>
        <v>Linden, D. W., Fuller, A. K., Royle, J. A., &amp; Hare, M. P. (2017). Examining the occupancy–[density](/09_glossary.md#density) relationship for &lt;br&gt; &amp;nbsp;&amp;nbsp;&amp;nbsp;&amp;nbsp;&amp;nbsp;&amp;nbsp;&amp;nbsp;&amp;nbsp;inden, D. W., Fuller, A. K., Royle, J. A., &amp; Hare, M. P. (2017). Examining the occupancy–[density](/ a low‐[density](/09_glossary.md#density) carnivore. *Journal of Applied Ecology, 54*(6), 2043–2052. &lt;https://doi.org/10.1111/1365-2664.12883&gt;</v>
      </c>
      <c r="M160" t="str">
        <f>"    ref_intext_"&amp;E160&amp;": "&amp;""""&amp;H160&amp;""""</f>
        <v xml:space="preserve">    ref_intext_linden_et_al_2017: "Linden et al., 2017"</v>
      </c>
      <c r="N160" t="str">
        <f>"    ref_bib_"&amp;E160&amp;": "&amp;""""&amp;J160&amp;""""</f>
        <v xml:space="preserve">    ref_bib_linden_et_al_2017: "Linden, D. W., Fuller, A. K., Royle, J. A., &amp; Hare, M. P. (2017). Examining the occupancy–[density](/09_glossary.md#density) relationship for a low‐[density](/09_glossary.md#density) carnivore. *Journal of Applied Ecology, 54*(6), 2043–2052. &lt;https://doi.org/10.1111/1365-2664.12883&gt;"</v>
      </c>
    </row>
    <row r="161" spans="1:14">
      <c r="A161" t="s">
        <v>2882</v>
      </c>
      <c r="B161" t="b">
        <v>1</v>
      </c>
      <c r="C161" t="b">
        <v>0</v>
      </c>
      <c r="D161" t="b">
        <v>0</v>
      </c>
      <c r="E161" t="s">
        <v>1648</v>
      </c>
      <c r="F161" t="s">
        <v>2511</v>
      </c>
      <c r="G161" t="s">
        <v>3045</v>
      </c>
      <c r="H161" t="s">
        <v>194</v>
      </c>
      <c r="I161" t="s">
        <v>194</v>
      </c>
      <c r="J161" t="s">
        <v>1911</v>
      </c>
      <c r="K161" t="str">
        <f>LEFT(J161,141)&amp;" &lt;br&gt; &amp;nbsp;&amp;nbsp;&amp;nbsp;&amp;nbsp;&amp;nbsp;&amp;nbsp;&amp;nbsp;&amp;nbsp;"&amp;MID(J161,2,100)&amp;MID(J161,142,500)</f>
        <v>Loonam, K. E., Lukacs, P. M., Ausband, D. E., Mitchell, M. S., &amp; Robinson, H. S. (2021). Assessing the robustness of time-to-event models for &lt;br&gt; &amp;nbsp;&amp;nbsp;&amp;nbsp;&amp;nbsp;&amp;nbsp;&amp;nbsp;&amp;nbsp;&amp;nbsp;oonam, K. E., Lukacs, P. M., Ausband, D. E., Mitchell, M. S., &amp; Robinson, H. S. (2021). Assessing th estimating unmarked wildlife abundance using remote cameras. *Ecological Applications, 31*(6), Article e02388. &lt;https://doi.org/10.1002/eap.2388&gt;</v>
      </c>
      <c r="M161" t="str">
        <f>"    ref_intext_"&amp;E161&amp;": "&amp;""""&amp;H161&amp;""""</f>
        <v xml:space="preserve">    ref_intext_loonam_et_al_2021: "Loonam et al., 2021"</v>
      </c>
      <c r="N161" t="str">
        <f>"    ref_bib_"&amp;E161&amp;": "&amp;""""&amp;J161&amp;""""</f>
        <v xml:space="preserve">    ref_bib_loonam_et_al_2021: "Loonam, K. E., Lukacs, P. M., Ausband, D. E., Mitchell, M. S., &amp; Robinson, H. S. (2021). Assessing the robustness of time-to-event models for estimating unmarked wildlife abundance using remote cameras. *Ecological Applications, 31*(6), Article e02388. &lt;https://doi.org/10.1002/eap.2388&gt;"</v>
      </c>
    </row>
    <row r="162" spans="1:14">
      <c r="A162" t="s">
        <v>2882</v>
      </c>
      <c r="B162" t="b">
        <v>0</v>
      </c>
      <c r="C162" t="b">
        <v>0</v>
      </c>
      <c r="E162" t="s">
        <v>2346</v>
      </c>
      <c r="F162" t="s">
        <v>2678</v>
      </c>
      <c r="G162" t="s">
        <v>3212</v>
      </c>
      <c r="H162" t="s">
        <v>2345</v>
      </c>
      <c r="I162" t="s">
        <v>2345</v>
      </c>
      <c r="J162" t="s">
        <v>2344</v>
      </c>
      <c r="K162" t="str">
        <f>LEFT(J162,141)&amp;" &lt;br&gt; &amp;nbsp;&amp;nbsp;&amp;nbsp;&amp;nbsp;&amp;nbsp;&amp;nbsp;&amp;nbsp;&amp;nbsp;"&amp;MID(J162,2,100)&amp;MID(J162,142,500)</f>
        <v>Loreau, M. (2010). Estimating Species Richness Using Species Accumulation and Rarefaction Curves. In O. Kinne (Ed.), *The Challenges of Biodi &lt;br&gt; &amp;nbsp;&amp;nbsp;&amp;nbsp;&amp;nbsp;&amp;nbsp;&amp;nbsp;&amp;nbsp;&amp;nbsp;oreau, M. (2010). Estimating Species Richness Using Species Accumulation and Rarefaction Curves. In versity Science* (17th ed., Vol. 1, pp. 20–21). International Ecology Institute. &lt;https://www.researchgate.net/publication/285953769_The_challenges_of_biodiversity_science&gt;</v>
      </c>
      <c r="M162" t="str">
        <f>"    ref_intext_"&amp;E162&amp;": "&amp;""""&amp;H162&amp;""""</f>
        <v xml:space="preserve">    ref_intext_loreau_2010: "Loreau, 2010"</v>
      </c>
      <c r="N162" t="str">
        <f>"    ref_bib_"&amp;E162&amp;": "&amp;""""&amp;J162&amp;""""</f>
        <v xml:space="preserve">    ref_bib_loreau_2010: "Loreau, M. (2010). Estimating Species Richness Using Species Accumulation and Rarefaction Curves. In O. Kinne (Ed.), *The Challenges of Biodiversity Science* (17th ed., Vol. 1, pp. 20–21). International Ecology Institute. &lt;https://www.researchgate.net/publication/285953769_The_challenges_of_biodiversity_science&gt;"</v>
      </c>
    </row>
    <row r="163" spans="1:14">
      <c r="A163" t="s">
        <v>2882</v>
      </c>
      <c r="B163" t="b">
        <v>1</v>
      </c>
      <c r="C163" t="b">
        <v>1</v>
      </c>
      <c r="D163" t="b">
        <v>0</v>
      </c>
      <c r="E163" t="s">
        <v>1649</v>
      </c>
      <c r="F163" t="s">
        <v>2512</v>
      </c>
      <c r="G163" t="s">
        <v>3046</v>
      </c>
      <c r="H163" t="s">
        <v>193</v>
      </c>
      <c r="I163" t="s">
        <v>835</v>
      </c>
      <c r="J163" t="s">
        <v>1912</v>
      </c>
      <c r="K163" t="str">
        <f>LEFT(J163,141)&amp;" &lt;br&gt; &amp;nbsp;&amp;nbsp;&amp;nbsp;&amp;nbsp;&amp;nbsp;&amp;nbsp;&amp;nbsp;&amp;nbsp;"&amp;MID(J163,2,100)&amp;MID(J163,142,500)</f>
        <v>Lynch, T. P., Alderman, R., &amp; Hobday, A. J. (2015). A high-resolution panorama camera system for monitoring colony-wide seabird nesting behav &lt;br&gt; &amp;nbsp;&amp;nbsp;&amp;nbsp;&amp;nbsp;&amp;nbsp;&amp;nbsp;&amp;nbsp;&amp;nbsp;ynch, T. P., Alderman, R., &amp; Hobday, A. J. (2015). A high-resolution panorama camera system for moniiour. *Methods in Ecology and Evolution, 6*(5), 491–499. &lt;https://doi.org/10.1111/2041-210X.12339&gt;</v>
      </c>
      <c r="M163" t="str">
        <f>"    ref_intext_"&amp;E163&amp;": "&amp;""""&amp;H163&amp;""""</f>
        <v xml:space="preserve">    ref_intext_lynch_et_al_2015: "Lynch et al., 2015"</v>
      </c>
      <c r="N163" t="str">
        <f>"    ref_bib_"&amp;E163&amp;": "&amp;""""&amp;J163&amp;""""</f>
        <v xml:space="preserve">    ref_bib_lynch_et_al_2015: "Lynch, T. P., Alderman, R., &amp; Hobday, A. J. (2015). A high-resolution panorama camera system for monitoring colony-wide seabird nesting behaviour. *Methods in Ecology and Evolution, 6*(5), 491–499. &lt;https://doi.org/10.1111/2041-210X.12339&gt;"</v>
      </c>
    </row>
    <row r="164" spans="1:14">
      <c r="A164" t="s">
        <v>2883</v>
      </c>
      <c r="B164" t="b">
        <v>1</v>
      </c>
      <c r="C164" t="b">
        <v>1</v>
      </c>
      <c r="D164" t="b">
        <v>1</v>
      </c>
      <c r="E164" t="s">
        <v>1654</v>
      </c>
      <c r="F164" t="s">
        <v>2513</v>
      </c>
      <c r="G164" t="s">
        <v>3047</v>
      </c>
      <c r="H164" t="s">
        <v>192</v>
      </c>
      <c r="I164" t="s">
        <v>192</v>
      </c>
      <c r="J164" t="s">
        <v>1913</v>
      </c>
      <c r="K164" t="str">
        <f>LEFT(J164,141)&amp;" &lt;br&gt; &amp;nbsp;&amp;nbsp;&amp;nbsp;&amp;nbsp;&amp;nbsp;&amp;nbsp;&amp;nbsp;&amp;nbsp;"&amp;MID(J164,2,100)&amp;MID(J164,142,500)</f>
        <v>MacKenzie, D. I., &amp; Kendall, W. L. (2002) How Should Detection Probability Be Incorporated into Estimates of Relative Abundance? *Ecology, 83 &lt;br&gt; &amp;nbsp;&amp;nbsp;&amp;nbsp;&amp;nbsp;&amp;nbsp;&amp;nbsp;&amp;nbsp;&amp;nbsp;acKenzie, D. I., &amp; Kendall, W. L. (2002) How Should Detection Probability Be Incorporated into Estim*(9), 2387–93. &lt;https://doi.org/10.1890/0012-9658(2002)083[2387:HSDPBI]2.0.CO;2&gt;</v>
      </c>
      <c r="M164" t="str">
        <f>"    ref_intext_"&amp;E164&amp;": "&amp;""""&amp;H164&amp;""""</f>
        <v xml:space="preserve">    ref_intext_mackenzie_kendall_2002: "MacKenzie &amp; Kendall, 2002"</v>
      </c>
      <c r="N164" t="str">
        <f>"    ref_bib_"&amp;E164&amp;": "&amp;""""&amp;J164&amp;""""</f>
        <v xml:space="preserve">    ref_bib_mackenzie_kendall_2002: "MacKenzie, D. I., &amp; Kendall, W. L. (2002) How Should Detection Probability Be Incorporated into Estimates of Relative Abundance? *Ecology, 83*(9), 2387–93. &lt;https://doi.org/10.1890/0012-9658(2002)083[2387:HSDPBI]2.0.CO;2&gt;"</v>
      </c>
    </row>
    <row r="165" spans="1:14">
      <c r="A165" t="s">
        <v>2883</v>
      </c>
      <c r="B165" t="b">
        <v>1</v>
      </c>
      <c r="C165" t="b">
        <v>0</v>
      </c>
      <c r="D165" t="b">
        <v>1</v>
      </c>
      <c r="E165" t="s">
        <v>1655</v>
      </c>
      <c r="F165" t="s">
        <v>2514</v>
      </c>
      <c r="G165" t="s">
        <v>3048</v>
      </c>
      <c r="H165" t="s">
        <v>191</v>
      </c>
      <c r="I165" t="s">
        <v>191</v>
      </c>
      <c r="J165" t="s">
        <v>2845</v>
      </c>
      <c r="K165" t="str">
        <f>LEFT(J165,141)&amp;" &lt;br&gt; &amp;nbsp;&amp;nbsp;&amp;nbsp;&amp;nbsp;&amp;nbsp;&amp;nbsp;&amp;nbsp;&amp;nbsp;"&amp;MID(J165,2,100)&amp;MID(J165,142,500)</f>
        <v>Mackenzie, D. I., &amp; Royle, J. A. (2005). Designing occupancy studies: general advice and allocating [survey](/09_glossary.md#survey) effort.  &lt;br&gt; &amp;nbsp;&amp;nbsp;&amp;nbsp;&amp;nbsp;&amp;nbsp;&amp;nbsp;&amp;nbsp;&amp;nbsp;ackenzie, D. I., &amp; Royle, J. A. (2005). Designing occupancy studies: general advice and allocating [*Journal of Applied Ecology, 42*, 1105–1114. &lt;https://doi.org/10.1111/j.1365-2664.2005.01098.x&gt;</v>
      </c>
      <c r="M165" t="str">
        <f>"    ref_intext_"&amp;E165&amp;": "&amp;""""&amp;H165&amp;""""</f>
        <v xml:space="preserve">    ref_intext_mackenzie_royle_2005: "Mackenzie &amp; Royle, 2005"</v>
      </c>
      <c r="N165" t="str">
        <f>"    ref_bib_"&amp;E165&amp;": "&amp;""""&amp;J165&amp;""""</f>
        <v xml:space="preserve">    ref_bib_mackenzie_royle_2005: "Mackenzie, D. I., &amp; Royle, J. A. (2005). Designing occupancy studies: general advice and allocating [survey](/09_glossary.md#survey) effort. *Journal of Applied Ecology, 42*, 1105–1114. &lt;https://doi.org/10.1111/j.1365-2664.2005.01098.x&gt;"</v>
      </c>
    </row>
    <row r="166" spans="1:14">
      <c r="A166" t="s">
        <v>2883</v>
      </c>
      <c r="B166" t="b">
        <v>1</v>
      </c>
      <c r="C166" t="b">
        <v>0</v>
      </c>
      <c r="D166" t="b">
        <v>0</v>
      </c>
      <c r="E166" t="s">
        <v>1652</v>
      </c>
      <c r="F166" t="s">
        <v>2517</v>
      </c>
      <c r="G166" t="s">
        <v>3051</v>
      </c>
      <c r="H166" t="s">
        <v>190</v>
      </c>
      <c r="I166" t="s">
        <v>834</v>
      </c>
      <c r="J166" t="s">
        <v>1916</v>
      </c>
      <c r="K166" t="str">
        <f>LEFT(J166,141)&amp;" &lt;br&gt; &amp;nbsp;&amp;nbsp;&amp;nbsp;&amp;nbsp;&amp;nbsp;&amp;nbsp;&amp;nbsp;&amp;nbsp;"&amp;MID(J166,2,100)&amp;MID(J166,142,500)</f>
        <v>MacKenzie, D. I., Bailey, L. L., &amp; Nichols, J. D. (2004). Investigating Species Co-Occurrence Patterns When Species Are Detected Imperfectly. &lt;br&gt; &amp;nbsp;&amp;nbsp;&amp;nbsp;&amp;nbsp;&amp;nbsp;&amp;nbsp;&amp;nbsp;&amp;nbsp;acKenzie, D. I., Bailey, L. L., &amp; Nichols, J. D. (2004). Investigating Species Co-Occurrence Pattern *Journal of Animal Ecology, 73*(3), 546–555. &lt;https://doi.org/10.1111/j.0021-8790.2004.00828.x&gt;</v>
      </c>
      <c r="M166" t="str">
        <f>"    ref_intext_"&amp;E166&amp;": "&amp;""""&amp;H166&amp;""""</f>
        <v xml:space="preserve">    ref_intext_mackenzie_et_al_2004: "MacKenzie et al., 2004"</v>
      </c>
      <c r="N166" t="str">
        <f>"    ref_bib_"&amp;E166&amp;": "&amp;""""&amp;J166&amp;""""</f>
        <v xml:space="preserve">    ref_bib_mackenzie_et_al_2004: "MacKenzie, D. I., Bailey, L. L., &amp; Nichols, J. D. (2004). Investigating Species Co-Occurrence Patterns When Species Are Detected Imperfectly. *Journal of Animal Ecology, 73*(3), 546–555. &lt;https://doi.org/10.1111/j.0021-8790.2004.00828.x&gt;"</v>
      </c>
    </row>
    <row r="167" spans="1:14">
      <c r="A167" t="s">
        <v>2883</v>
      </c>
      <c r="B167" t="b">
        <v>1</v>
      </c>
      <c r="C167" t="b">
        <v>0</v>
      </c>
      <c r="D167" t="b">
        <v>0</v>
      </c>
      <c r="E167" t="s">
        <v>1651</v>
      </c>
      <c r="F167" t="s">
        <v>2516</v>
      </c>
      <c r="G167" t="s">
        <v>3050</v>
      </c>
      <c r="H167" t="s">
        <v>189</v>
      </c>
      <c r="I167" t="s">
        <v>189</v>
      </c>
      <c r="J167" t="s">
        <v>1915</v>
      </c>
      <c r="K167" t="str">
        <f>LEFT(J167,141)&amp;" &lt;br&gt; &amp;nbsp;&amp;nbsp;&amp;nbsp;&amp;nbsp;&amp;nbsp;&amp;nbsp;&amp;nbsp;&amp;nbsp;"&amp;MID(J167,2,100)&amp;MID(J167,142,500)</f>
        <v>MacKenzie, D. I., Nichols, J. D., Hines, J. E., Knutson, M. G., &amp; Franklin, A. B. (2003). Estimating site occupancy, colonization, and local  &lt;br&gt; &amp;nbsp;&amp;nbsp;&amp;nbsp;&amp;nbsp;&amp;nbsp;&amp;nbsp;&amp;nbsp;&amp;nbsp;acKenzie, D. I., Nichols, J. D., Hines, J. E., Knutson, M. G., &amp; Franklin, A. B. (2003). Estimating extinction when a species is detected imperfectly. *Ecology, 84*(8), 2200–2207. &lt;https://doi.org/10.1890/02-3090&gt;</v>
      </c>
      <c r="M167" t="str">
        <f>"    ref_intext_"&amp;E167&amp;": "&amp;""""&amp;H167&amp;""""</f>
        <v xml:space="preserve">    ref_intext_mackenzie_et_al_2003: "MacKenzie et al., 2003"</v>
      </c>
      <c r="N167" t="str">
        <f>"    ref_bib_"&amp;E167&amp;": "&amp;""""&amp;J167&amp;""""</f>
        <v xml:space="preserve">    ref_bib_mackenzie_et_al_2003: "MacKenzie, D. I., Nichols, J. D., Hines, J. E., Knutson, M. G., &amp; Franklin, A. B. (2003). Estimating site occupancy, colonization, and local extinction when a species is detected imperfectly. *Ecology, 84*(8), 2200–2207. &lt;https://doi.org/10.1890/02-3090&gt;"</v>
      </c>
    </row>
    <row r="168" spans="1:14">
      <c r="A168" t="s">
        <v>2883</v>
      </c>
      <c r="B168" t="b">
        <v>1</v>
      </c>
      <c r="C168" t="b">
        <v>0</v>
      </c>
      <c r="D168" t="b">
        <v>0</v>
      </c>
      <c r="E168" t="s">
        <v>1650</v>
      </c>
      <c r="F168" t="s">
        <v>2515</v>
      </c>
      <c r="G168" t="s">
        <v>3049</v>
      </c>
      <c r="H168" t="s">
        <v>188</v>
      </c>
      <c r="I168" t="s">
        <v>188</v>
      </c>
      <c r="J168" t="s">
        <v>1914</v>
      </c>
      <c r="K168" t="str">
        <f>LEFT(J168,141)&amp;" &lt;br&gt; &amp;nbsp;&amp;nbsp;&amp;nbsp;&amp;nbsp;&amp;nbsp;&amp;nbsp;&amp;nbsp;&amp;nbsp;"&amp;MID(J168,2,100)&amp;MID(J168,142,500)</f>
        <v>MacKenzie, D. I., Nichols, J. D., Lachman, G. B., Droege, S., Royle, J. A., &amp; Langtimm, C. A. (2002). Estimating Site Occupancy Rates When De &lt;br&gt; &amp;nbsp;&amp;nbsp;&amp;nbsp;&amp;nbsp;&amp;nbsp;&amp;nbsp;&amp;nbsp;&amp;nbsp;acKenzie, D. I., Nichols, J. D., Lachman, G. B., Droege, S., Royle, J. A., &amp; Langtimm, C. A. (2002).tection Probabilities Are Less Than One. *Ecology, 83*(8), 2248–2255. &lt;https://doi.org/10.2307/3072056&gt;</v>
      </c>
      <c r="M168" t="str">
        <f>"    ref_intext_"&amp;E168&amp;": "&amp;""""&amp;H168&amp;""""</f>
        <v xml:space="preserve">    ref_intext_mackenzie_et_al_2002: "MacKenzie et al., 2002"</v>
      </c>
      <c r="N168" t="str">
        <f>"    ref_bib_"&amp;E168&amp;": "&amp;""""&amp;J168&amp;""""</f>
        <v xml:space="preserve">    ref_bib_mackenzie_et_al_2002: "MacKenzie, D. I., Nichols, J. D., Lachman, G. B., Droege, S., Royle, J. A., &amp; Langtimm, C. A. (2002). Estimating Site Occupancy Rates When Detection Probabilities Are Less Than One. *Ecology, 83*(8), 2248–2255. &lt;https://doi.org/10.2307/3072056&gt;"</v>
      </c>
    </row>
    <row r="169" spans="1:14">
      <c r="A169" t="s">
        <v>2883</v>
      </c>
      <c r="B169" t="b">
        <v>1</v>
      </c>
      <c r="C169" t="b">
        <v>0</v>
      </c>
      <c r="D169" t="b">
        <v>0</v>
      </c>
      <c r="E169" t="s">
        <v>1653</v>
      </c>
      <c r="F169" t="s">
        <v>2518</v>
      </c>
      <c r="G169" t="s">
        <v>3052</v>
      </c>
      <c r="H169" t="s">
        <v>187</v>
      </c>
      <c r="I169" t="s">
        <v>187</v>
      </c>
      <c r="J169" t="s">
        <v>937</v>
      </c>
      <c r="K169" t="str">
        <f>LEFT(J169,141)&amp;" &lt;br&gt; &amp;nbsp;&amp;nbsp;&amp;nbsp;&amp;nbsp;&amp;nbsp;&amp;nbsp;&amp;nbsp;&amp;nbsp;"&amp;MID(J169,2,100)&amp;MID(J169,142,500)</f>
        <v>MacKenzie, D. I., Nichols, J. D., Royle, J. A., Pollock, K. H., Bailey, L. L., &amp; Hines, J. E. (2006). *Occupancy Estimation and Modeling: Inf &lt;br&gt; &amp;nbsp;&amp;nbsp;&amp;nbsp;&amp;nbsp;&amp;nbsp;&amp;nbsp;&amp;nbsp;&amp;nbsp;acKenzie, D. I., Nichols, J. D., Royle, J. A., Pollock, K. H., Bailey, L. L., &amp; Hines, J. E. (2006).erring Patterns and Dynamics of Species Occurrence*. Academic Press, USA. &lt;&gt;</v>
      </c>
      <c r="M169" t="str">
        <f>"    ref_intext_"&amp;E169&amp;": "&amp;""""&amp;H169&amp;""""</f>
        <v xml:space="preserve">    ref_intext_mackenzie_et_al_2006: "MacKenzie et al., 2006"</v>
      </c>
      <c r="N169" t="str">
        <f>"    ref_bib_"&amp;E169&amp;": "&amp;""""&amp;J169&amp;""""</f>
        <v xml:space="preserve">    ref_bib_mackenzie_et_al_2006: "MacKenzie, D. I., Nichols, J. D., Royle, J. A., Pollock, K. H., Bailey, L. L., &amp; Hines, J. E. (2006). *Occupancy Estimation and Modeling: Inferring Patterns and Dynamics of Species Occurrence*. Academic Press, USA. &lt;&gt;"</v>
      </c>
    </row>
    <row r="170" spans="1:14">
      <c r="A170" t="s">
        <v>2883</v>
      </c>
      <c r="B170" t="b">
        <v>1</v>
      </c>
      <c r="C170" t="b">
        <v>0</v>
      </c>
      <c r="D170" t="b">
        <v>0</v>
      </c>
      <c r="E170" t="s">
        <v>1656</v>
      </c>
      <c r="F170" t="s">
        <v>2519</v>
      </c>
      <c r="G170" t="s">
        <v>3053</v>
      </c>
      <c r="H170" t="s">
        <v>186</v>
      </c>
      <c r="I170" t="s">
        <v>186</v>
      </c>
      <c r="J170" t="s">
        <v>2846</v>
      </c>
      <c r="K170" t="str">
        <f>LEFT(J170,141)&amp;" &lt;br&gt; &amp;nbsp;&amp;nbsp;&amp;nbsp;&amp;nbsp;&amp;nbsp;&amp;nbsp;&amp;nbsp;&amp;nbsp;"&amp;MID(J170,2,100)&amp;MID(J170,142,500)</f>
        <v>Maffei, L., &amp; Noss, A. J. (2008). How Small Is Too Small? Camera Trap [survey](/09_glossary.md#survey) Areas and [density](/09_glossary.md#de &lt;br&gt; &amp;nbsp;&amp;nbsp;&amp;nbsp;&amp;nbsp;&amp;nbsp;&amp;nbsp;&amp;nbsp;&amp;nbsp;affei, L., &amp; Noss, A. J. (2008). How Small Is Too Small? Camera Trap [survey](/09_glossary.md#surveynsity) Estimates for Ocelots in the Bolivian Chaco. *Biotropica, 40*(1), 71-75. &lt;https://doi.org/10.1111/j.1744-7429.2007.00341.x&gt;</v>
      </c>
      <c r="M170" t="str">
        <f>"    ref_intext_"&amp;E170&amp;": "&amp;""""&amp;H170&amp;""""</f>
        <v xml:space="preserve">    ref_intext_maffei_noss_2008: "Maffei &amp; Noss, 2008"</v>
      </c>
      <c r="N170" t="str">
        <f>"    ref_bib_"&amp;E170&amp;": "&amp;""""&amp;J170&amp;""""</f>
        <v xml:space="preserve">    ref_bib_maffei_noss_2008: "Maffei, L., &amp; Noss, A. J. (2008). How Small Is Too Small? Camera Trap [survey](/09_glossary.md#survey) Areas and [density](/09_glossary.md#density) Estimates for Ocelots in the Bolivian Chaco. *Biotropica, 40*(1), 71-75. &lt;https://doi.org/10.1111/j.1744-7429.2007.00341.x&gt;"</v>
      </c>
    </row>
    <row r="171" spans="1:14">
      <c r="A171" t="s">
        <v>2883</v>
      </c>
      <c r="B171" t="b">
        <v>1</v>
      </c>
      <c r="C171" t="b">
        <v>0</v>
      </c>
      <c r="D171" t="b">
        <v>0</v>
      </c>
      <c r="E171" t="s">
        <v>1657</v>
      </c>
      <c r="F171" t="s">
        <v>2520</v>
      </c>
      <c r="G171" t="s">
        <v>3054</v>
      </c>
      <c r="H171" t="s">
        <v>185</v>
      </c>
      <c r="I171" t="s">
        <v>833</v>
      </c>
      <c r="J171" t="s">
        <v>938</v>
      </c>
      <c r="K171" t="str">
        <f>LEFT(J171,141)&amp;" &lt;br&gt; &amp;nbsp;&amp;nbsp;&amp;nbsp;&amp;nbsp;&amp;nbsp;&amp;nbsp;&amp;nbsp;&amp;nbsp;"&amp;MID(J171,2,100)&amp;MID(J171,142,500)</f>
        <v>Manly, B. F. J., McDonald, L. L., &amp; Thomas, D. L. (1993). Resource Selection by Animals: Statistical Design and Analysis for Field Studies. C &lt;br&gt; &amp;nbsp;&amp;nbsp;&amp;nbsp;&amp;nbsp;&amp;nbsp;&amp;nbsp;&amp;nbsp;&amp;nbsp;anly, B. F. J., McDonald, L. L., &amp; Thomas, D. L. (1993). Resource Selection by Animals: Statistical hapman &amp; Hall, London, p. 177. &lt;&gt;</v>
      </c>
      <c r="M171" t="str">
        <f>"    ref_intext_"&amp;E171&amp;": "&amp;""""&amp;H171&amp;""""</f>
        <v xml:space="preserve">    ref_intext_manly_et_al_1993: "Manly et al., 1993"</v>
      </c>
      <c r="N171" t="str">
        <f>"    ref_bib_"&amp;E171&amp;": "&amp;""""&amp;J171&amp;""""</f>
        <v xml:space="preserve">    ref_bib_manly_et_al_1993: "Manly, B. F. J., McDonald, L. L., &amp; Thomas, D. L. (1993). Resource Selection by Animals: Statistical Design and Analysis for Field Studies. Chapman &amp; Hall, London, p. 177. &lt;&gt;"</v>
      </c>
    </row>
    <row r="172" spans="1:14">
      <c r="A172" t="s">
        <v>2883</v>
      </c>
      <c r="B172" t="b">
        <v>0</v>
      </c>
      <c r="C172" t="b">
        <v>0</v>
      </c>
      <c r="D172" t="b">
        <v>1</v>
      </c>
      <c r="E172" t="s">
        <v>1658</v>
      </c>
      <c r="F172" t="s">
        <v>2521</v>
      </c>
      <c r="G172" t="s">
        <v>3055</v>
      </c>
      <c r="H172" t="s">
        <v>184</v>
      </c>
      <c r="I172" t="s">
        <v>184</v>
      </c>
      <c r="J172" t="s">
        <v>1917</v>
      </c>
      <c r="K172" t="str">
        <f>LEFT(J172,141)&amp;" &lt;br&gt; &amp;nbsp;&amp;nbsp;&amp;nbsp;&amp;nbsp;&amp;nbsp;&amp;nbsp;&amp;nbsp;&amp;nbsp;"&amp;MID(J172,2,100)&amp;MID(J172,142,500)</f>
        <v>Markle, D. F., Janik, A., Peterson, J. T., Choudhury, A., Simon, D. C., Tkach, V. V., Terwilliger, M. R., Sanders, J. L., &amp; Kent, M. L. (2020 &lt;br&gt; &amp;nbsp;&amp;nbsp;&amp;nbsp;&amp;nbsp;&amp;nbsp;&amp;nbsp;&amp;nbsp;&amp;nbsp;arkle, D. F., Janik, A., Peterson, J. T., Choudhury, A., Simon, D. C., Tkach, V. V., Terwilliger, M.). Odds Ratios and Hurdle Models: A Long-Term Analysis of Parasite Infection Patterns in Endangered Young-Of-The-Year Suckers from Upper Klamath Lake, Oregon, USA. *International Journal for Parasitology, 50*(4), 315–330. &lt;https://doi.org/10.1016/j.ijpara.2020.02.001&gt;</v>
      </c>
      <c r="M172" t="str">
        <f>"    ref_intext_"&amp;E172&amp;": "&amp;""""&amp;H172&amp;""""</f>
        <v xml:space="preserve">    ref_intext_markle_et_al_2020: "Markle et al., 2020"</v>
      </c>
      <c r="N172" t="str">
        <f>"    ref_bib_"&amp;E172&amp;": "&amp;""""&amp;J172&amp;""""</f>
        <v xml:space="preserve">    ref_bib_markle_et_al_2020: "Markle, D. F., Janik, A., Peterson, J. T., Choudhury, A., Simon, D. C., Tkach, V. V., Terwilliger, M. R., Sanders, J. L., &amp; Kent, M. L. (2020). Odds Ratios and Hurdle Models: A Long-Term Analysis of Parasite Infection Patterns in Endangered Young-Of-The-Year Suckers from Upper Klamath Lake, Oregon, USA. *International Journal for Parasitology, 50*(4), 315–330. &lt;https://doi.org/10.1016/j.ijpara.2020.02.001&gt;"</v>
      </c>
    </row>
    <row r="173" spans="1:14">
      <c r="A173" t="s">
        <v>2883</v>
      </c>
      <c r="B173" t="b">
        <v>1</v>
      </c>
      <c r="C173" t="b">
        <v>0</v>
      </c>
      <c r="D173" t="b">
        <v>1</v>
      </c>
      <c r="E173" t="s">
        <v>1659</v>
      </c>
      <c r="F173" t="s">
        <v>2522</v>
      </c>
      <c r="G173" t="s">
        <v>3056</v>
      </c>
      <c r="H173" t="s">
        <v>183</v>
      </c>
      <c r="I173" t="s">
        <v>183</v>
      </c>
      <c r="J173" t="s">
        <v>1918</v>
      </c>
      <c r="K173" t="str">
        <f>LEFT(J173,141)&amp;" &lt;br&gt; &amp;nbsp;&amp;nbsp;&amp;nbsp;&amp;nbsp;&amp;nbsp;&amp;nbsp;&amp;nbsp;&amp;nbsp;"&amp;MID(J173,2,100)&amp;MID(J173,142,500)</f>
        <v>Martin, T. G., Wintle, B. A., Rhodes, J. R., Kuhnert, P. M., Field, S. A., Low-Choy, S. J., Tyre, A. J., &amp; Possingham, H. P. (2005). Zero Tol &lt;br&gt; &amp;nbsp;&amp;nbsp;&amp;nbsp;&amp;nbsp;&amp;nbsp;&amp;nbsp;&amp;nbsp;&amp;nbsp;artin, T. G., Wintle, B. A., Rhodes, J. R., Kuhnert, P. M., Field, S. A., Low-Choy, S. J., Tyre, A. erance Ecology: Improving Ecological Inference by Modelling the Source of Zero Observations. *Ecology Letters, 8*(11), 1235-1246. &lt;https://doi.org/10.1111/j.1461-0248.2005.00826.x&gt;</v>
      </c>
      <c r="M173" t="str">
        <f>"    ref_intext_"&amp;E173&amp;": "&amp;""""&amp;H173&amp;""""</f>
        <v xml:space="preserve">    ref_intext_martin_et_al_2005: "Martin et al., 2005"</v>
      </c>
      <c r="N173" t="str">
        <f>"    ref_bib_"&amp;E173&amp;": "&amp;""""&amp;J173&amp;""""</f>
        <v xml:space="preserve">    ref_bib_martin_et_al_2005: "Martin, T. G., Wintle, B. A., Rhodes, J. R., Kuhnert, P. M., Field, S. A., Low-Choy, S. J., Tyre, A. J., &amp; Possingham, H. P. (2005). Zero Tolerance Ecology: Improving Ecological Inference by Modelling the Source of Zero Observations. *Ecology Letters, 8*(11), 1235-1246. &lt;https://doi.org/10.1111/j.1461-0248.2005.00826.x&gt;"</v>
      </c>
    </row>
    <row r="174" spans="1:14">
      <c r="A174" t="s">
        <v>2883</v>
      </c>
      <c r="B174" t="b">
        <v>1</v>
      </c>
      <c r="C174" t="b">
        <v>0</v>
      </c>
      <c r="D174" t="b">
        <v>0</v>
      </c>
      <c r="E174" t="s">
        <v>1660</v>
      </c>
      <c r="F174" t="s">
        <v>2523</v>
      </c>
      <c r="G174" t="s">
        <v>3057</v>
      </c>
      <c r="H174" t="s">
        <v>182</v>
      </c>
      <c r="I174" t="s">
        <v>182</v>
      </c>
      <c r="J174" t="s">
        <v>1919</v>
      </c>
      <c r="K174" t="str">
        <f>LEFT(J174,141)&amp;" &lt;br&gt; &amp;nbsp;&amp;nbsp;&amp;nbsp;&amp;nbsp;&amp;nbsp;&amp;nbsp;&amp;nbsp;&amp;nbsp;"&amp;MID(J174,2,100)&amp;MID(J174,142,500)</f>
        <v>McClintock, B. T., White, G. C., Antolin, M. F., &amp; Tripp, D. W. (2009). Estimating abundance using mark-resight when sampling is with replace &lt;br&gt; &amp;nbsp;&amp;nbsp;&amp;nbsp;&amp;nbsp;&amp;nbsp;&amp;nbsp;&amp;nbsp;&amp;nbsp;cClintock, B. T., White, G. C., Antolin, M. F., &amp; Tripp, D. W. (2009). Estimating abundance using mament or the number of marked individuals is unknown. *Biometrics, 65*(1), 237–246. &lt;https://doi.org/10.1111/j.1541-0420.2008.01047.x&gt;</v>
      </c>
      <c r="M174" t="str">
        <f>"    ref_intext_"&amp;E174&amp;": "&amp;""""&amp;H174&amp;""""</f>
        <v xml:space="preserve">    ref_intext_mcclintock_et_al_2009: "McClintock et al., 2009"</v>
      </c>
      <c r="N174" t="str">
        <f>"    ref_bib_"&amp;E174&amp;": "&amp;""""&amp;J174&amp;""""</f>
        <v xml:space="preserve">    ref_bib_mcclintock_et_al_2009: "McClintock, B. T., White, G. C., Antolin, M. F., &amp; Tripp, D. W. (2009). Estimating abundance using mark-resight when sampling is with replacement or the number of marked individuals is unknown. *Biometrics, 65*(1), 237–246. &lt;https://doi.org/10.1111/j.1541-0420.2008.01047.x&gt;"</v>
      </c>
    </row>
    <row r="175" spans="1:14">
      <c r="A175" t="s">
        <v>2883</v>
      </c>
      <c r="B175" t="b">
        <v>0</v>
      </c>
      <c r="C175" t="b">
        <v>0</v>
      </c>
      <c r="D175" t="s">
        <v>809</v>
      </c>
      <c r="E175" t="s">
        <v>1661</v>
      </c>
      <c r="F175" t="s">
        <v>2524</v>
      </c>
      <c r="G175" t="s">
        <v>3058</v>
      </c>
      <c r="H175" t="s">
        <v>181</v>
      </c>
      <c r="I175" t="s">
        <v>832</v>
      </c>
      <c r="J175" t="s">
        <v>1920</v>
      </c>
      <c r="K175" t="str">
        <f>LEFT(J175,141)&amp;" &lt;br&gt; &amp;nbsp;&amp;nbsp;&amp;nbsp;&amp;nbsp;&amp;nbsp;&amp;nbsp;&amp;nbsp;&amp;nbsp;"&amp;MID(J175,2,100)&amp;MID(J175,142,500)</f>
        <v>Mccomb, B., Vesely, D., &amp; Jordan, C. (2010). *Monitoring Animal Populations and Their Habitats: A Practitioner’s Guide*. Oregon State Univers &lt;br&gt; &amp;nbsp;&amp;nbsp;&amp;nbsp;&amp;nbsp;&amp;nbsp;&amp;nbsp;&amp;nbsp;&amp;nbsp;ccomb, B., Vesely, D., &amp; Jordan, C. (2010). *Monitoring Animal Populations and Their Habitats: A Praity. &lt;https://openlibrary-repo.ecampusontario.ca/xmlui/bitstream/handle/123456789/850/Monitoring-Animal-Populations-and-Their-Habitats-A-Practitioner039s-Guide-1598474504._print.pdf?sequence=4&amp;isAllowed=y&gt;</v>
      </c>
      <c r="M175" t="str">
        <f>"    ref_intext_"&amp;E175&amp;": "&amp;""""&amp;H175&amp;""""</f>
        <v xml:space="preserve">    ref_intext_mccomb_et_al_2010: "Mccomb et al., 2010"</v>
      </c>
      <c r="N175" t="str">
        <f>"    ref_bib_"&amp;E175&amp;": "&amp;""""&amp;J175&amp;""""</f>
        <v xml:space="preserve">    ref_bib_mccomb_et_al_2010: "Mccomb, B., Vesely, D., &amp; Jordan, C. (2010). *Monitoring Animal Populations and Their Habitats: A Practitioner’s Guide*. Oregon State University. &lt;https://openlibrary-repo.ecampusontario.ca/xmlui/bitstream/handle/123456789/850/Monitoring-Animal-Populations-and-Their-Habitats-A-Practitioner039s-Guide-1598474504._print.pdf?sequence=4&amp;isAllowed=y&gt;"</v>
      </c>
    </row>
    <row r="176" spans="1:14">
      <c r="A176" t="s">
        <v>2883</v>
      </c>
      <c r="B176" t="b">
        <v>1</v>
      </c>
      <c r="C176" t="b">
        <v>0</v>
      </c>
      <c r="D176" t="b">
        <v>0</v>
      </c>
      <c r="E176" t="s">
        <v>1662</v>
      </c>
      <c r="F176" t="s">
        <v>2525</v>
      </c>
      <c r="G176" t="s">
        <v>3059</v>
      </c>
      <c r="H176" t="s">
        <v>180</v>
      </c>
      <c r="I176" t="s">
        <v>180</v>
      </c>
      <c r="J176" t="s">
        <v>1921</v>
      </c>
      <c r="K176" t="str">
        <f>LEFT(J176,141)&amp;" &lt;br&gt; &amp;nbsp;&amp;nbsp;&amp;nbsp;&amp;nbsp;&amp;nbsp;&amp;nbsp;&amp;nbsp;&amp;nbsp;"&amp;MID(J176,2,100)&amp;MID(J176,142,500)</f>
        <v>McCullagh, P., &amp; Nelder, J. A. (1989). *Generalised Linear Models,* 2nd edn. Chapman and Hall, London. &lt;http://dx.doi.org/10.1007/978-1-4899- &lt;br&gt; &amp;nbsp;&amp;nbsp;&amp;nbsp;&amp;nbsp;&amp;nbsp;&amp;nbsp;&amp;nbsp;&amp;nbsp;cCullagh, P., &amp; Nelder, J. A. (1989). *Generalised Linear Models,* 2nd edn. Chapman and Hall, London3242-6&gt;</v>
      </c>
      <c r="M176" t="str">
        <f>"    ref_intext_"&amp;E176&amp;": "&amp;""""&amp;H176&amp;""""</f>
        <v xml:space="preserve">    ref_intext_mccullagh_nelder_1989: "McCullagh &amp; Nelder, 1989"</v>
      </c>
      <c r="N176" t="str">
        <f>"    ref_bib_"&amp;E176&amp;": "&amp;""""&amp;J176&amp;""""</f>
        <v xml:space="preserve">    ref_bib_mccullagh_nelder_1989: "McCullagh, P., &amp; Nelder, J. A. (1989). *Generalised Linear Models,* 2nd edn. Chapman and Hall, London. &lt;http://dx.doi.org/10.1007/978-1-4899-3242-6&gt;"</v>
      </c>
    </row>
    <row r="177" spans="1:14">
      <c r="A177" t="s">
        <v>2883</v>
      </c>
      <c r="B177" t="b">
        <v>1</v>
      </c>
      <c r="C177" t="b">
        <v>1</v>
      </c>
      <c r="D177" t="b">
        <v>0</v>
      </c>
      <c r="E177" t="s">
        <v>1663</v>
      </c>
      <c r="F177" t="s">
        <v>2526</v>
      </c>
      <c r="G177" t="s">
        <v>3060</v>
      </c>
      <c r="H177" t="s">
        <v>179</v>
      </c>
      <c r="I177" t="s">
        <v>179</v>
      </c>
      <c r="J177" t="s">
        <v>1922</v>
      </c>
      <c r="K177" t="str">
        <f>LEFT(J177,141)&amp;" &lt;br&gt; &amp;nbsp;&amp;nbsp;&amp;nbsp;&amp;nbsp;&amp;nbsp;&amp;nbsp;&amp;nbsp;&amp;nbsp;"&amp;MID(J177,2,100)&amp;MID(J177,142,500)</f>
        <v>McShea, W. J., Forrester, T., Costello, R., He, Z., &amp; Kays, R. (2015). Volunteer-Run Cameras as Distributed Sensors for Macrosystem Mammal Re &lt;br&gt; &amp;nbsp;&amp;nbsp;&amp;nbsp;&amp;nbsp;&amp;nbsp;&amp;nbsp;&amp;nbsp;&amp;nbsp;cShea, W. J., Forrester, T., Costello, R., He, Z., &amp; Kays, R. (2015). Volunteer-Run Cameras as Distrsearch. *Landscape Ecology, 31,* 1–13. &lt;https://doi.org/10.1007/s10980-015-0262-9&gt;</v>
      </c>
      <c r="M177" t="str">
        <f>"    ref_intext_"&amp;E177&amp;": "&amp;""""&amp;H177&amp;""""</f>
        <v xml:space="preserve">    ref_intext_mcshea_et_al_2015: "McShea et al., 2015"</v>
      </c>
      <c r="N177" t="str">
        <f>"    ref_bib_"&amp;E177&amp;": "&amp;""""&amp;J177&amp;""""</f>
        <v xml:space="preserve">    ref_bib_mcshea_et_al_2015: "McShea, W. J., Forrester, T., Costello, R., He, Z., &amp; Kays, R. (2015). Volunteer-Run Cameras as Distributed Sensors for Macrosystem Mammal Research. *Landscape Ecology, 31,* 1–13. &lt;https://doi.org/10.1007/s10980-015-0262-9&gt;"</v>
      </c>
    </row>
    <row r="178" spans="1:14">
      <c r="A178" t="s">
        <v>2883</v>
      </c>
      <c r="B178" t="b">
        <v>0</v>
      </c>
      <c r="C178" t="b">
        <v>0</v>
      </c>
      <c r="E178" t="s">
        <v>2030</v>
      </c>
      <c r="F178" t="s">
        <v>2527</v>
      </c>
      <c r="G178" t="s">
        <v>3061</v>
      </c>
      <c r="H178" t="s">
        <v>2032</v>
      </c>
      <c r="I178" t="s">
        <v>2032</v>
      </c>
      <c r="J178" t="s">
        <v>2031</v>
      </c>
      <c r="K178" t="str">
        <f>LEFT(J178,141)&amp;" &lt;br&gt; &amp;nbsp;&amp;nbsp;&amp;nbsp;&amp;nbsp;&amp;nbsp;&amp;nbsp;&amp;nbsp;&amp;nbsp;"&amp;MID(J178,2,100)&amp;MID(J178,142,500)</f>
        <v>mecks100 (2018, Feb 7). *Species accumulation and rarefaction curves* [Video]. YouTube. &lt;https://www.youtube.com/watch?v=4gcmAUpo9TU&gt; &lt;br&gt; &amp;nbsp;&amp;nbsp;&amp;nbsp;&amp;nbsp;&amp;nbsp;&amp;nbsp;&amp;nbsp;&amp;nbsp;ecks100 (2018, Feb 7). *Species accumulation and rarefaction curves* [Video]. YouTube. &lt;https://www.</v>
      </c>
      <c r="M178" t="str">
        <f>"    ref_intext_"&amp;E178&amp;": "&amp;""""&amp;H178&amp;""""</f>
        <v xml:space="preserve">    ref_intext_mecks100_2018: "mecks100, 2018"</v>
      </c>
      <c r="N178" t="str">
        <f>"    ref_bib_"&amp;E178&amp;": "&amp;""""&amp;J178&amp;""""</f>
        <v xml:space="preserve">    ref_bib_mecks100_2018: "mecks100 (2018, Feb 7). *Species accumulation and rarefaction curves* [Video]. YouTube. &lt;https://www.youtube.com/watch?v=4gcmAUpo9TU&gt;"</v>
      </c>
    </row>
    <row r="179" spans="1:14">
      <c r="A179" t="s">
        <v>2883</v>
      </c>
      <c r="B179" t="b">
        <v>1</v>
      </c>
      <c r="C179" t="b">
        <v>0</v>
      </c>
      <c r="D179" t="b">
        <v>0</v>
      </c>
      <c r="E179" t="s">
        <v>1666</v>
      </c>
      <c r="F179" t="s">
        <v>2530</v>
      </c>
      <c r="G179" t="s">
        <v>3064</v>
      </c>
      <c r="H179" t="s">
        <v>178</v>
      </c>
      <c r="I179" t="s">
        <v>831</v>
      </c>
      <c r="J179" t="s">
        <v>1924</v>
      </c>
      <c r="K179" t="str">
        <f>LEFT(J179,141)&amp;" &lt;br&gt; &amp;nbsp;&amp;nbsp;&amp;nbsp;&amp;nbsp;&amp;nbsp;&amp;nbsp;&amp;nbsp;&amp;nbsp;"&amp;MID(J179,2,100)&amp;MID(J179,142,500)</f>
        <v>Meek, P. D., Ballard, G. A., &amp; Falzon, G. (2016). The Higher You Go the Less You Will Know: Placing Camera Traps High to Avoid Theft Will Aff &lt;br&gt; &amp;nbsp;&amp;nbsp;&amp;nbsp;&amp;nbsp;&amp;nbsp;&amp;nbsp;&amp;nbsp;&amp;nbsp;eek, P. D., Ballard, G. A., &amp; Falzon, G. (2016). The Higher You Go the Less You Will Know: Placing Cect Detection. *Remote Sensing in Ecology and Conservation, 2*(4), 204–211. &lt;https://doi.org/10.1002/rse2.28&gt;</v>
      </c>
      <c r="M179" t="str">
        <f>"    ref_intext_"&amp;E179&amp;": "&amp;""""&amp;H179&amp;""""</f>
        <v xml:space="preserve">    ref_intext_meek_et_al_2016: "Meek et al., 2016"</v>
      </c>
      <c r="N179" t="str">
        <f>"    ref_bib_"&amp;E179&amp;": "&amp;""""&amp;J179&amp;""""</f>
        <v xml:space="preserve">    ref_bib_meek_et_al_2016: "Meek, P. D., Ballard, G. A., &amp; Falzon, G. (2016). The Higher You Go the Less You Will Know: Placing Camera Traps High to Avoid Theft Will Affect Detection. *Remote Sensing in Ecology and Conservation, 2*(4), 204–211. &lt;https://doi.org/10.1002/rse2.28&gt;"</v>
      </c>
    </row>
    <row r="180" spans="1:14">
      <c r="A180" t="s">
        <v>2883</v>
      </c>
      <c r="B180" t="b">
        <v>1</v>
      </c>
      <c r="C180" t="b">
        <v>0</v>
      </c>
      <c r="D180" t="b">
        <v>1</v>
      </c>
      <c r="E180" t="s">
        <v>1665</v>
      </c>
      <c r="F180" t="s">
        <v>2529</v>
      </c>
      <c r="G180" t="s">
        <v>3063</v>
      </c>
      <c r="H180" t="s">
        <v>177</v>
      </c>
      <c r="I180" t="s">
        <v>177</v>
      </c>
      <c r="J180" t="s">
        <v>2343</v>
      </c>
      <c r="K180" t="str">
        <f>LEFT(J180,141)&amp;" &lt;br&gt; &amp;nbsp;&amp;nbsp;&amp;nbsp;&amp;nbsp;&amp;nbsp;&amp;nbsp;&amp;nbsp;&amp;nbsp;"&amp;MID(J180,2,100)&amp;MID(J180,142,500)</f>
        <v>Meek, P. D., Ballard, G. A., Fleming, P. J. S., Schaefer, M., Williams, W., &amp; Falzon, G. (2014a). Camera Traps Can Be Heard and Seen by Anima &lt;br&gt; &amp;nbsp;&amp;nbsp;&amp;nbsp;&amp;nbsp;&amp;nbsp;&amp;nbsp;&amp;nbsp;&amp;nbsp;eek, P. D., Ballard, G. A., Fleming, P. J. S., Schaefer, M., Williams, W., &amp; Falzon, G. (2014a). Camls. *PLoS One*, *9*(10), e110832. &lt;https://doi.org/10.1371/journal.pone.0110832&gt;</v>
      </c>
      <c r="M180" t="str">
        <f>"    ref_intext_"&amp;E180&amp;": "&amp;""""&amp;H180&amp;""""</f>
        <v xml:space="preserve">    ref_intext_meek_et_al_2014b: "Meek et al., 2014b"</v>
      </c>
      <c r="N180" t="str">
        <f>"    ref_bib_"&amp;E180&amp;": "&amp;""""&amp;J180&amp;""""</f>
        <v xml:space="preserve">    ref_bib_meek_et_al_2014b: "Meek, P. D., Ballard, G. A., Fleming, P. J. S., Schaefer, M., Williams, W., &amp; Falzon, G. (2014a). Camera Traps Can Be Heard and Seen by Animals. *PLoS One*, *9*(10), e110832. &lt;https://doi.org/10.1371/journal.pone.0110832&gt;"</v>
      </c>
    </row>
    <row r="181" spans="1:14">
      <c r="A181" t="s">
        <v>2883</v>
      </c>
      <c r="B181" t="b">
        <v>1</v>
      </c>
      <c r="C181" t="b">
        <v>1</v>
      </c>
      <c r="D181" t="b">
        <v>0</v>
      </c>
      <c r="E181" t="s">
        <v>1664</v>
      </c>
      <c r="F181" t="s">
        <v>2528</v>
      </c>
      <c r="G181" t="s">
        <v>3062</v>
      </c>
      <c r="H181" t="s">
        <v>176</v>
      </c>
      <c r="I181" t="s">
        <v>176</v>
      </c>
      <c r="J181" t="s">
        <v>1923</v>
      </c>
      <c r="K181" t="str">
        <f>LEFT(J181,141)&amp;" &lt;br&gt; &amp;nbsp;&amp;nbsp;&amp;nbsp;&amp;nbsp;&amp;nbsp;&amp;nbsp;&amp;nbsp;&amp;nbsp;"&amp;MID(J181,2,100)&amp;MID(J181,142,500)</f>
        <v>Meek, P. D., Ballard, G., Claridge, A., Kays, R., Moseby, K., O’Brien, T., O’Connell, A., Sanderson, J., Swann, D. E., Tobler, M., &amp; Townsend &lt;br&gt; &amp;nbsp;&amp;nbsp;&amp;nbsp;&amp;nbsp;&amp;nbsp;&amp;nbsp;&amp;nbsp;&amp;nbsp;eek, P. D., Ballard, G., Claridge, A., Kays, R., Moseby, K., O’Brien, T., O’Connell, A., Sanderson, , S. (2014a). Recommended Guiding Principles for Reporting on Camera trap Trapping Research. *Biodiversity and Conservation, 23*(9), 2321–2343. &lt;https://doi.org/10.1007/s10531-014-0712-8&gt;</v>
      </c>
      <c r="M181" t="str">
        <f>"    ref_intext_"&amp;E181&amp;": "&amp;""""&amp;H181&amp;""""</f>
        <v xml:space="preserve">    ref_intext_meek_et_al_2014a: "Meek et al., 2014a"</v>
      </c>
      <c r="N181" t="str">
        <f>"    ref_bib_"&amp;E181&amp;": "&amp;""""&amp;J181&amp;""""</f>
        <v xml:space="preserve">    ref_bib_meek_et_al_2014a: "Meek, P. D., Ballard, G., Claridge, A., Kays, R., Moseby, K., O’Brien, T., O’Connell, A., Sanderson, J., Swann, D. E., Tobler, M., &amp; Townsend, S. (2014a). Recommended Guiding Principles for Reporting on Camera trap Trapping Research. *Biodiversity and Conservation, 23*(9), 2321–2343. &lt;https://doi.org/10.1007/s10531-014-0712-8&gt;"</v>
      </c>
    </row>
    <row r="182" spans="1:14">
      <c r="A182" t="s">
        <v>2883</v>
      </c>
      <c r="B182" t="b">
        <v>1</v>
      </c>
      <c r="C182" t="b">
        <v>1</v>
      </c>
      <c r="D182" t="b">
        <v>0</v>
      </c>
      <c r="E182" t="s">
        <v>1667</v>
      </c>
      <c r="F182" t="s">
        <v>2531</v>
      </c>
      <c r="G182" t="s">
        <v>3065</v>
      </c>
      <c r="H182" t="s">
        <v>175</v>
      </c>
      <c r="I182" t="s">
        <v>830</v>
      </c>
      <c r="J182" t="s">
        <v>2847</v>
      </c>
      <c r="K182" t="str">
        <f>LEFT(J182,141)&amp;" &lt;br&gt; &amp;nbsp;&amp;nbsp;&amp;nbsp;&amp;nbsp;&amp;nbsp;&amp;nbsp;&amp;nbsp;&amp;nbsp;"&amp;MID(J182,2,100)&amp;MID(J182,142,500)</f>
        <v>Mills, C. A., Godley, B. J., &amp; Hodgson, D. J. (2016). Take Only Photographs, Leave Only Footprints: Novel Applications of Non-Invasive [surve &lt;br&gt; &amp;nbsp;&amp;nbsp;&amp;nbsp;&amp;nbsp;&amp;nbsp;&amp;nbsp;&amp;nbsp;&amp;nbsp;ills, C. A., Godley, B. J., &amp; Hodgson, D. J. (2016). Take Only Photographs, Leave Only Footprints: Ny](/09_glossary.md#survey) Methods for Rapid Detection of Small, Arboreal Animals. *PloS One, 11*(1), e0146142. &lt;https://doi.org/10.1371/journal.pone.0146142&gt;</v>
      </c>
      <c r="M182" t="str">
        <f>"    ref_intext_"&amp;E182&amp;": "&amp;""""&amp;H182&amp;""""</f>
        <v xml:space="preserve">    ref_intext_mills_et_al_2016: "Mills et al., 2016"</v>
      </c>
      <c r="N182" t="str">
        <f>"    ref_bib_"&amp;E182&amp;": "&amp;""""&amp;J182&amp;""""</f>
        <v xml:space="preserve">    ref_bib_mills_et_al_2016: "Mills, C. A., Godley, B. J., &amp; Hodgson, D. J. (2016). Take Only Photographs, Leave Only Footprints: Novel Applications of Non-Invasive [survey](/09_glossary.md#survey) Methods for Rapid Detection of Small, Arboreal Animals. *PloS One, 11*(1), e0146142. &lt;https://doi.org/10.1371/journal.pone.0146142&gt;"</v>
      </c>
    </row>
    <row r="183" spans="1:14">
      <c r="A183" t="s">
        <v>2883</v>
      </c>
      <c r="B183" t="b">
        <v>1</v>
      </c>
      <c r="C183" t="b">
        <v>0</v>
      </c>
      <c r="D183" t="b">
        <v>0</v>
      </c>
      <c r="E183" t="s">
        <v>1668</v>
      </c>
      <c r="F183" t="s">
        <v>2532</v>
      </c>
      <c r="G183" t="s">
        <v>3066</v>
      </c>
      <c r="H183" t="s">
        <v>174</v>
      </c>
      <c r="I183" t="s">
        <v>174</v>
      </c>
      <c r="J183" t="s">
        <v>2848</v>
      </c>
      <c r="K183" t="str">
        <f>LEFT(J183,141)&amp;" &lt;br&gt; &amp;nbsp;&amp;nbsp;&amp;nbsp;&amp;nbsp;&amp;nbsp;&amp;nbsp;&amp;nbsp;&amp;nbsp;"&amp;MID(J183,2,100)&amp;MID(J183,142,500)</f>
        <v>Mills, D., Fattebert, J., Hunter, L., &amp; Slotow, R. (2019). Maximising camera trap data: Using attractants to improve detection of elusive spe &lt;br&gt; &amp;nbsp;&amp;nbsp;&amp;nbsp;&amp;nbsp;&amp;nbsp;&amp;nbsp;&amp;nbsp;&amp;nbsp;ills, D., Fattebert, J., Hunter, L., &amp; Slotow, R. (2019). Maximising camera trap data: Using attractcies in multi-species [survey](/09_glossary.md#survey)s. *PLoS ONE, 14(5)*, e0216447. &lt;https://doi.org/10.1371/journal.pone.0216447&gt;</v>
      </c>
      <c r="M183" t="str">
        <f>"    ref_intext_"&amp;E183&amp;": "&amp;""""&amp;H183&amp;""""</f>
        <v xml:space="preserve">    ref_intext_mills_et_al_2019: "Mills et al., 2019"</v>
      </c>
      <c r="N183" t="str">
        <f>"    ref_bib_"&amp;E183&amp;": "&amp;""""&amp;J183&amp;""""</f>
        <v xml:space="preserve">    ref_bib_mills_et_al_2019: "Mills, D., Fattebert, J., Hunter, L., &amp; Slotow, R. (2019). Maximising camera trap data: Using attractants to improve detection of elusive species in multi-species [survey](/09_glossary.md#survey)s. *PLoS ONE, 14(5)*, e0216447. &lt;https://doi.org/10.1371/journal.pone.0216447&gt;"</v>
      </c>
    </row>
    <row r="184" spans="1:14">
      <c r="A184" t="s">
        <v>2883</v>
      </c>
      <c r="B184" t="b">
        <v>1</v>
      </c>
      <c r="C184" t="b">
        <v>1</v>
      </c>
      <c r="D184" t="b">
        <v>0</v>
      </c>
      <c r="E184" t="s">
        <v>1669</v>
      </c>
      <c r="F184" t="s">
        <v>2533</v>
      </c>
      <c r="G184" t="s">
        <v>3067</v>
      </c>
      <c r="H184" t="s">
        <v>173</v>
      </c>
      <c r="I184" t="s">
        <v>829</v>
      </c>
      <c r="J184" t="s">
        <v>1926</v>
      </c>
      <c r="K184" t="str">
        <f>LEFT(J184,141)&amp;" &lt;br&gt; &amp;nbsp;&amp;nbsp;&amp;nbsp;&amp;nbsp;&amp;nbsp;&amp;nbsp;&amp;nbsp;&amp;nbsp;"&amp;MID(J184,2,100)&amp;MID(J184,142,500)</f>
        <v>Moeller, A. K., Lukacs, P. M., &amp; Horne, J. S. (2018). Three Novel Methods to Estimate Abundance of Unmarked Animals using Remote Cameras. *Ec &lt;br&gt; &amp;nbsp;&amp;nbsp;&amp;nbsp;&amp;nbsp;&amp;nbsp;&amp;nbsp;&amp;nbsp;&amp;nbsp;oeller, A. K., Lukacs, P. M., &amp; Horne, J. S. (2018). Three Novel Methods to Estimate Abundance of Unosphere, 9*(8), Article e02331. &lt;https://doi.org/10.1002/ecs2.2331&gt;</v>
      </c>
      <c r="M184" t="str">
        <f>"    ref_intext_"&amp;E184&amp;": "&amp;""""&amp;H184&amp;""""</f>
        <v xml:space="preserve">    ref_intext_moeller_et_al_2018: "Moeller et al., 2018"</v>
      </c>
      <c r="N184" t="str">
        <f>"    ref_bib_"&amp;E184&amp;": "&amp;""""&amp;J184&amp;""""</f>
        <v xml:space="preserve">    ref_bib_moeller_et_al_2018: "Moeller, A. K., Lukacs, P. M., &amp; Horne, J. S. (2018). Three Novel Methods to Estimate Abundance of Unmarked Animals using Remote Cameras. *Ecosphere, 9*(8), Article e02331. &lt;https://doi.org/10.1002/ecs2.2331&gt;"</v>
      </c>
    </row>
    <row r="185" spans="1:14">
      <c r="A185" t="s">
        <v>2883</v>
      </c>
      <c r="B185" t="b">
        <v>1</v>
      </c>
      <c r="C185" t="b">
        <v>0</v>
      </c>
      <c r="D185" t="b">
        <v>0</v>
      </c>
      <c r="E185" t="s">
        <v>1670</v>
      </c>
      <c r="F185" t="s">
        <v>2534</v>
      </c>
      <c r="G185" t="s">
        <v>3068</v>
      </c>
      <c r="H185" t="s">
        <v>172</v>
      </c>
      <c r="I185" t="s">
        <v>172</v>
      </c>
      <c r="J185" t="s">
        <v>1925</v>
      </c>
      <c r="K185" t="str">
        <f>LEFT(J185,141)&amp;" &lt;br&gt; &amp;nbsp;&amp;nbsp;&amp;nbsp;&amp;nbsp;&amp;nbsp;&amp;nbsp;&amp;nbsp;&amp;nbsp;"&amp;MID(J185,2,100)&amp;MID(J185,142,500)</f>
        <v>Moeller, A. K., Waller, S. J., DeCesare, N. J., Chitwood, M. C., &amp; Lukacs, P. M. (2023). Best practices to account for capture probability an &lt;br&gt; &amp;nbsp;&amp;nbsp;&amp;nbsp;&amp;nbsp;&amp;nbsp;&amp;nbsp;&amp;nbsp;&amp;nbsp;oeller, A. K., Waller, S. J., DeCesare, N. J., Chitwood, M. C., &amp; Lukacs, P. M. (2023). Best practicd viewable area in camera‐based abundance estimation. *Remote Sensing in Ecology and Conservation.* &lt;https://doi.org/10.1002/rse2.300&gt;</v>
      </c>
      <c r="M185" t="str">
        <f>"    ref_intext_"&amp;E185&amp;": "&amp;""""&amp;H185&amp;""""</f>
        <v xml:space="preserve">    ref_intext_moeller_et_al_2023: "Moeller et al., 2023"</v>
      </c>
      <c r="N185" t="str">
        <f>"    ref_bib_"&amp;E185&amp;": "&amp;""""&amp;J185&amp;""""</f>
        <v xml:space="preserve">    ref_bib_moeller_et_al_2023: "Moeller, A. K., Waller, S. J., DeCesare, N. J., Chitwood, M. C., &amp; Lukacs, P. M. (2023). Best practices to account for capture probability and viewable area in camera‐based abundance estimation. *Remote Sensing in Ecology and Conservation.* &lt;https://doi.org/10.1002/rse2.300&gt;"</v>
      </c>
    </row>
    <row r="186" spans="1:14">
      <c r="A186" t="s">
        <v>2883</v>
      </c>
      <c r="B186" t="b">
        <v>0</v>
      </c>
      <c r="C186" t="b">
        <v>0</v>
      </c>
      <c r="E186" t="s">
        <v>2681</v>
      </c>
      <c r="F186" t="s">
        <v>2683</v>
      </c>
      <c r="G186" t="s">
        <v>3214</v>
      </c>
      <c r="H186" t="s">
        <v>2682</v>
      </c>
      <c r="I186" t="s">
        <v>2682</v>
      </c>
      <c r="J186" t="s">
        <v>2680</v>
      </c>
      <c r="K186" t="str">
        <f>LEFT(J186,141)&amp;" &lt;br&gt; &amp;nbsp;&amp;nbsp;&amp;nbsp;&amp;nbsp;&amp;nbsp;&amp;nbsp;&amp;nbsp;&amp;nbsp;"&amp;MID(J186,2,100)&amp;MID(J186,142,500)</f>
        <v>Moeller, A. K.,&amp;  Lukacs, P. M. (2021) spaceNtime: an R package for estimating abundance of unmarked animals using camera-trap photographs. * &lt;br&gt; &amp;nbsp;&amp;nbsp;&amp;nbsp;&amp;nbsp;&amp;nbsp;&amp;nbsp;&amp;nbsp;&amp;nbsp;oeller, A. K.,&amp;  Lukacs, P. M. (2021) spaceNtime: an R package for estimating abundance of unmarked Mammalian Biology, 102*, 581–590. &lt;https://doi.org/10.1007/s42991-021-00181-8&gt;</v>
      </c>
      <c r="M186" t="str">
        <f>"    ref_intext_"&amp;E186&amp;": "&amp;""""&amp;H186&amp;""""</f>
        <v xml:space="preserve">    ref_intext_moeller_lukacs_2021: "Moeller &amp; Lukacs, 2021"</v>
      </c>
      <c r="N186" t="str">
        <f>"    ref_bib_"&amp;E186&amp;": "&amp;""""&amp;J186&amp;""""</f>
        <v xml:space="preserve">    ref_bib_moeller_lukacs_2021: "Moeller, A. K.,&amp;  Lukacs, P. M. (2021) spaceNtime: an R package for estimating abundance of unmarked animals using camera-trap photographs. *Mammalian Biology, 102*, 581–590. &lt;https://doi.org/10.1007/s42991-021-00181-8&gt;"</v>
      </c>
    </row>
    <row r="187" spans="1:14">
      <c r="A187" t="s">
        <v>2883</v>
      </c>
      <c r="B187" t="b">
        <v>1</v>
      </c>
      <c r="C187" t="b">
        <v>0</v>
      </c>
      <c r="D187" t="b">
        <v>0</v>
      </c>
      <c r="E187" t="s">
        <v>1671</v>
      </c>
      <c r="F187" t="s">
        <v>2535</v>
      </c>
      <c r="G187" t="s">
        <v>3069</v>
      </c>
      <c r="H187" t="s">
        <v>171</v>
      </c>
      <c r="I187" t="s">
        <v>171</v>
      </c>
      <c r="J187" t="s">
        <v>1927</v>
      </c>
      <c r="K187" t="str">
        <f>LEFT(J187,141)&amp;" &lt;br&gt; &amp;nbsp;&amp;nbsp;&amp;nbsp;&amp;nbsp;&amp;nbsp;&amp;nbsp;&amp;nbsp;&amp;nbsp;"&amp;MID(J187,2,100)&amp;MID(J187,142,500)</f>
        <v>Moll, R. J., Ortiz-Calo, W., Cepek, J. D., Lorch, P. D., Dennis, P. M., Robison, T., &amp; Montgomery, R. A. (2020). The effect of camera-trap vi &lt;br&gt; &amp;nbsp;&amp;nbsp;&amp;nbsp;&amp;nbsp;&amp;nbsp;&amp;nbsp;&amp;nbsp;&amp;nbsp;oll, R. J., Ortiz-Calo, W., Cepek, J. D., Lorch, P. D., Dennis, P. M., Robison, T., &amp; Montgomery, R.ewshed obstruction on wildlife detection: implications for inference. *Wildlife Research, 47*(2). &lt;https://doi.org/10.1071/wr19004&gt;</v>
      </c>
      <c r="M187" t="str">
        <f>"    ref_intext_"&amp;E187&amp;": "&amp;""""&amp;H187&amp;""""</f>
        <v xml:space="preserve">    ref_intext_moll_et_al_2020: "Moll et al., 2020"</v>
      </c>
      <c r="N187" t="str">
        <f>"    ref_bib_"&amp;E187&amp;": "&amp;""""&amp;J187&amp;""""</f>
        <v xml:space="preserve">    ref_bib_moll_et_al_2020: "Moll, R. J., Ortiz-Calo, W., Cepek, J. D., Lorch, P. D., Dennis, P. M., Robison, T., &amp; Montgomery, R. A. (2020). The effect of camera-trap viewshed obstruction on wildlife detection: implications for inference. *Wildlife Research, 47*(2). &lt;https://doi.org/10.1071/wr19004&gt;"</v>
      </c>
    </row>
    <row r="188" spans="1:14">
      <c r="A188" t="s">
        <v>2883</v>
      </c>
      <c r="B188" t="b">
        <v>0</v>
      </c>
      <c r="C188" t="b">
        <v>0</v>
      </c>
      <c r="D188" t="s">
        <v>809</v>
      </c>
      <c r="E188" t="s">
        <v>17</v>
      </c>
      <c r="F188" t="s">
        <v>2536</v>
      </c>
      <c r="G188" t="s">
        <v>3070</v>
      </c>
      <c r="H188" t="s">
        <v>170</v>
      </c>
      <c r="I188" t="s">
        <v>170</v>
      </c>
      <c r="J188" t="s">
        <v>1928</v>
      </c>
      <c r="K188" t="str">
        <f>LEFT(J188,141)&amp;" &lt;br&gt; &amp;nbsp;&amp;nbsp;&amp;nbsp;&amp;nbsp;&amp;nbsp;&amp;nbsp;&amp;nbsp;&amp;nbsp;"&amp;MID(J188,2,100)&amp;MID(J188,142,500)</f>
        <v>Molloy, S. W. (2018). *A Practical Guide to Using Camera Traps for Wildlife Monitoring in Natural Resource Management Projects*. &lt;https://doi &lt;br&gt; &amp;nbsp;&amp;nbsp;&amp;nbsp;&amp;nbsp;&amp;nbsp;&amp;nbsp;&amp;nbsp;&amp;nbsp;olloy, S. W. (2018). *A Practical Guide to Using Camera Traps for Wildlife Monitoring in Natural Res.org/10.13140/RG.2.2.28025.57449&gt;</v>
      </c>
      <c r="M188" t="str">
        <f>"    ref_intext_"&amp;E188&amp;": "&amp;""""&amp;H188&amp;""""</f>
        <v xml:space="preserve">    ref_intext_molloy_2018: "Molloy, 2018"</v>
      </c>
      <c r="N188" t="str">
        <f>"    ref_bib_"&amp;E188&amp;": "&amp;""""&amp;J188&amp;""""</f>
        <v xml:space="preserve">    ref_bib_molloy_2018: "Molloy, S. W. (2018). *A Practical Guide to Using Camera Traps for Wildlife Monitoring in Natural Resource Management Projects*. &lt;https://doi.org/10.13140/RG.2.2.28025.57449&gt;"</v>
      </c>
    </row>
    <row r="189" spans="1:14">
      <c r="A189" t="s">
        <v>2883</v>
      </c>
      <c r="B189" t="b">
        <v>1</v>
      </c>
      <c r="C189" t="b">
        <v>0</v>
      </c>
      <c r="D189" t="b">
        <v>0</v>
      </c>
      <c r="E189" t="s">
        <v>1672</v>
      </c>
      <c r="F189" t="s">
        <v>2537</v>
      </c>
      <c r="G189" t="s">
        <v>3071</v>
      </c>
      <c r="H189" t="s">
        <v>169</v>
      </c>
      <c r="I189" t="s">
        <v>169</v>
      </c>
      <c r="J189" t="s">
        <v>1929</v>
      </c>
      <c r="K189" t="str">
        <f>LEFT(J189,141)&amp;" &lt;br&gt; &amp;nbsp;&amp;nbsp;&amp;nbsp;&amp;nbsp;&amp;nbsp;&amp;nbsp;&amp;nbsp;&amp;nbsp;"&amp;MID(J189,2,100)&amp;MID(J189,142,500)</f>
        <v>Moqanaki, E. S., Milleret, C., Tourani, M., Dupont, P., &amp; Bischof, R. (2021). Consequences of ignoring variable and spatially autocorrelated  &lt;br&gt; &amp;nbsp;&amp;nbsp;&amp;nbsp;&amp;nbsp;&amp;nbsp;&amp;nbsp;&amp;nbsp;&amp;nbsp;oqanaki, E. S., Milleret, C., Tourani, M., Dupont, P., &amp; Bischof, R. (2021). Consequences of ignorindetection probability in spatial capture- recapture. *Landscape Ecology, 36, 2879–2895*. &lt;https://doi.org/10.1007/s10980-021-01283-x&gt;</v>
      </c>
      <c r="M189" t="str">
        <f>"    ref_intext_"&amp;E189&amp;": "&amp;""""&amp;H189&amp;""""</f>
        <v xml:space="preserve">    ref_intext_moqanaki_et_al_2021: "Moqanaki et al., 2021"</v>
      </c>
      <c r="N189" t="str">
        <f>"    ref_bib_"&amp;E189&amp;": "&amp;""""&amp;J189&amp;""""</f>
        <v xml:space="preserve">    ref_bib_moqanaki_et_al_2021: "Moqanaki, E. S., Milleret, C., Tourani, M., Dupont, P., &amp; Bischof, R. (2021). Consequences of ignoring variable and spatially autocorrelated detection probability in spatial capture- recapture. *Landscape Ecology, 36, 2879–2895*. &lt;https://doi.org/10.1007/s10980-021-01283-x&gt;"</v>
      </c>
    </row>
    <row r="190" spans="1:14">
      <c r="A190" t="s">
        <v>2883</v>
      </c>
      <c r="B190" t="b">
        <v>1</v>
      </c>
      <c r="C190" t="b">
        <v>0</v>
      </c>
      <c r="D190" t="b">
        <v>0</v>
      </c>
      <c r="E190" t="s">
        <v>1673</v>
      </c>
      <c r="F190" t="s">
        <v>2538</v>
      </c>
      <c r="G190" t="s">
        <v>3072</v>
      </c>
      <c r="H190" t="s">
        <v>168</v>
      </c>
      <c r="I190" t="s">
        <v>168</v>
      </c>
      <c r="J190" t="s">
        <v>2757</v>
      </c>
      <c r="K190" t="str">
        <f>LEFT(J190,141)&amp;" &lt;br&gt; &amp;nbsp;&amp;nbsp;&amp;nbsp;&amp;nbsp;&amp;nbsp;&amp;nbsp;&amp;nbsp;&amp;nbsp;"&amp;MID(J190,2,100)&amp;MID(J190,142,500)</f>
        <v>Morin, D. J., Boulanger, J., Bischof, R., Lee, D. C., Ngoprasert, D., Fuller, A. K., McLellan, B., Steinmetz, R., Sharma, S., Garshelis, D.,  &lt;br&gt; &amp;nbsp;&amp;nbsp;&amp;nbsp;&amp;nbsp;&amp;nbsp;&amp;nbsp;&amp;nbsp;&amp;nbsp;orin, D. J., Boulanger, J., Bischof, R., Lee, D. C., Ngoprasert, D., Fuller, A. K., McLellan, B., StGopalaswamy, A., Nawaz, M. A., &amp; Karanth, U. (2022).comparison of methods for estimating [density](/09_glossary.md#density) and population trends for low-[density](/09_glossary.md#density) Asian bears. *Global Ecology and Conservation, 35*, e02058 &lt;https://doi.org/10.1016/j.gecco.2022.e02058&gt;</v>
      </c>
      <c r="M190" t="str">
        <f>"    ref_intext_"&amp;E190&amp;": "&amp;""""&amp;H190&amp;""""</f>
        <v xml:space="preserve">    ref_intext_morin_et_al_2022: "Morin et al., 2022"</v>
      </c>
      <c r="N190" t="str">
        <f>"    ref_bib_"&amp;E190&amp;": "&amp;""""&amp;J190&amp;""""</f>
        <v xml:space="preserve">    ref_bib_morin_et_al_2022: "Morin, D. J., Boulanger, J., Bischof, R., Lee, D. C., Ngoprasert, D., Fuller, A. K., McLellan, B., Steinmetz, R., Sharma, S., Garshelis, D., Gopalaswamy, A., Nawaz, M. A., &amp; Karanth, U. (2022).comparison of methods for estimating [density](/09_glossary.md#density) and population trends for low-[density](/09_glossary.md#density) Asian bears. *Global Ecology and Conservation, 35*, e02058 &lt;https://doi.org/10.1016/j.gecco.2022.e02058&gt;"</v>
      </c>
    </row>
    <row r="191" spans="1:14">
      <c r="A191" t="s">
        <v>2883</v>
      </c>
      <c r="B191" t="b">
        <v>1</v>
      </c>
      <c r="C191" t="b">
        <v>0</v>
      </c>
      <c r="D191" t="b">
        <v>0</v>
      </c>
      <c r="E191" t="s">
        <v>16</v>
      </c>
      <c r="F191" t="s">
        <v>2539</v>
      </c>
      <c r="G191" t="s">
        <v>3073</v>
      </c>
      <c r="H191" t="s">
        <v>167</v>
      </c>
      <c r="I191" t="s">
        <v>167</v>
      </c>
      <c r="J191" t="s">
        <v>2849</v>
      </c>
      <c r="K191" t="str">
        <f>LEFT(J191,141)&amp;" &lt;br&gt; &amp;nbsp;&amp;nbsp;&amp;nbsp;&amp;nbsp;&amp;nbsp;&amp;nbsp;&amp;nbsp;&amp;nbsp;"&amp;MID(J191,2,100)&amp;MID(J191,142,500)</f>
        <v>Morris, D. (2022). *Everything I know about machine learning and camera traps.* &lt;https://agentmorris.github.io/camera-trap-ml-[survey](/09_gl &lt;br&gt; &amp;nbsp;&amp;nbsp;&amp;nbsp;&amp;nbsp;&amp;nbsp;&amp;nbsp;&amp;nbsp;&amp;nbsp;orris, D. (2022). *Everything I know about machine learning and camera traps.* &lt;https://agentmorris.ossary.md#survey)/&gt;</v>
      </c>
      <c r="M191" t="str">
        <f>"    ref_intext_"&amp;E191&amp;": "&amp;""""&amp;H191&amp;""""</f>
        <v xml:space="preserve">    ref_intext_morris_2022: "Morris, 2022"</v>
      </c>
      <c r="N191" t="str">
        <f>"    ref_bib_"&amp;E191&amp;": "&amp;""""&amp;J191&amp;""""</f>
        <v xml:space="preserve">    ref_bib_morris_2022: "Morris, D. (2022). *Everything I know about machine learning and camera traps.* &lt;https://agentmorris.github.io/camera-trap-ml-[survey](/09_glossary.md#survey)/&gt;"</v>
      </c>
    </row>
    <row r="192" spans="1:14">
      <c r="A192" t="s">
        <v>2883</v>
      </c>
      <c r="B192" t="b">
        <v>0</v>
      </c>
      <c r="C192" t="b">
        <v>0</v>
      </c>
      <c r="D192" t="s">
        <v>809</v>
      </c>
      <c r="E192" t="s">
        <v>1674</v>
      </c>
      <c r="F192" t="s">
        <v>2540</v>
      </c>
      <c r="G192" t="s">
        <v>3074</v>
      </c>
      <c r="H192" t="s">
        <v>166</v>
      </c>
      <c r="I192" t="s">
        <v>166</v>
      </c>
      <c r="J192" t="s">
        <v>1930</v>
      </c>
      <c r="K192" t="str">
        <f>LEFT(J192,141)&amp;" &lt;br&gt; &amp;nbsp;&amp;nbsp;&amp;nbsp;&amp;nbsp;&amp;nbsp;&amp;nbsp;&amp;nbsp;&amp;nbsp;"&amp;MID(J192,2,100)&amp;MID(J192,142,500)</f>
        <v>Morrison, M. L., Block, W. M., Strickland, M. D., Collier, B. A. &amp; Peterson, M. J. (2008). Wildlife Study Design. Springer, New York. &lt;https: &lt;br&gt; &amp;nbsp;&amp;nbsp;&amp;nbsp;&amp;nbsp;&amp;nbsp;&amp;nbsp;&amp;nbsp;&amp;nbsp;orrison, M. L., Block, W. M., Strickland, M. D., Collier, B. A. &amp; Peterson, M. J. (2008). Wildlife S//doi.org/10.1007/978-0-387-75528-1&gt;</v>
      </c>
      <c r="M192" t="str">
        <f>"    ref_intext_"&amp;E192&amp;": "&amp;""""&amp;H192&amp;""""</f>
        <v xml:space="preserve">    ref_intext_morrison_et_al_2018: "Morrison et al., 2018"</v>
      </c>
      <c r="N192" t="str">
        <f>"    ref_bib_"&amp;E192&amp;": "&amp;""""&amp;J192&amp;""""</f>
        <v xml:space="preserve">    ref_bib_morrison_et_al_2018: "Morrison, M. L., Block, W. M., Strickland, M. D., Collier, B. A. &amp; Peterson, M. J. (2008). Wildlife Study Design. Springer, New York. &lt;https://doi.org/10.1007/978-0-387-75528-1&gt;"</v>
      </c>
    </row>
    <row r="193" spans="1:14">
      <c r="A193" t="s">
        <v>2883</v>
      </c>
      <c r="B193" t="b">
        <v>0</v>
      </c>
      <c r="C193" t="b">
        <v>1</v>
      </c>
      <c r="D193" t="b">
        <v>0</v>
      </c>
      <c r="E193" t="s">
        <v>1675</v>
      </c>
      <c r="F193" t="s">
        <v>2541</v>
      </c>
      <c r="G193" t="s">
        <v>3075</v>
      </c>
      <c r="H193" t="s">
        <v>165</v>
      </c>
      <c r="I193" t="s">
        <v>165</v>
      </c>
      <c r="J193" t="s">
        <v>1931</v>
      </c>
      <c r="K193" t="str">
        <f>LEFT(J193,141)&amp;" &lt;br&gt; &amp;nbsp;&amp;nbsp;&amp;nbsp;&amp;nbsp;&amp;nbsp;&amp;nbsp;&amp;nbsp;&amp;nbsp;"&amp;MID(J193,2,100)&amp;MID(J193,142,500)</f>
        <v>Muhly, T. B., Semeniuk, C., Massolo, A., Hickman, L., &amp; Musiani, M. (2011). Human activity helps prey win the predator-prey space race. *PloS &lt;br&gt; &amp;nbsp;&amp;nbsp;&amp;nbsp;&amp;nbsp;&amp;nbsp;&amp;nbsp;&amp;nbsp;&amp;nbsp;uhly, T. B., Semeniuk, C., Massolo, A., Hickman, L., &amp; Musiani, M. (2011). Human activity helps prey One, 6*(3), e17050. &lt;https://doi.org/10.1371/journal.pone.0017050&gt;</v>
      </c>
      <c r="M193" t="str">
        <f>"    ref_intext_"&amp;E193&amp;": "&amp;""""&amp;H193&amp;""""</f>
        <v xml:space="preserve">    ref_intext_muhly_et_al_2011: "Muhly et al., 2011"</v>
      </c>
      <c r="N193" t="str">
        <f>"    ref_bib_"&amp;E193&amp;": "&amp;""""&amp;J193&amp;""""</f>
        <v xml:space="preserve">    ref_bib_muhly_et_al_2011: "Muhly, T. B., Semeniuk, C., Massolo, A., Hickman, L., &amp; Musiani, M. (2011). Human activity helps prey win the predator-prey space race. *PloS One, 6*(3), e17050. &lt;https://doi.org/10.1371/journal.pone.0017050&gt;"</v>
      </c>
    </row>
    <row r="194" spans="1:14">
      <c r="A194" t="s">
        <v>2883</v>
      </c>
      <c r="B194" t="b">
        <v>0</v>
      </c>
      <c r="C194" t="b">
        <v>1</v>
      </c>
      <c r="D194" t="b">
        <v>0</v>
      </c>
      <c r="E194" t="s">
        <v>1676</v>
      </c>
      <c r="F194" t="s">
        <v>2542</v>
      </c>
      <c r="G194" t="s">
        <v>3076</v>
      </c>
      <c r="H194" t="s">
        <v>164</v>
      </c>
      <c r="I194" t="s">
        <v>164</v>
      </c>
      <c r="J194" t="s">
        <v>1932</v>
      </c>
      <c r="K194" t="str">
        <f>LEFT(J194,141)&amp;" &lt;br&gt; &amp;nbsp;&amp;nbsp;&amp;nbsp;&amp;nbsp;&amp;nbsp;&amp;nbsp;&amp;nbsp;&amp;nbsp;"&amp;MID(J194,2,100)&amp;MID(J194,142,500)</f>
        <v>Muhly, T., Serrouya, R., Neilson, E., Li, H., &amp; Boutin, S. (2015). Influence of In-Situ Oil Sands Development on Caribou (Rangifer tarandus)  &lt;br&gt; &amp;nbsp;&amp;nbsp;&amp;nbsp;&amp;nbsp;&amp;nbsp;&amp;nbsp;&amp;nbsp;&amp;nbsp;uhly, T., Serrouya, R., Neilson, E., Li, H., &amp; Boutin, S. (2015). Influence of In-Situ Oil Sands DevMovement. PloS One, 10(9), e0136933. &lt;https://doi.org/10.1371/journal.pone.0136933&gt;</v>
      </c>
      <c r="M194" t="str">
        <f>"    ref_intext_"&amp;E194&amp;": "&amp;""""&amp;H194&amp;""""</f>
        <v xml:space="preserve">    ref_intext_muhly_et_al_2015: "Muhly et al., 2015"</v>
      </c>
      <c r="N194" t="str">
        <f>"    ref_bib_"&amp;E194&amp;": "&amp;""""&amp;J194&amp;""""</f>
        <v xml:space="preserve">    ref_bib_muhly_et_al_2015: "Muhly, T., Serrouya, R., Neilson, E., Li, H., &amp; Boutin, S. (2015). Influence of In-Situ Oil Sands Development on Caribou (Rangifer tarandus) Movement. PloS One, 10(9), e0136933. &lt;https://doi.org/10.1371/journal.pone.0136933&gt;"</v>
      </c>
    </row>
    <row r="195" spans="1:14">
      <c r="A195" t="s">
        <v>2883</v>
      </c>
      <c r="B195" t="b">
        <v>1</v>
      </c>
      <c r="C195" t="b">
        <v>0</v>
      </c>
      <c r="D195" t="b">
        <v>1</v>
      </c>
      <c r="E195" t="s">
        <v>15</v>
      </c>
      <c r="F195" t="s">
        <v>2543</v>
      </c>
      <c r="G195" t="s">
        <v>3077</v>
      </c>
      <c r="H195" t="s">
        <v>163</v>
      </c>
      <c r="I195" t="s">
        <v>163</v>
      </c>
      <c r="J195" t="s">
        <v>1933</v>
      </c>
      <c r="K195" t="str">
        <f>LEFT(J195,141)&amp;" &lt;br&gt; &amp;nbsp;&amp;nbsp;&amp;nbsp;&amp;nbsp;&amp;nbsp;&amp;nbsp;&amp;nbsp;&amp;nbsp;"&amp;MID(J195,2,100)&amp;MID(J195,142,500)</f>
        <v>Mullahy, J. (1986). Specification and Testing of Some Modified Count Data Models. *Journal of Econometrics, 3*3(3), 341–365. &lt;https://doi.org &lt;br&gt; &amp;nbsp;&amp;nbsp;&amp;nbsp;&amp;nbsp;&amp;nbsp;&amp;nbsp;&amp;nbsp;&amp;nbsp;ullahy, J. (1986). Specification and Testing of Some Modified Count Data Models. *Journal of Econome/10.1016/0304-4076(86)90002-3&gt;</v>
      </c>
      <c r="M195" t="str">
        <f>"    ref_intext_"&amp;E195&amp;": "&amp;""""&amp;H195&amp;""""</f>
        <v xml:space="preserve">    ref_intext_mullahy_1986: "Mullahy, 1986"</v>
      </c>
      <c r="N195" t="str">
        <f>"    ref_bib_"&amp;E195&amp;": "&amp;""""&amp;J195&amp;""""</f>
        <v xml:space="preserve">    ref_bib_mullahy_1986: "Mullahy, J. (1986). Specification and Testing of Some Modified Count Data Models. *Journal of Econometrics, 3*3(3), 341–365. &lt;https://doi.org/10.1016/0304-4076(86)90002-3&gt;"</v>
      </c>
    </row>
    <row r="196" spans="1:14">
      <c r="A196" t="s">
        <v>2883</v>
      </c>
      <c r="B196" t="b">
        <v>0</v>
      </c>
      <c r="C196" t="b">
        <v>0</v>
      </c>
      <c r="D196" t="s">
        <v>809</v>
      </c>
      <c r="E196" t="s">
        <v>1678</v>
      </c>
      <c r="F196" t="s">
        <v>2545</v>
      </c>
      <c r="G196" t="s">
        <v>3079</v>
      </c>
      <c r="H196" t="s">
        <v>162</v>
      </c>
      <c r="I196" t="s">
        <v>162</v>
      </c>
      <c r="J196" t="s">
        <v>1935</v>
      </c>
      <c r="K196" t="str">
        <f>LEFT(J196,141)&amp;" &lt;br&gt; &amp;nbsp;&amp;nbsp;&amp;nbsp;&amp;nbsp;&amp;nbsp;&amp;nbsp;&amp;nbsp;&amp;nbsp;"&amp;MID(J196,2,100)&amp;MID(J196,142,500)</f>
        <v>Murray, M. H., Fidino, M., Lehrer, E. W., Simonis, J. L., &amp; Magle, S. B. (2021). A multi-state occupancy model to non-invasively monitor visi &lt;br&gt; &amp;nbsp;&amp;nbsp;&amp;nbsp;&amp;nbsp;&amp;nbsp;&amp;nbsp;&amp;nbsp;&amp;nbsp;urray, M. H., Fidino, M., Lehrer, E. W., Simonis, J. L., &amp; Magle, S. B. (2021). A multi-state occupable signs of wildlife health with camera traps that accounts for image quality. *Journal of Animal Ecology, 90*(8), 1973–1984. &lt;https://doi.org/10.1111/1365-2656.13515&gt;</v>
      </c>
      <c r="M196" t="str">
        <f>"    ref_intext_"&amp;E196&amp;": "&amp;""""&amp;H196&amp;""""</f>
        <v xml:space="preserve">    ref_intext_murray_et_al_2021: "Murray et al., 2021"</v>
      </c>
      <c r="N196" t="str">
        <f>"    ref_bib_"&amp;E196&amp;": "&amp;""""&amp;J196&amp;""""</f>
        <v xml:space="preserve">    ref_bib_murray_et_al_2021: "Murray, M. H., Fidino, M., Lehrer, E. W., Simonis, J. L., &amp; Magle, S. B. (2021). A multi-state occupancy model to non-invasively monitor visible signs of wildlife health with camera traps that accounts for image quality. *Journal of Animal Ecology, 90*(8), 1973–1984. &lt;https://doi.org/10.1111/1365-2656.13515&gt;"</v>
      </c>
    </row>
    <row r="197" spans="1:14">
      <c r="A197" t="s">
        <v>2883</v>
      </c>
      <c r="B197" t="b">
        <v>1</v>
      </c>
      <c r="C197" t="b">
        <v>1</v>
      </c>
      <c r="D197" t="b">
        <v>0</v>
      </c>
      <c r="E197" t="s">
        <v>1677</v>
      </c>
      <c r="F197" t="s">
        <v>2544</v>
      </c>
      <c r="G197" t="s">
        <v>3078</v>
      </c>
      <c r="H197" t="s">
        <v>161</v>
      </c>
      <c r="I197" t="s">
        <v>161</v>
      </c>
      <c r="J197" t="s">
        <v>1934</v>
      </c>
      <c r="K197" t="str">
        <f>LEFT(J197,141)&amp;" &lt;br&gt; &amp;nbsp;&amp;nbsp;&amp;nbsp;&amp;nbsp;&amp;nbsp;&amp;nbsp;&amp;nbsp;&amp;nbsp;"&amp;MID(J197,2,100)&amp;MID(J197,142,500)</f>
        <v>Murray, M. H., Hill, J., Whyte, P., &amp; St Clair, C. C. (2016) Urban Compost Attracts Coyotes, Contains Toxins, and may Promote Disease in Urba &lt;br&gt; &amp;nbsp;&amp;nbsp;&amp;nbsp;&amp;nbsp;&amp;nbsp;&amp;nbsp;&amp;nbsp;&amp;nbsp;urray, M. H., Hill, J., Whyte, P., &amp; St Clair, C. C. (2016) Urban Compost Attracts Coyotes, Containsn-Adapted Wildlife. *EcoHealth, 13*(2):285–92. &lt;https://www.ncbi.nlm.nih.gov/pubmed/27106524&gt;</v>
      </c>
      <c r="M197" t="str">
        <f>"    ref_intext_"&amp;E197&amp;": "&amp;""""&amp;H197&amp;""""</f>
        <v xml:space="preserve">    ref_intext_murray_et_al_2016: "Murray et al., 2016"</v>
      </c>
      <c r="N197" t="str">
        <f>"    ref_bib_"&amp;E197&amp;": "&amp;""""&amp;J197&amp;""""</f>
        <v xml:space="preserve">    ref_bib_murray_et_al_2016: "Murray, M. H., Hill, J., Whyte, P., &amp; St Clair, C. C. (2016) Urban Compost Attracts Coyotes, Contains Toxins, and may Promote Disease in Urban-Adapted Wildlife. *EcoHealth, 13*(2):285–92. &lt;https://www.ncbi.nlm.nih.gov/pubmed/27106524&gt;"</v>
      </c>
    </row>
    <row r="198" spans="1:14">
      <c r="A198" t="s">
        <v>2884</v>
      </c>
      <c r="B198" t="b">
        <v>1</v>
      </c>
      <c r="C198" t="b">
        <v>0</v>
      </c>
      <c r="D198" t="b">
        <v>1</v>
      </c>
      <c r="E198" t="s">
        <v>1679</v>
      </c>
      <c r="F198" t="s">
        <v>2546</v>
      </c>
      <c r="G198" t="s">
        <v>3080</v>
      </c>
      <c r="H198" t="s">
        <v>1528</v>
      </c>
      <c r="I198" t="s">
        <v>1528</v>
      </c>
      <c r="J198" t="s">
        <v>2758</v>
      </c>
      <c r="K198" t="str">
        <f>LEFT(J198,141)&amp;" &lt;br&gt; &amp;nbsp;&amp;nbsp;&amp;nbsp;&amp;nbsp;&amp;nbsp;&amp;nbsp;&amp;nbsp;&amp;nbsp;"&amp;MID(J198,2,100)&amp;MID(J198,142,500)</f>
        <v>Nakashima, Y., Fukasawa, &amp; K., Samejima, H. (2018). Estimating Animal [density](/09_glossary.md#density) Without Individual Recognition Using &lt;br&gt; &amp;nbsp;&amp;nbsp;&amp;nbsp;&amp;nbsp;&amp;nbsp;&amp;nbsp;&amp;nbsp;&amp;nbsp;akashima, Y., Fukasawa, &amp; K., Samejima, H. (2018). Estimating Animal [density](/09_glossary.md#densi Information Derivable Exclusively from Camera Traps. *Journal of Applied Ecology, 55*(2), 735–744. &lt;https://doi.org/10.1111/1365-2664.13059&gt;</v>
      </c>
      <c r="M198" t="str">
        <f>"    ref_intext_"&amp;E198&amp;": "&amp;""""&amp;H198&amp;""""</f>
        <v xml:space="preserve">    ref_intext_nakashima_et_al_2018: "Nakashima et al., 2018"</v>
      </c>
      <c r="N198" t="str">
        <f>"    ref_bib_"&amp;E198&amp;": "&amp;""""&amp;J198&amp;""""</f>
        <v xml:space="preserve">    ref_bib_nakashima_et_al_2018: "Nakashima, Y., Fukasawa, &amp; K., Samejima, H. (2018). Estimating Animal [density](/09_glossary.md#density) Without Individual Recognition Using Information Derivable Exclusively from Camera Traps. *Journal of Applied Ecology, 55*(2), 735–744. &lt;https://doi.org/10.1111/1365-2664.13059&gt;"</v>
      </c>
    </row>
    <row r="199" spans="1:14">
      <c r="A199" t="s">
        <v>2884</v>
      </c>
      <c r="B199" t="b">
        <v>0</v>
      </c>
      <c r="C199" t="b">
        <v>1</v>
      </c>
      <c r="D199" t="b">
        <v>0</v>
      </c>
      <c r="E199" t="s">
        <v>1680</v>
      </c>
      <c r="F199" t="s">
        <v>2547</v>
      </c>
      <c r="G199" t="s">
        <v>3081</v>
      </c>
      <c r="H199" t="s">
        <v>160</v>
      </c>
      <c r="I199" t="s">
        <v>160</v>
      </c>
      <c r="J199" t="s">
        <v>1936</v>
      </c>
      <c r="K199" t="str">
        <f>LEFT(J199,141)&amp;" &lt;br&gt; &amp;nbsp;&amp;nbsp;&amp;nbsp;&amp;nbsp;&amp;nbsp;&amp;nbsp;&amp;nbsp;&amp;nbsp;"&amp;MID(J199,2,100)&amp;MID(J199,142,500)</f>
        <v>Natural Regions Committee. (2006). Natural regions and subregions of Alberta (T/852; p. 264). Government of Alberta. &lt;https://open.alberta.ca &lt;br&gt; &amp;nbsp;&amp;nbsp;&amp;nbsp;&amp;nbsp;&amp;nbsp;&amp;nbsp;&amp;nbsp;&amp;nbsp;atural Regions Committee. (2006). Natural regions and subregions of Alberta (T/852; p. 264). Governm/publications/0778545725&gt;</v>
      </c>
      <c r="M199" t="str">
        <f>"    ref_intext_"&amp;E199&amp;": "&amp;""""&amp;H199&amp;""""</f>
        <v xml:space="preserve">    ref_intext_natural_regions_committee._2006: "Natural Regions Committee., 2006"</v>
      </c>
      <c r="N199" t="str">
        <f>"    ref_bib_"&amp;E199&amp;": "&amp;""""&amp;J199&amp;""""</f>
        <v xml:space="preserve">    ref_bib_natural_regions_committee._2006: "Natural Regions Committee. (2006). Natural regions and subregions of Alberta (T/852; p. 264). Government of Alberta. &lt;https://open.alberta.ca/publications/0778545725&gt;"</v>
      </c>
    </row>
    <row r="200" spans="1:14">
      <c r="A200" t="s">
        <v>2884</v>
      </c>
      <c r="B200" t="b">
        <v>1</v>
      </c>
      <c r="C200" t="b">
        <v>0</v>
      </c>
      <c r="D200" t="b">
        <v>0</v>
      </c>
      <c r="E200" t="s">
        <v>1681</v>
      </c>
      <c r="F200" t="s">
        <v>2548</v>
      </c>
      <c r="G200" t="s">
        <v>3082</v>
      </c>
      <c r="H200" t="s">
        <v>159</v>
      </c>
      <c r="I200" t="s">
        <v>159</v>
      </c>
      <c r="J200" t="s">
        <v>2850</v>
      </c>
      <c r="K200" t="str">
        <f>LEFT(J200,141)&amp;" &lt;br&gt; &amp;nbsp;&amp;nbsp;&amp;nbsp;&amp;nbsp;&amp;nbsp;&amp;nbsp;&amp;nbsp;&amp;nbsp;"&amp;MID(J200,2,100)&amp;MID(J200,142,500)</f>
        <v>Neilson, E. W., Avgar, T., Burton, A. C., Broadley, K., &amp; Boutin, S. (2018). Animal movement affects interpretation of occupancy models from  &lt;br&gt; &amp;nbsp;&amp;nbsp;&amp;nbsp;&amp;nbsp;&amp;nbsp;&amp;nbsp;&amp;nbsp;&amp;nbsp;eilson, E. W., Avgar, T., Burton, A. C., Broadley, K., &amp; Boutin, S. (2018). Animal movement affects camera‐trap [survey](/09_glossary.md#survey)s of unmarked animals. *Ecosphere, 9*(1). &lt;https://doi.org/10.1002/ecs2.2092&gt;</v>
      </c>
      <c r="M200" t="str">
        <f>"    ref_intext_"&amp;E200&amp;": "&amp;""""&amp;H200&amp;""""</f>
        <v xml:space="preserve">    ref_intext_neilson_et_al_2018: "Neilson et al., 2018"</v>
      </c>
      <c r="N200" t="str">
        <f>"    ref_bib_"&amp;E200&amp;": "&amp;""""&amp;J200&amp;""""</f>
        <v xml:space="preserve">    ref_bib_neilson_et_al_2018: "Neilson, E. W., Avgar, T., Burton, A. C., Broadley, K., &amp; Boutin, S. (2018). Animal movement affects interpretation of occupancy models from camera‐trap [survey](/09_glossary.md#survey)s of unmarked animals. *Ecosphere, 9*(1). &lt;https://doi.org/10.1002/ecs2.2092&gt;"</v>
      </c>
    </row>
    <row r="201" spans="1:14">
      <c r="A201" t="s">
        <v>2884</v>
      </c>
      <c r="B201" t="b">
        <v>1</v>
      </c>
      <c r="C201" t="b">
        <v>0</v>
      </c>
      <c r="D201" t="b">
        <v>0</v>
      </c>
      <c r="E201" t="s">
        <v>1682</v>
      </c>
      <c r="F201" t="s">
        <v>2549</v>
      </c>
      <c r="G201" t="s">
        <v>3083</v>
      </c>
      <c r="H201" t="s">
        <v>158</v>
      </c>
      <c r="I201" t="s">
        <v>158</v>
      </c>
      <c r="J201" t="s">
        <v>1937</v>
      </c>
      <c r="K201" t="str">
        <f>LEFT(J201,141)&amp;" &lt;br&gt; &amp;nbsp;&amp;nbsp;&amp;nbsp;&amp;nbsp;&amp;nbsp;&amp;nbsp;&amp;nbsp;&amp;nbsp;"&amp;MID(J201,2,100)&amp;MID(J201,142,500)</f>
        <v>Newbold, H. G., &amp; King, C. M. (2009). Can a predator see invisible light? Infrared vision in ferrets (*Mustelo furo*). *Wildlife Research, 36 &lt;br&gt; &amp;nbsp;&amp;nbsp;&amp;nbsp;&amp;nbsp;&amp;nbsp;&amp;nbsp;&amp;nbsp;&amp;nbsp;ewbold, H. G., &amp; King, C. M. (2009). Can a predator see invisible light? Infrared vision in ferrets *(4), 309–318. &lt;https://doi.org/10.1071/WR08083&gt;</v>
      </c>
      <c r="M201" t="str">
        <f>"    ref_intext_"&amp;E201&amp;": "&amp;""""&amp;H201&amp;""""</f>
        <v xml:space="preserve">    ref_intext_newbold_king_2009: "Newbold &amp; King, 2009"</v>
      </c>
      <c r="N201" t="str">
        <f>"    ref_bib_"&amp;E201&amp;": "&amp;""""&amp;J201&amp;""""</f>
        <v xml:space="preserve">    ref_bib_newbold_king_2009: "Newbold, H. G., &amp; King, C. M. (2009). Can a predator see invisible light? Infrared vision in ferrets (*Mustelo furo*). *Wildlife Research, 36*(4), 309–318. &lt;https://doi.org/10.1071/WR08083&gt;"</v>
      </c>
    </row>
    <row r="202" spans="1:14">
      <c r="A202" t="s">
        <v>2884</v>
      </c>
      <c r="B202" t="b">
        <v>1</v>
      </c>
      <c r="C202" t="b">
        <v>0</v>
      </c>
      <c r="D202" t="b">
        <v>0</v>
      </c>
      <c r="E202" t="s">
        <v>1683</v>
      </c>
      <c r="F202" t="s">
        <v>2550</v>
      </c>
      <c r="G202" t="s">
        <v>3084</v>
      </c>
      <c r="H202" t="s">
        <v>157</v>
      </c>
      <c r="I202" t="s">
        <v>157</v>
      </c>
      <c r="J202" t="s">
        <v>1938</v>
      </c>
      <c r="K202" t="str">
        <f>LEFT(J202,141)&amp;" &lt;br&gt; &amp;nbsp;&amp;nbsp;&amp;nbsp;&amp;nbsp;&amp;nbsp;&amp;nbsp;&amp;nbsp;&amp;nbsp;"&amp;MID(J202,2,100)&amp;MID(J202,142,500)</f>
        <v>Norouzzadeh, M. S., Morris, D., Beery, S., Joshi, N., Jojic, N., Clune, J., &amp; Schofield, M. (2020). A deep active learning system for species &lt;br&gt; &amp;nbsp;&amp;nbsp;&amp;nbsp;&amp;nbsp;&amp;nbsp;&amp;nbsp;&amp;nbsp;&amp;nbsp;orouzzadeh, M. S., Morris, D., Beery, S., Joshi, N., Jojic, N., Clune, J., &amp; Schofield, M. (2020). A identification and counting in camera trap images. *Methods in Ecology and Evolution, 12*(1), 150–161. &lt;https://doi.org/10.1111/2041-210x.1350&gt;</v>
      </c>
      <c r="M202" t="str">
        <f>"    ref_intext_"&amp;E202&amp;": "&amp;""""&amp;H202&amp;""""</f>
        <v xml:space="preserve">    ref_intext_norouzzadeh_et_al_2020: "Norouzzadeh et al., 2020"</v>
      </c>
      <c r="N202" t="str">
        <f>"    ref_bib_"&amp;E202&amp;": "&amp;""""&amp;J202&amp;""""</f>
        <v xml:space="preserve">    ref_bib_norouzzadeh_et_al_2020: "Norouzzadeh, M. S., Morris, D., Beery, S., Joshi, N., Jojic, N., Clune, J., &amp; Schofield, M. (2020). A deep active learning system for species identification and counting in camera trap images. *Methods in Ecology and Evolution, 12*(1), 150–161. &lt;https://doi.org/10.1111/2041-210x.1350&gt;"</v>
      </c>
    </row>
    <row r="203" spans="1:14">
      <c r="A203" t="s">
        <v>2884</v>
      </c>
      <c r="B203" t="b">
        <v>1</v>
      </c>
      <c r="C203" t="b">
        <v>0</v>
      </c>
      <c r="D203" t="b">
        <v>0</v>
      </c>
      <c r="E203" t="s">
        <v>1685</v>
      </c>
      <c r="F203" t="s">
        <v>2552</v>
      </c>
      <c r="G203" t="s">
        <v>3086</v>
      </c>
      <c r="H203" t="s">
        <v>156</v>
      </c>
      <c r="I203" t="s">
        <v>156</v>
      </c>
      <c r="J203" t="s">
        <v>2759</v>
      </c>
      <c r="K203" t="str">
        <f>LEFT(J203,141)&amp;" &lt;br&gt; &amp;nbsp;&amp;nbsp;&amp;nbsp;&amp;nbsp;&amp;nbsp;&amp;nbsp;&amp;nbsp;&amp;nbsp;"&amp;MID(J203,2,100)&amp;MID(J203,142,500)</f>
        <v>Noss, A. J., Gardner, B., Maffei, L., Cuéllar, E., Montaño, R., Romero-Muñoz, A., Sollman, R., O'Connell, A. F., &amp; Altwegg, R. (2012).compari &lt;br&gt; &amp;nbsp;&amp;nbsp;&amp;nbsp;&amp;nbsp;&amp;nbsp;&amp;nbsp;&amp;nbsp;&amp;nbsp;oss, A. J., Gardner, B., Maffei, L., Cuéllar, E., Montaño, R., Romero-Muñoz, A., Sollman, R., O'Connson of [density](/09_glossary.md#density) estimation methods for mammal populations with camera traps in the Kaa-Iya del Gran Chaco landscape. *Animal Conservation, 15*(5), 527–535. &lt;https://doi.org/10.1111/j.1469-1795.2012.00545.x&gt;</v>
      </c>
      <c r="M203" t="str">
        <f>"    ref_intext_"&amp;E203&amp;": "&amp;""""&amp;H203&amp;""""</f>
        <v xml:space="preserve">    ref_intext_noss_et_al_2012: "Noss et al., 2012"</v>
      </c>
      <c r="N203" t="str">
        <f>"    ref_bib_"&amp;E203&amp;": "&amp;""""&amp;J203&amp;""""</f>
        <v xml:space="preserve">    ref_bib_noss_et_al_2012: "Noss, A. J., Gardner, B., Maffei, L., Cuéllar, E., Montaño, R., Romero-Muñoz, A., Sollman, R., O'Connell, A. F., &amp; Altwegg, R. (2012).comparison of [density](/09_glossary.md#density) estimation methods for mammal populations with camera traps in the Kaa-Iya del Gran Chaco landscape. *Animal Conservation, 15*(5), 527–535. &lt;https://doi.org/10.1111/j.1469-1795.2012.00545.x&gt;"</v>
      </c>
    </row>
    <row r="204" spans="1:14">
      <c r="A204" t="s">
        <v>2884</v>
      </c>
      <c r="B204" t="b">
        <v>1</v>
      </c>
      <c r="C204" t="b">
        <v>0</v>
      </c>
      <c r="D204" t="b">
        <v>0</v>
      </c>
      <c r="E204" t="s">
        <v>1684</v>
      </c>
      <c r="F204" t="s">
        <v>2551</v>
      </c>
      <c r="G204" t="s">
        <v>3085</v>
      </c>
      <c r="H204" t="s">
        <v>155</v>
      </c>
      <c r="I204" t="s">
        <v>155</v>
      </c>
      <c r="J204" t="s">
        <v>1939</v>
      </c>
      <c r="K204" t="str">
        <f>LEFT(J204,141)&amp;" &lt;br&gt; &amp;nbsp;&amp;nbsp;&amp;nbsp;&amp;nbsp;&amp;nbsp;&amp;nbsp;&amp;nbsp;&amp;nbsp;"&amp;MID(J204,2,100)&amp;MID(J204,142,500)</f>
        <v>Noss, A., Cuéllar, R., Barrientos, J., Maffei, L., Cuéllar, E., Arispe, R., Rumiz, D., &amp; Rivero, K. (2003). A Camera trapping and radio telem &lt;br&gt; &amp;nbsp;&amp;nbsp;&amp;nbsp;&amp;nbsp;&amp;nbsp;&amp;nbsp;&amp;nbsp;&amp;nbsp;oss, A., Cuéllar, R., Barrientos, J., Maffei, L., Cuéllar, E., Arispe, R., Rumiz, D., &amp; Rivero, K. (etry study of lowland tapir (*Tapirus terrestris*) in Bolivian dry forests. *Tapir Conservation*, *12*, 24–32. &lt;https://www.researchgate.net/publication/228541823_A_Camera_trapping_and_radio_telemetry_study_of_lowland_tapir_Tapirus_terrestris_in_Bolivian_dry_forests&gt;</v>
      </c>
      <c r="M204" t="str">
        <f>"    ref_intext_"&amp;E204&amp;": "&amp;""""&amp;H204&amp;""""</f>
        <v xml:space="preserve">    ref_intext_noss_et_al_2003: "Noss et al., 2003"</v>
      </c>
      <c r="N204" t="str">
        <f>"    ref_bib_"&amp;E204&amp;": "&amp;""""&amp;J204&amp;""""</f>
        <v xml:space="preserve">    ref_bib_noss_et_al_2003: "Noss, A., Cuéllar, R., Barrientos, J., Maffei, L., Cuéllar, E., Arispe, R., Rumiz, D., &amp; Rivero, K. (2003). A Camera trapping and radio telemetry study of lowland tapir (*Tapirus terrestris*) in Bolivian dry forests. *Tapir Conservation*, *12*, 24–32. &lt;https://www.researchgate.net/publication/228541823_A_Camera_trapping_and_radio_telemetry_study_of_lowland_tapir_Tapirus_terrestris_in_Bolivian_dry_forests&gt;"</v>
      </c>
    </row>
    <row r="205" spans="1:14">
      <c r="A205" t="s">
        <v>2885</v>
      </c>
      <c r="B205" t="b">
        <v>1</v>
      </c>
      <c r="C205" t="b">
        <v>0</v>
      </c>
      <c r="D205" t="b">
        <v>1</v>
      </c>
      <c r="E205" t="s">
        <v>1689</v>
      </c>
      <c r="F205" t="s">
        <v>2554</v>
      </c>
      <c r="G205" t="s">
        <v>3088</v>
      </c>
      <c r="H205" t="s">
        <v>154</v>
      </c>
      <c r="I205" t="s">
        <v>828</v>
      </c>
      <c r="J205" t="s">
        <v>2025</v>
      </c>
      <c r="K205" t="str">
        <f>LEFT(J205,141)&amp;" &lt;br&gt; &amp;nbsp;&amp;nbsp;&amp;nbsp;&amp;nbsp;&amp;nbsp;&amp;nbsp;&amp;nbsp;&amp;nbsp;"&amp;MID(J205,2,100)&amp;MID(J205,142,500)</f>
        <v>O’Brien, K. M. (2010). Wildlife Picture Index: Implementation Manual Version 1. 0. WCS Working Paper No. 39. \ &lt;https://library.wcs.org/doi/c &lt;br&gt; &amp;nbsp;&amp;nbsp;&amp;nbsp;&amp;nbsp;&amp;nbsp;&amp;nbsp;&amp;nbsp;&amp;nbsp;’Brien, K. M. (2010). Wildlife Picture Index: Implementation Manual Version 1. 0. WCS Working Paper tl/view/mid/33065/pubid/DMX534800000.aspx&gt;</v>
      </c>
      <c r="M205" t="str">
        <f>"    ref_intext_"&amp;E205&amp;": "&amp;""""&amp;H205&amp;""""</f>
        <v xml:space="preserve">    ref_intext_obrien_kinnaird_2011: "O'Brien &amp; Kinnaird, 2011"</v>
      </c>
      <c r="N205" t="str">
        <f>"    ref_bib_"&amp;E205&amp;": "&amp;""""&amp;J205&amp;""""</f>
        <v xml:space="preserve">    ref_bib_obrien_kinnaird_2011: "O’Brien, K. M. (2010). Wildlife Picture Index: Implementation Manual Version 1. 0. WCS Working Paper No. 39. \ &lt;https://library.wcs.org/doi/ctl/view/mid/33065/pubid/DMX534800000.aspx&gt;"</v>
      </c>
    </row>
    <row r="206" spans="1:14">
      <c r="A206" t="s">
        <v>2885</v>
      </c>
      <c r="B206" t="b">
        <v>1</v>
      </c>
      <c r="C206" t="b">
        <v>0</v>
      </c>
      <c r="D206" t="b">
        <v>0</v>
      </c>
      <c r="E206" t="s">
        <v>14</v>
      </c>
      <c r="F206" t="s">
        <v>2557</v>
      </c>
      <c r="G206" t="s">
        <v>3091</v>
      </c>
      <c r="H206" t="s">
        <v>153</v>
      </c>
      <c r="I206" t="s">
        <v>827</v>
      </c>
      <c r="J206" t="s">
        <v>2761</v>
      </c>
      <c r="K206" t="str">
        <f>LEFT(J206,141)&amp;" &lt;br&gt; &amp;nbsp;&amp;nbsp;&amp;nbsp;&amp;nbsp;&amp;nbsp;&amp;nbsp;&amp;nbsp;&amp;nbsp;"&amp;MID(J206,2,100)&amp;MID(J206,142,500)</f>
        <v>O’Brien, T. G. (2011). Abundance, [density](/09_glossary.md#density) and Relative Abundance: A Conceptual Framework. In A. F. O’Connell, J. D &lt;br&gt; &amp;nbsp;&amp;nbsp;&amp;nbsp;&amp;nbsp;&amp;nbsp;&amp;nbsp;&amp;nbsp;&amp;nbsp;’Brien, T. G. (2011). Abundance, [density](/09_glossary.md#density) and Relative Abundance: A Concep. Nichols, &amp; K. U. Karanth (Eds.), *Camera Traps In Animal Ecology: Methods and Analyses* (pp. 71–96). Springer. &lt;https://doi.org/10.1007/978-4-431-99495-4_6&gt;</v>
      </c>
      <c r="M206" t="str">
        <f>"    ref_intext_"&amp;E206&amp;": "&amp;""""&amp;H206&amp;""""</f>
        <v xml:space="preserve">    ref_intext_obrien_2010: "O'Brien, 2010"</v>
      </c>
      <c r="N206" t="str">
        <f>"    ref_bib_"&amp;E206&amp;": "&amp;""""&amp;J206&amp;""""</f>
        <v xml:space="preserve">    ref_bib_obrien_2010: "O’Brien, T. G. (2011). Abundance, [density](/09_glossary.md#density) and Relative Abundance: A Conceptual Framework. In A. F. O’Connell, J. D. Nichols, &amp; K. U. Karanth (Eds.), *Camera Traps In Animal Ecology: Methods and Analyses* (pp. 71–96). Springer. &lt;https://doi.org/10.1007/978-4-431-99495-4_6&gt;"</v>
      </c>
    </row>
    <row r="207" spans="1:14">
      <c r="A207" t="s">
        <v>2885</v>
      </c>
      <c r="B207" t="b">
        <v>1</v>
      </c>
      <c r="C207" t="b">
        <v>0</v>
      </c>
      <c r="D207" t="b">
        <v>0</v>
      </c>
      <c r="E207" t="s">
        <v>1686</v>
      </c>
      <c r="F207" t="s">
        <v>2553</v>
      </c>
      <c r="G207" t="s">
        <v>3087</v>
      </c>
      <c r="H207" t="s">
        <v>152</v>
      </c>
      <c r="I207" t="s">
        <v>826</v>
      </c>
      <c r="J207" t="s">
        <v>2760</v>
      </c>
      <c r="K207" t="str">
        <f>LEFT(J207,141)&amp;" &lt;br&gt; &amp;nbsp;&amp;nbsp;&amp;nbsp;&amp;nbsp;&amp;nbsp;&amp;nbsp;&amp;nbsp;&amp;nbsp;"&amp;MID(J207,2,100)&amp;MID(J207,142,500)</f>
        <v>O’Brien, T. G., &amp; Kinnaird, M. F. (2011). [density](/09_glossary.md#density) estimation of sympatric carnivores using spatially explicit capt &lt;br&gt; &amp;nbsp;&amp;nbsp;&amp;nbsp;&amp;nbsp;&amp;nbsp;&amp;nbsp;&amp;nbsp;&amp;nbsp;’Brien, T. G., &amp; Kinnaird, M. F. (2011). [density](/09_glossary.md#density) estimation of sympatric ure–recapture methods and standard trapping grid. *Ecological Applications, 21*(8), 2908–2916. &lt;https://www.jstor.org/stable/41417102&gt;</v>
      </c>
      <c r="M207" t="str">
        <f>"    ref_intext_"&amp;E207&amp;": "&amp;""""&amp;H207&amp;""""</f>
        <v xml:space="preserve">    ref_intext_obbard_et_al_2010: "Obbard et al., 2010"</v>
      </c>
      <c r="N207" t="str">
        <f>"    ref_bib_"&amp;E207&amp;": "&amp;""""&amp;J207&amp;""""</f>
        <v xml:space="preserve">    ref_bib_obbard_et_al_2010: "O’Brien, T. G., &amp; Kinnaird, M. F. (2011). [density](/09_glossary.md#density) estimation of sympatric carnivores using spatially explicit capture–recapture methods and standard trapping grid. *Ecological Applications, 21*(8), 2908–2916. &lt;https://www.jstor.org/stable/41417102&gt;"</v>
      </c>
    </row>
    <row r="208" spans="1:14">
      <c r="A208" t="s">
        <v>2885</v>
      </c>
      <c r="B208" t="b">
        <v>1</v>
      </c>
      <c r="C208" t="b">
        <v>1</v>
      </c>
      <c r="D208" t="b">
        <v>0</v>
      </c>
      <c r="E208" t="s">
        <v>1687</v>
      </c>
      <c r="F208" t="s">
        <v>2555</v>
      </c>
      <c r="G208" t="s">
        <v>3089</v>
      </c>
      <c r="H208" t="s">
        <v>151</v>
      </c>
      <c r="I208" t="s">
        <v>825</v>
      </c>
      <c r="J208" t="s">
        <v>1941</v>
      </c>
      <c r="K208" t="str">
        <f>LEFT(J208,141)&amp;" &lt;br&gt; &amp;nbsp;&amp;nbsp;&amp;nbsp;&amp;nbsp;&amp;nbsp;&amp;nbsp;&amp;nbsp;&amp;nbsp;"&amp;MID(J208,2,100)&amp;MID(J208,142,500)</f>
        <v>O’Brien, T. G., Kinnaird, M. F., &amp; Wibisono, H. T. (2003). Crouching tigers, hidden prey: Sumatran tiger and prey populations in a tropical f &lt;br&gt; &amp;nbsp;&amp;nbsp;&amp;nbsp;&amp;nbsp;&amp;nbsp;&amp;nbsp;&amp;nbsp;&amp;nbsp;’Brien, T. G., Kinnaird, M. F., &amp; Wibisono, H. T. (2003). Crouching tigers, hidden prey: Sumatran tiorest landscape. *Animal Conservation, 6*(2), 131-139. &lt;https://doi.org/10.1017/s1367943003003172&gt;</v>
      </c>
      <c r="M208" t="str">
        <f>"    ref_intext_"&amp;E208&amp;": "&amp;""""&amp;H208&amp;""""</f>
        <v xml:space="preserve">    ref_intext_obrien_et_al_2011: "O'Brien et al., 2011"</v>
      </c>
      <c r="N208" t="str">
        <f>"    ref_bib_"&amp;E208&amp;": "&amp;""""&amp;J208&amp;""""</f>
        <v xml:space="preserve">    ref_bib_obrien_et_al_2011: "O’Brien, T. G., Kinnaird, M. F., &amp; Wibisono, H. T. (2003). Crouching tigers, hidden prey: Sumatran tiger and prey populations in a tropical forest landscape. *Animal Conservation, 6*(2), 131-139. &lt;https://doi.org/10.1017/s1367943003003172&gt;"</v>
      </c>
    </row>
    <row r="209" spans="1:14">
      <c r="A209" t="s">
        <v>2885</v>
      </c>
      <c r="B209" t="b">
        <v>1</v>
      </c>
      <c r="C209" t="b">
        <v>0</v>
      </c>
      <c r="D209" t="b">
        <v>0</v>
      </c>
      <c r="E209" t="s">
        <v>13</v>
      </c>
      <c r="F209" t="s">
        <v>2558</v>
      </c>
      <c r="G209" t="s">
        <v>3092</v>
      </c>
      <c r="H209" t="s">
        <v>150</v>
      </c>
      <c r="I209" t="s">
        <v>824</v>
      </c>
      <c r="J209" t="s">
        <v>1940</v>
      </c>
      <c r="K209" t="str">
        <f>LEFT(J209,141)&amp;" &lt;br&gt; &amp;nbsp;&amp;nbsp;&amp;nbsp;&amp;nbsp;&amp;nbsp;&amp;nbsp;&amp;nbsp;&amp;nbsp;"&amp;MID(J209,2,100)&amp;MID(J209,142,500)</f>
        <v>O’Brien, T. G., Kinnaird, M. F., &amp; Wibisono, H. T. (2011). Estimation of Species Richness of Large Vertebrates Using Camera Traps: An Example &lt;br&gt; &amp;nbsp;&amp;nbsp;&amp;nbsp;&amp;nbsp;&amp;nbsp;&amp;nbsp;&amp;nbsp;&amp;nbsp;’Brien, T. G., Kinnaird, M. F., &amp; Wibisono, H. T. (2011). Estimation of Species Richness of Large Ve from an Indonesian Rainforest. In A. F. O’Connell, J. D. Nichols, &amp; K. U. Karanth (Eds.), *Camera Traps In Animal Ecology: Methods and Analyses* (pp. 233–252). Springer. &lt;https://doi.org/10.1007/978-4-431-99495-4_6&gt;</v>
      </c>
      <c r="M209" t="str">
        <f>"    ref_intext_"&amp;E209&amp;": "&amp;""""&amp;H209&amp;""""</f>
        <v xml:space="preserve">    ref_intext_obrien_2011: "O'Brien, 2011"</v>
      </c>
      <c r="N209" t="str">
        <f>"    ref_bib_"&amp;E209&amp;": "&amp;""""&amp;J209&amp;""""</f>
        <v xml:space="preserve">    ref_bib_obrien_2011: "O’Brien, T. G., Kinnaird, M. F., &amp; Wibisono, H. T. (2011). Estimation of Species Richness of Large Vertebrates Using Camera Traps: An Example from an Indonesian Rainforest. In A. F. O’Connell, J. D. Nichols, &amp; K. U. Karanth (Eds.), *Camera Traps In Animal Ecology: Methods and Analyses* (pp. 233–252). Springer. &lt;https://doi.org/10.1007/978-4-431-99495-4_6&gt;"</v>
      </c>
    </row>
    <row r="210" spans="1:14">
      <c r="A210" t="s">
        <v>2885</v>
      </c>
      <c r="B210" t="b">
        <v>1</v>
      </c>
      <c r="C210" t="b">
        <v>0</v>
      </c>
      <c r="D210" t="b">
        <v>0</v>
      </c>
      <c r="E210" t="s">
        <v>1688</v>
      </c>
      <c r="F210" t="s">
        <v>2556</v>
      </c>
      <c r="G210" t="s">
        <v>3090</v>
      </c>
      <c r="H210" t="s">
        <v>149</v>
      </c>
      <c r="I210" t="s">
        <v>823</v>
      </c>
      <c r="J210" t="s">
        <v>1942</v>
      </c>
      <c r="K210" t="str">
        <f>LEFT(J210,141)&amp;" &lt;br&gt; &amp;nbsp;&amp;nbsp;&amp;nbsp;&amp;nbsp;&amp;nbsp;&amp;nbsp;&amp;nbsp;&amp;nbsp;"&amp;MID(J210,2,100)&amp;MID(J210,142,500)</f>
        <v>O’Connell, A. F., &amp; Bailey, L. L. (2011a). Inference for Occupancy and Occupancy Dynamics. In O’Connell, A. F. Nichols, J. D. &amp; Karanth, K. U &lt;br&gt; &amp;nbsp;&amp;nbsp;&amp;nbsp;&amp;nbsp;&amp;nbsp;&amp;nbsp;&amp;nbsp;&amp;nbsp;’Connell, A. F., &amp; Bailey, L. L. (2011a). Inference for Occupancy and Occupancy Dynamics. In O’Conne. (Eds.), *Camera Traps In Animal Ecology: Methods and Analyses* (pp. 191–206). Springer. &lt;https://doi.org/10.1007/978-4-431-99495-4_6&gt;</v>
      </c>
      <c r="M210" t="str">
        <f>"    ref_intext_"&amp;E210&amp;": "&amp;""""&amp;H210&amp;""""</f>
        <v xml:space="preserve">    ref_intext_obrien_et_al_2013: "O'Brien et al., 2013"</v>
      </c>
      <c r="N210" t="str">
        <f>"    ref_bib_"&amp;E210&amp;": "&amp;""""&amp;J210&amp;""""</f>
        <v xml:space="preserve">    ref_bib_obrien_et_al_2013: "O’Connell, A. F., &amp; Bailey, L. L. (2011a). Inference for Occupancy and Occupancy Dynamics. In O’Connell, A. F. Nichols, J. D. &amp; Karanth, K. U. (Eds.), *Camera Traps In Animal Ecology: Methods and Analyses* (pp. 191–206). Springer. &lt;https://doi.org/10.1007/978-4-431-99495-4_6&gt;"</v>
      </c>
    </row>
    <row r="211" spans="1:14">
      <c r="A211" t="s">
        <v>2885</v>
      </c>
      <c r="B211" t="b">
        <v>0</v>
      </c>
      <c r="C211" t="b">
        <v>1</v>
      </c>
      <c r="D211" t="b">
        <v>1</v>
      </c>
      <c r="E211" t="s">
        <v>1691</v>
      </c>
      <c r="F211" t="s">
        <v>2560</v>
      </c>
      <c r="G211" t="s">
        <v>3094</v>
      </c>
      <c r="H211" t="s">
        <v>148</v>
      </c>
      <c r="I211" t="s">
        <v>822</v>
      </c>
      <c r="J211" t="s">
        <v>1944</v>
      </c>
      <c r="K211" t="str">
        <f>LEFT(J211,141)&amp;" &lt;br&gt; &amp;nbsp;&amp;nbsp;&amp;nbsp;&amp;nbsp;&amp;nbsp;&amp;nbsp;&amp;nbsp;&amp;nbsp;"&amp;MID(J211,2,100)&amp;MID(J211,142,500)</f>
        <v>O’Connell, A. F., Nichols, J. D., &amp; Karanth, K. U. (Eds. ). (2010). Camera traps in Animal Ecology: Methods and Analyses. Springer. &lt;https:// &lt;br&gt; &amp;nbsp;&amp;nbsp;&amp;nbsp;&amp;nbsp;&amp;nbsp;&amp;nbsp;&amp;nbsp;&amp;nbsp;’Connell, A. F., Nichols, J. D., &amp; Karanth, K. U. (Eds. ). (2010). Camera traps in Animal Ecology: Mdoi.org/10.1007/978-4-431-99495-4&gt;</v>
      </c>
      <c r="M211" t="str">
        <f>"    ref_intext_"&amp;E211&amp;": "&amp;""""&amp;H211&amp;""""</f>
        <v xml:space="preserve">    ref_intext_oconnell_et_al_2006: "O'Connell et al., 2006"</v>
      </c>
      <c r="N211" t="str">
        <f>"    ref_bib_"&amp;E211&amp;": "&amp;""""&amp;J211&amp;""""</f>
        <v xml:space="preserve">    ref_bib_oconnell_et_al_2006: "O’Connell, A. F., Nichols, J. D., &amp; Karanth, K. U. (Eds. ). (2010). Camera traps in Animal Ecology: Methods and Analyses. Springer. &lt;https://doi.org/10.1007/978-4-431-99495-4&gt;"</v>
      </c>
    </row>
    <row r="212" spans="1:14">
      <c r="A212" t="s">
        <v>2885</v>
      </c>
      <c r="B212" t="b">
        <v>0</v>
      </c>
      <c r="C212" t="b">
        <v>1</v>
      </c>
      <c r="D212" t="b">
        <v>0</v>
      </c>
      <c r="E212" t="s">
        <v>1690</v>
      </c>
      <c r="F212" t="s">
        <v>2559</v>
      </c>
      <c r="G212" t="s">
        <v>3093</v>
      </c>
      <c r="H212" t="s">
        <v>147</v>
      </c>
      <c r="I212" t="s">
        <v>821</v>
      </c>
      <c r="J212" t="s">
        <v>1943</v>
      </c>
      <c r="K212" t="str">
        <f>LEFT(J212,141)&amp;" &lt;br&gt; &amp;nbsp;&amp;nbsp;&amp;nbsp;&amp;nbsp;&amp;nbsp;&amp;nbsp;&amp;nbsp;&amp;nbsp;"&amp;MID(J212,2,100)&amp;MID(J212,142,500)</f>
        <v>O’Connell, A. F., Talancy, N. W., Bailey, L. L., Sauer, J. R., Cook, R., &amp; Gilbert, A. T. (2006). Estimating Site Occupancy and Detection Pro &lt;br&gt; &amp;nbsp;&amp;nbsp;&amp;nbsp;&amp;nbsp;&amp;nbsp;&amp;nbsp;&amp;nbsp;&amp;nbsp;’Connell, A. F., Talancy, N. W., Bailey, L. L., Sauer, J. R., Cook, R., &amp; Gilbert, A. T. (2006). Estbability Parameters for Meso- And Large Mammals in a Coastal Ecosystem. *Journal of Wildlife Management, 70*(6), 1625–1633. &lt;https://doi.org/10.2193/0022-541X(2006)70[1625:ESOADP]2.0.CO;2&gt;</v>
      </c>
      <c r="M212" t="str">
        <f>"    ref_intext_"&amp;E212&amp;": "&amp;""""&amp;H212&amp;""""</f>
        <v xml:space="preserve">    ref_intext_oconnell_bailey_2011a: "O'Connell &amp; Bailey, 2011a"</v>
      </c>
      <c r="N212" t="str">
        <f>"    ref_bib_"&amp;E212&amp;": "&amp;""""&amp;J212&amp;""""</f>
        <v xml:space="preserve">    ref_bib_oconnell_bailey_2011a: "O’Connell, A. F., Talancy, N. W., Bailey, L. L., Sauer, J. R., Cook, R., &amp; Gilbert, A. T. (2006). Estimating Site Occupancy and Detection Probability Parameters for Meso- And Large Mammals in a Coastal Ecosystem. *Journal of Wildlife Management, 70*(6), 1625–1633. &lt;https://doi.org/10.2193/0022-541X(2006)70[1625:ESOADP]2.0.CO;2&gt;"</v>
      </c>
    </row>
    <row r="213" spans="1:14">
      <c r="A213" t="s">
        <v>2885</v>
      </c>
      <c r="B213" t="b">
        <v>1</v>
      </c>
      <c r="C213" t="b">
        <v>0</v>
      </c>
      <c r="D213" t="b">
        <v>1</v>
      </c>
      <c r="E213" t="s">
        <v>1692</v>
      </c>
      <c r="F213" t="s">
        <v>2561</v>
      </c>
      <c r="G213" t="s">
        <v>3095</v>
      </c>
      <c r="H213" t="s">
        <v>146</v>
      </c>
      <c r="I213" t="s">
        <v>820</v>
      </c>
      <c r="J213" t="s">
        <v>1945</v>
      </c>
      <c r="K213" t="str">
        <f>LEFT(J213,141)&amp;" &lt;br&gt; &amp;nbsp;&amp;nbsp;&amp;nbsp;&amp;nbsp;&amp;nbsp;&amp;nbsp;&amp;nbsp;&amp;nbsp;"&amp;MID(J213,2,100)&amp;MID(J213,142,500)</f>
        <v>O’Connor, K. M., Nathan, L. R., Liberati, M. R., Tingley, M. W., Vokoun, J. C., &amp; Rittenhouse, T. A. G. (2017). Camera trap arrays improve de &lt;br&gt; &amp;nbsp;&amp;nbsp;&amp;nbsp;&amp;nbsp;&amp;nbsp;&amp;nbsp;&amp;nbsp;&amp;nbsp;’Connor, K. M., Nathan, L. R., Liberati, M. R., Tingley, M. W., Vokoun, J. C., &amp; Rittenhouse, T. A. tection probability of wildlife: Investigating study design considerations using an empirical dataset. PloS One, 12(4), e0175684. &lt;https://doi.org/10.1371/journal.pone.0175684&gt;</v>
      </c>
      <c r="M213" t="str">
        <f>"    ref_intext_"&amp;E213&amp;": "&amp;""""&amp;H213&amp;""""</f>
        <v xml:space="preserve">    ref_intext_oconnell_et_al_2011: "O'Connell et al., 2011"</v>
      </c>
      <c r="N213" t="str">
        <f>"    ref_bib_"&amp;E213&amp;": "&amp;""""&amp;J213&amp;""""</f>
        <v xml:space="preserve">    ref_bib_oconnell_et_al_2011: "O’Connor, K. M., Nathan, L. R., Liberati, M. R., Tingley, M. W., Vokoun, J. C., &amp; Rittenhouse, T. A. G. (2017). Camera trap arrays improve detection probability of wildlife: Investigating study design considerations using an empirical dataset. PloS One, 12(4), e0175684. &lt;https://doi.org/10.1371/journal.pone.0175684&gt;"</v>
      </c>
    </row>
    <row r="214" spans="1:14">
      <c r="A214" t="s">
        <v>2885</v>
      </c>
      <c r="B214" t="b">
        <v>1</v>
      </c>
      <c r="C214" t="b">
        <v>0</v>
      </c>
      <c r="D214" t="b">
        <v>0</v>
      </c>
      <c r="E214" t="s">
        <v>1693</v>
      </c>
      <c r="F214" t="s">
        <v>2562</v>
      </c>
      <c r="G214" t="s">
        <v>3096</v>
      </c>
      <c r="H214" t="s">
        <v>145</v>
      </c>
      <c r="I214" t="s">
        <v>819</v>
      </c>
      <c r="J214" t="s">
        <v>2762</v>
      </c>
      <c r="K214" t="str">
        <f>LEFT(J214,141)&amp;" &lt;br&gt; &amp;nbsp;&amp;nbsp;&amp;nbsp;&amp;nbsp;&amp;nbsp;&amp;nbsp;&amp;nbsp;&amp;nbsp;"&amp;MID(J214,2,100)&amp;MID(J214,142,500)</f>
        <v>Obbard, M. E., Howe, E. J., &amp; Kyle, C. J. (2010). Empirical Comparison of [density](/09_glossary.md#density) Estimators for Large Carnivores. &lt;br&gt; &amp;nbsp;&amp;nbsp;&amp;nbsp;&amp;nbsp;&amp;nbsp;&amp;nbsp;&amp;nbsp;&amp;nbsp;bbard, M. E., Howe, E. J., &amp; Kyle, C. J. (2010). Empirical Comparison of [density](/09_glossary.md#d *Journal of Applied Ecology*, 47(1), 76–84. &lt;https://doi.org/10.1111/j.1365-2664.2009.01758.x&gt;</v>
      </c>
      <c r="M214" t="str">
        <f>"    ref_intext_"&amp;E214&amp;": "&amp;""""&amp;H214&amp;""""</f>
        <v xml:space="preserve">    ref_intext_oconnor_et_al_2017: "O'Connor et al., 2017"</v>
      </c>
      <c r="N214" t="str">
        <f>"    ref_bib_"&amp;E214&amp;": "&amp;""""&amp;J214&amp;""""</f>
        <v xml:space="preserve">    ref_bib_oconnor_et_al_2017: "Obbard, M. E., Howe, E. J., &amp; Kyle, C. J. (2010). Empirical Comparison of [density](/09_glossary.md#density) Estimators for Large Carnivores. *Journal of Applied Ecology*, 47(1), 76–84. &lt;https://doi.org/10.1111/j.1365-2664.2009.01758.x&gt;"</v>
      </c>
    </row>
    <row r="215" spans="1:14">
      <c r="A215" t="s">
        <v>2885</v>
      </c>
      <c r="B215" t="b">
        <v>0</v>
      </c>
      <c r="C215" t="b">
        <v>0</v>
      </c>
      <c r="E215" t="s">
        <v>2024</v>
      </c>
      <c r="F215" t="s">
        <v>2563</v>
      </c>
      <c r="G215" t="s">
        <v>3097</v>
      </c>
      <c r="H215" t="s">
        <v>1792</v>
      </c>
      <c r="I215" t="s">
        <v>1792</v>
      </c>
      <c r="J215" t="s">
        <v>1793</v>
      </c>
      <c r="K215" t="str">
        <f>LEFT(J215,141)&amp;" &lt;br&gt; &amp;nbsp;&amp;nbsp;&amp;nbsp;&amp;nbsp;&amp;nbsp;&amp;nbsp;&amp;nbsp;&amp;nbsp;"&amp;MID(J215,2,100)&amp;MID(J215,142,500)</f>
        <v>Oksanen, J., Simpson, G. L., Blanchet, F. G., Kindt, R., Legendre, P., Minchin, P. R., O’Hara, R. B., Solymos, P., Stevens, M. H. H., Szoecs, &lt;br&gt; &amp;nbsp;&amp;nbsp;&amp;nbsp;&amp;nbsp;&amp;nbsp;&amp;nbsp;&amp;nbsp;&amp;nbsp;ksanen, J., Simpson, G. L., Blanchet, F. G., Kindt, R., Legendre, P., Minchin, P. R., O’Hara, R. B., E., Wagner, H., Barbour, M., Bedward, M., Bolker, B., Borcard, D., Carvalho, G., Chirico, M., De Caceres, M., Durand, S., … Weedon, J. (2024). *vegan: Community Ecology Package*. R package Version 2.6-6.1. &lt;https://doi.org/10.32614/CRAN.package.vegan</v>
      </c>
      <c r="M215" t="str">
        <f>"    ref_intext_"&amp;E215&amp;": "&amp;""""&amp;H215&amp;""""</f>
        <v xml:space="preserve">    ref_intext_oksanen_et_al_2024: "Oksanen et al., 2024"</v>
      </c>
      <c r="N215" t="str">
        <f>"    ref_bib_"&amp;E215&amp;": "&amp;""""&amp;J215&amp;""""</f>
        <v xml:space="preserve">    ref_bib_oksanen_et_al_2024: "Oksanen, J., Simpson, G. L., Blanchet, F. G., Kindt, R., Legendre, P., Minchin, P. R., O’Hara, R. B., Solymos, P., Stevens, M. H. H., Szoecs, E., Wagner, H., Barbour, M., Bedward, M., Bolker, B., Borcard, D., Carvalho, G., Chirico, M., De Caceres, M., Durand, S., … Weedon, J. (2024). *vegan: Community Ecology Package*. R package Version 2.6-6.1. &lt;https://doi.org/10.32614/CRAN.package.vegan"</v>
      </c>
    </row>
    <row r="216" spans="1:14">
      <c r="A216" t="s">
        <v>2886</v>
      </c>
      <c r="B216" t="b">
        <v>1</v>
      </c>
      <c r="C216" t="b">
        <v>0</v>
      </c>
      <c r="D216" t="b">
        <v>0</v>
      </c>
      <c r="E216" t="s">
        <v>1694</v>
      </c>
      <c r="F216" t="s">
        <v>2564</v>
      </c>
      <c r="G216" t="s">
        <v>3098</v>
      </c>
      <c r="H216" t="s">
        <v>143</v>
      </c>
      <c r="I216" t="s">
        <v>143</v>
      </c>
      <c r="J216" t="s">
        <v>1946</v>
      </c>
      <c r="K216" t="str">
        <f>LEFT(J216,141)&amp;" &lt;br&gt; &amp;nbsp;&amp;nbsp;&amp;nbsp;&amp;nbsp;&amp;nbsp;&amp;nbsp;&amp;nbsp;&amp;nbsp;"&amp;MID(J216,2,100)&amp;MID(J216,142,500)</f>
        <v>Pacifici, K., Reich, B. J., Dorazio, R. M., Conroy, M. J., &amp; McPherson, J. (2016). Occupancy estimation for rare species using a spatially‐ad &lt;br&gt; &amp;nbsp;&amp;nbsp;&amp;nbsp;&amp;nbsp;&amp;nbsp;&amp;nbsp;&amp;nbsp;&amp;nbsp;acifici, K., Reich, B. J., Dorazio, R. M., Conroy, M. J., &amp; McPherson, J. (2016). Occupancy estimatiaptive sampling design. *Methods in Ecology and Evolution, 7*(3), 285–293. &lt;https://doi.org/10.1111/2041-210x.12499&gt;</v>
      </c>
      <c r="M216" t="str">
        <f>"    ref_intext_"&amp;E216&amp;": "&amp;""""&amp;H216&amp;""""</f>
        <v xml:space="preserve">    ref_intext_pacifici_et_al_2016: "Pacifici et al., 2016"</v>
      </c>
      <c r="N216" t="str">
        <f>"    ref_bib_"&amp;E216&amp;": "&amp;""""&amp;J216&amp;""""</f>
        <v xml:space="preserve">    ref_bib_pacifici_et_al_2016: "Pacifici, K., Reich, B. J., Dorazio, R. M., Conroy, M. J., &amp; McPherson, J. (2016). Occupancy estimation for rare species using a spatially‐adaptive sampling design. *Methods in Ecology and Evolution, 7*(3), 285–293. &lt;https://doi.org/10.1111/2041-210x.12499&gt;"</v>
      </c>
    </row>
    <row r="217" spans="1:14">
      <c r="A217" t="s">
        <v>2886</v>
      </c>
      <c r="B217" t="b">
        <v>1</v>
      </c>
      <c r="C217" t="b">
        <v>0</v>
      </c>
      <c r="D217" t="b">
        <v>1</v>
      </c>
      <c r="E217" t="s">
        <v>1695</v>
      </c>
      <c r="F217" t="s">
        <v>2565</v>
      </c>
      <c r="G217" t="s">
        <v>3099</v>
      </c>
      <c r="H217" t="s">
        <v>142</v>
      </c>
      <c r="I217" t="s">
        <v>142</v>
      </c>
      <c r="J217" t="s">
        <v>2763</v>
      </c>
      <c r="K217" t="str">
        <f>LEFT(J217,141)&amp;" &lt;br&gt; &amp;nbsp;&amp;nbsp;&amp;nbsp;&amp;nbsp;&amp;nbsp;&amp;nbsp;&amp;nbsp;&amp;nbsp;"&amp;MID(J217,2,100)&amp;MID(J217,142,500)</f>
        <v>Palencia, P., Rowcliffe, J. M., Vicente, J., &amp; Acevedo, P. (2021). Assessing the camera trap methodologies used to estimate [density](/09_glo &lt;br&gt; &amp;nbsp;&amp;nbsp;&amp;nbsp;&amp;nbsp;&amp;nbsp;&amp;nbsp;&amp;nbsp;&amp;nbsp;alencia, P., Rowcliffe, J. M., Vicente, J., &amp; Acevedo, P. (2021). Assessing the camera trap methodolssary.md#density) of unmarked populations. *Journal of Applied Ecology, 58*(8), 1583–1592. &lt;https://doi.org/10.1111/1365-2664.13913&gt;</v>
      </c>
      <c r="M217" t="str">
        <f>"    ref_intext_"&amp;E217&amp;": "&amp;""""&amp;H217&amp;""""</f>
        <v xml:space="preserve">    ref_intext_palencia_et_al_2021: "Palencia et al., 2021"</v>
      </c>
      <c r="N217" t="str">
        <f>"    ref_bib_"&amp;E217&amp;": "&amp;""""&amp;J217&amp;""""</f>
        <v xml:space="preserve">    ref_bib_palencia_et_al_2021: "Palencia, P., Rowcliffe, J. M., Vicente, J., &amp; Acevedo, P. (2021). Assessing the camera trap methodologies used to estimate [density](/09_glossary.md#density) of unmarked populations. *Journal of Applied Ecology, 58*(8), 1583–1592. &lt;https://doi.org/10.1111/1365-2664.13913&gt;"</v>
      </c>
    </row>
    <row r="218" spans="1:14">
      <c r="A218" t="s">
        <v>2886</v>
      </c>
      <c r="B218" t="b">
        <v>1</v>
      </c>
      <c r="C218" t="b">
        <v>0</v>
      </c>
      <c r="D218" t="b">
        <v>0</v>
      </c>
      <c r="E218" t="s">
        <v>1696</v>
      </c>
      <c r="F218" t="s">
        <v>2566</v>
      </c>
      <c r="G218" t="s">
        <v>3100</v>
      </c>
      <c r="H218" t="s">
        <v>141</v>
      </c>
      <c r="I218" t="s">
        <v>141</v>
      </c>
      <c r="J218" t="s">
        <v>1947</v>
      </c>
      <c r="K218" t="str">
        <f>LEFT(J218,141)&amp;" &lt;br&gt; &amp;nbsp;&amp;nbsp;&amp;nbsp;&amp;nbsp;&amp;nbsp;&amp;nbsp;&amp;nbsp;&amp;nbsp;"&amp;MID(J218,2,100)&amp;MID(J218,142,500)</f>
        <v>Palencia, P., Vicente, J., Soriguer, R. C., &amp; Acevedo, P. (2022). Towards a best‐practices guide for camera trapping: assessing differences a &lt;br&gt; &amp;nbsp;&amp;nbsp;&amp;nbsp;&amp;nbsp;&amp;nbsp;&amp;nbsp;&amp;nbsp;&amp;nbsp;alencia, P., Vicente, J., Soriguer, R. C., &amp; Acevedo, P. (2022). Towards a best‐practices guide for mong camera trap models and settings under field conditions. *Journal of Zoology, 316*(3), 197–208. &lt;https://doi.org/10.1111/jzo.12945&gt;</v>
      </c>
      <c r="M218" t="str">
        <f>"    ref_intext_"&amp;E218&amp;": "&amp;""""&amp;H218&amp;""""</f>
        <v xml:space="preserve">    ref_intext_palencia_et_al_2022: "Palencia et al., 2022"</v>
      </c>
      <c r="N218" t="str">
        <f>"    ref_bib_"&amp;E218&amp;": "&amp;""""&amp;J218&amp;""""</f>
        <v xml:space="preserve">    ref_bib_palencia_et_al_2022: "Palencia, P., Vicente, J., Soriguer, R. C., &amp; Acevedo, P. (2022). Towards a best‐practices guide for camera trapping: assessing differences among camera trap models and settings under field conditions. *Journal of Zoology, 316*(3), 197–208. &lt;https://doi.org/10.1111/jzo.12945&gt;"</v>
      </c>
    </row>
    <row r="219" spans="1:14">
      <c r="A219" t="s">
        <v>2886</v>
      </c>
      <c r="B219" t="b">
        <v>1</v>
      </c>
      <c r="C219" t="b">
        <v>1</v>
      </c>
      <c r="D219" t="b">
        <v>0</v>
      </c>
      <c r="E219" t="s">
        <v>1697</v>
      </c>
      <c r="F219" t="s">
        <v>2567</v>
      </c>
      <c r="G219" t="s">
        <v>3101</v>
      </c>
      <c r="H219" t="s">
        <v>140</v>
      </c>
      <c r="I219" t="s">
        <v>140</v>
      </c>
      <c r="J219" t="s">
        <v>2851</v>
      </c>
      <c r="K219" t="str">
        <f>LEFT(J219,141)&amp;" &lt;br&gt; &amp;nbsp;&amp;nbsp;&amp;nbsp;&amp;nbsp;&amp;nbsp;&amp;nbsp;&amp;nbsp;&amp;nbsp;"&amp;MID(J219,2,100)&amp;MID(J219,142,500)</f>
        <v>Palmer, M. S., Swanson, A., Kosmala, M., Arnold, T., &amp; Packer, C. (2018). Evaluating relative abundance indices for terrestrial herbivores fr &lt;br&gt; &amp;nbsp;&amp;nbsp;&amp;nbsp;&amp;nbsp;&amp;nbsp;&amp;nbsp;&amp;nbsp;&amp;nbsp;almer, M. S., Swanson, A., Kosmala, M., Arnold, T., &amp; Packer, C. (2018). Evaluating relative abundanom large‐scale camera trap [survey](/09_glossary.md#survey)s. *African Journal of Ecology*, 56, 791-803. &lt;https://onlinelibrary.wiley.com/doi/abs/10.1111/aje.12566&gt;</v>
      </c>
      <c r="M219" t="str">
        <f>"    ref_intext_"&amp;E219&amp;": "&amp;""""&amp;H219&amp;""""</f>
        <v xml:space="preserve">    ref_intext_palmer_et_al_2018: "Palmer et al., 2018"</v>
      </c>
      <c r="N219" t="str">
        <f>"    ref_bib_"&amp;E219&amp;": "&amp;""""&amp;J219&amp;""""</f>
        <v xml:space="preserve">    ref_bib_palmer_et_al_2018: "Palmer, M. S., Swanson, A., Kosmala, M., Arnold, T., &amp; Packer, C. (2018). Evaluating relative abundance indices for terrestrial herbivores from large‐scale camera trap [survey](/09_glossary.md#survey)s. *African Journal of Ecology*, 56, 791-803. &lt;https://onlinelibrary.wiley.com/doi/abs/10.1111/aje.12566&gt;"</v>
      </c>
    </row>
    <row r="220" spans="1:14">
      <c r="A220" t="s">
        <v>2886</v>
      </c>
      <c r="B220" t="b">
        <v>1</v>
      </c>
      <c r="C220" t="b">
        <v>0</v>
      </c>
      <c r="D220" t="b">
        <v>0</v>
      </c>
      <c r="E220" t="s">
        <v>1698</v>
      </c>
      <c r="F220" t="s">
        <v>2568</v>
      </c>
      <c r="G220" t="s">
        <v>3102</v>
      </c>
      <c r="H220" t="s">
        <v>139</v>
      </c>
      <c r="I220" t="s">
        <v>139</v>
      </c>
      <c r="J220" t="s">
        <v>2764</v>
      </c>
      <c r="K220" t="str">
        <f>LEFT(J220,141)&amp;" &lt;br&gt; &amp;nbsp;&amp;nbsp;&amp;nbsp;&amp;nbsp;&amp;nbsp;&amp;nbsp;&amp;nbsp;&amp;nbsp;"&amp;MID(J220,2,100)&amp;MID(J220,142,500)</f>
        <v>Parmenter, R. R., Yates, T. L., Anderson, D. R., Burnham, K. P., Dunnum, J. L., Franklin, A. B., Friggens, M. T., Lubow, B. C., Miller, M., O &lt;br&gt; &amp;nbsp;&amp;nbsp;&amp;nbsp;&amp;nbsp;&amp;nbsp;&amp;nbsp;&amp;nbsp;&amp;nbsp;armenter, R. R., Yates, T. L., Anderson, D. R., Burnham, K. P., Dunnum, J. L., Franklin, A. B., Friglson, G. S., Parmenter, C. A., Pollard, J., Rexstad, E., Shenk, T. M., Stanley, T. R., &amp; White, G. C. (2003). Small-mammal [density](/09_glossary.md#density) estimation: A field comparison of grid-based vs. web-based [density](/09_glossary.md#density) estimators. *Ecological Monographs, 73*(1), 1-26. &lt;https://doi.org/10.1890/0012-9615(2003)073[0001:Smdeaf]2.0.Co;2&gt;</v>
      </c>
      <c r="M220" t="str">
        <f>"    ref_intext_"&amp;E220&amp;": "&amp;""""&amp;H220&amp;""""</f>
        <v xml:space="preserve">    ref_intext_parmenter_et_al_2003: "Parmenter et al., 2003"</v>
      </c>
      <c r="N220" t="str">
        <f>"    ref_bib_"&amp;E220&amp;": "&amp;""""&amp;J220&amp;""""</f>
        <v xml:space="preserve">    ref_bib_parmenter_et_al_2003: "Parmenter, R. R., Yates, T. L., Anderson, D. R., Burnham, K. P., Dunnum, J. L., Franklin, A. B., Friggens, M. T., Lubow, B. C., Miller, M., Olson, G. S., Parmenter, C. A., Pollard, J., Rexstad, E., Shenk, T. M., Stanley, T. R., &amp; White, G. C. (2003). Small-mammal [density](/09_glossary.md#density) estimation: A field comparison of grid-based vs. web-based [density](/09_glossary.md#density) estimators. *Ecological Monographs, 73*(1), 1-26. &lt;https://doi.org/10.1890/0012-9615(2003)073[0001:Smdeaf]2.0.Co;2&gt;"</v>
      </c>
    </row>
    <row r="221" spans="1:14">
      <c r="A221" t="s">
        <v>2886</v>
      </c>
      <c r="B221" t="b">
        <v>0</v>
      </c>
      <c r="C221" t="b">
        <v>0</v>
      </c>
      <c r="D221" t="b">
        <v>1</v>
      </c>
      <c r="E221" t="s">
        <v>1699</v>
      </c>
      <c r="F221" t="s">
        <v>2569</v>
      </c>
      <c r="G221" t="s">
        <v>3103</v>
      </c>
      <c r="H221" t="s">
        <v>138</v>
      </c>
      <c r="I221" t="s">
        <v>138</v>
      </c>
      <c r="J221" t="s">
        <v>1948</v>
      </c>
      <c r="K221" t="str">
        <f>LEFT(J221,141)&amp;" &lt;br&gt; &amp;nbsp;&amp;nbsp;&amp;nbsp;&amp;nbsp;&amp;nbsp;&amp;nbsp;&amp;nbsp;&amp;nbsp;"&amp;MID(J221,2,100)&amp;MID(J221,142,500)</f>
        <v>Parsons, M. H., Apfelbach, R., Banks, P. B., Cameron, E. Z., Dickman, C. R., Frank, A. S. K., Jones, M. E., McGregor, I. S., McLean, S., Mull &lt;br&gt; &amp;nbsp;&amp;nbsp;&amp;nbsp;&amp;nbsp;&amp;nbsp;&amp;nbsp;&amp;nbsp;&amp;nbsp;arsons, M. H., Apfelbach, R., Banks, P. B., Cameron, E. Z., Dickman, C. R., Frank, A. S. K., Jones, er-Schwarze, D., Sparrow, E. E., &amp; Blumstein, D. T. (2018). Biologically meaningful scents: A framework for understanding predator-prey research across disciplines. *Biological reviews of the Cambridge Philosophical Society, 93*(1), 98–114. &lt;https://doi.org/10.1111/brv.12334&gt;</v>
      </c>
      <c r="M221" t="str">
        <f>"    ref_intext_"&amp;E221&amp;": "&amp;""""&amp;H221&amp;""""</f>
        <v xml:space="preserve">    ref_intext_parsons_et_al_2018: "Parsons et al., 2018"</v>
      </c>
      <c r="N221" t="str">
        <f>"    ref_bib_"&amp;E221&amp;": "&amp;""""&amp;J221&amp;""""</f>
        <v xml:space="preserve">    ref_bib_parsons_et_al_2018: "Parsons, M. H., Apfelbach, R., Banks, P. B., Cameron, E. Z., Dickman, C. R., Frank, A. S. K., Jones, M. E., McGregor, I. S., McLean, S., Muller-Schwarze, D., Sparrow, E. E., &amp; Blumstein, D. T. (2018). Biologically meaningful scents: A framework for understanding predator-prey research across disciplines. *Biological reviews of the Cambridge Philosophical Society, 93*(1), 98–114. &lt;https://doi.org/10.1111/brv.12334&gt;"</v>
      </c>
    </row>
    <row r="222" spans="1:14">
      <c r="A222" t="s">
        <v>2886</v>
      </c>
      <c r="B222" t="b">
        <v>1</v>
      </c>
      <c r="C222" t="b">
        <v>0</v>
      </c>
      <c r="D222" t="b">
        <v>0</v>
      </c>
      <c r="E222" t="s">
        <v>1700</v>
      </c>
      <c r="F222" t="s">
        <v>2570</v>
      </c>
      <c r="G222" t="s">
        <v>3104</v>
      </c>
      <c r="H222" t="s">
        <v>137</v>
      </c>
      <c r="I222" t="s">
        <v>818</v>
      </c>
      <c r="J222" t="s">
        <v>2852</v>
      </c>
      <c r="K222" t="str">
        <f>LEFT(J222,141)&amp;" &lt;br&gt; &amp;nbsp;&amp;nbsp;&amp;nbsp;&amp;nbsp;&amp;nbsp;&amp;nbsp;&amp;nbsp;&amp;nbsp;"&amp;MID(J222,2,100)&amp;MID(J222,142,500)</f>
        <v>Pease, B. S., Nielsen, C. K., &amp; Holzmueller, E. J. (2016). Single-Camera Trap [survey](/09_glossary.md#survey) Designs Miss Detections: Impac &lt;br&gt; &amp;nbsp;&amp;nbsp;&amp;nbsp;&amp;nbsp;&amp;nbsp;&amp;nbsp;&amp;nbsp;&amp;nbsp;ease, B. S., Nielsen, C. K., &amp; Holzmueller, E. J. (2016). Single-Camera Trap [survey](/09_glossary.mts on Estimates of Occupancy and Community Metrics. *PloS One, 11*(11), e0166689. &lt;https://doi.org/10.1371/journal.pone.0166689&gt;</v>
      </c>
      <c r="M222" t="str">
        <f>"    ref_intext_"&amp;E222&amp;": "&amp;""""&amp;H222&amp;""""</f>
        <v xml:space="preserve">    ref_intext_pease_et_al_2016: "Pease et al., 2016"</v>
      </c>
      <c r="N222" t="str">
        <f>"    ref_bib_"&amp;E222&amp;": "&amp;""""&amp;J222&amp;""""</f>
        <v xml:space="preserve">    ref_bib_pease_et_al_2016: "Pease, B. S., Nielsen, C. K., &amp; Holzmueller, E. J. (2016). Single-Camera Trap [survey](/09_glossary.md#survey) Designs Miss Detections: Impacts on Estimates of Occupancy and Community Metrics. *PloS One, 11*(11), e0166689. &lt;https://doi.org/10.1371/journal.pone.0166689&gt;"</v>
      </c>
    </row>
    <row r="223" spans="1:14">
      <c r="A223" t="s">
        <v>2886</v>
      </c>
      <c r="B223" t="b">
        <v>1</v>
      </c>
      <c r="C223" t="b">
        <v>0</v>
      </c>
      <c r="D223" t="b">
        <v>0</v>
      </c>
      <c r="E223" t="s">
        <v>1702</v>
      </c>
      <c r="F223" t="s">
        <v>2572</v>
      </c>
      <c r="G223" t="s">
        <v>3106</v>
      </c>
      <c r="H223" t="s">
        <v>136</v>
      </c>
      <c r="I223" t="s">
        <v>136</v>
      </c>
      <c r="J223" t="s">
        <v>1949</v>
      </c>
      <c r="K223" t="str">
        <f>LEFT(J223,141)&amp;" &lt;br&gt; &amp;nbsp;&amp;nbsp;&amp;nbsp;&amp;nbsp;&amp;nbsp;&amp;nbsp;&amp;nbsp;&amp;nbsp;"&amp;MID(J223,2,100)&amp;MID(J223,142,500)</f>
        <v>Powell, R. A., &amp; Mitchell, M. S. (2012). What is a home range? *Journal of Mammalogy, 93*(4), 948-958. &lt;https://doi.org/10.1644/11-mamm-s-177 &lt;br&gt; &amp;nbsp;&amp;nbsp;&amp;nbsp;&amp;nbsp;&amp;nbsp;&amp;nbsp;&amp;nbsp;&amp;nbsp;owell, R. A., &amp; Mitchell, M. S. (2012). What is a home range? *Journal of Mammalogy, 93*(4), 948-958.1&gt;</v>
      </c>
      <c r="M223" t="str">
        <f>"    ref_intext_"&amp;E223&amp;": "&amp;""""&amp;H223&amp;""""</f>
        <v xml:space="preserve">    ref_intext_powell_mitchell_2012: "Powell &amp; Mitchell, 2012"</v>
      </c>
      <c r="N223" t="str">
        <f>"    ref_bib_"&amp;E223&amp;": "&amp;""""&amp;J223&amp;""""</f>
        <v xml:space="preserve">    ref_bib_powell_mitchell_2012: "Powell, R. A., &amp; Mitchell, M. S. (2012). What is a home range? *Journal of Mammalogy, 93*(4), 948-958. &lt;https://doi.org/10.1644/11-mamm-s-177.1&gt;"</v>
      </c>
    </row>
    <row r="224" spans="1:14">
      <c r="A224" t="s">
        <v>2886</v>
      </c>
      <c r="B224" t="b">
        <v>0</v>
      </c>
      <c r="C224" t="b">
        <v>0</v>
      </c>
      <c r="E224" t="s">
        <v>2028</v>
      </c>
      <c r="F224" t="s">
        <v>2573</v>
      </c>
      <c r="G224" t="s">
        <v>3107</v>
      </c>
      <c r="H224" t="s">
        <v>2029</v>
      </c>
      <c r="I224" t="s">
        <v>2029</v>
      </c>
      <c r="J224" t="s">
        <v>2027</v>
      </c>
      <c r="K224" t="str">
        <f>LEFT(J224,141)&amp;" &lt;br&gt; &amp;nbsp;&amp;nbsp;&amp;nbsp;&amp;nbsp;&amp;nbsp;&amp;nbsp;&amp;nbsp;&amp;nbsp;"&amp;MID(J224,2,100)&amp;MID(J224,142,500)</f>
        <v>Project Dragonfly. (2019, Jan 24). *Abundance, species richness, and diversity* [Video]. YouTube. &lt;https://www.youtube.com/watch?v=ghhZClDRK_ &lt;br&gt; &amp;nbsp;&amp;nbsp;&amp;nbsp;&amp;nbsp;&amp;nbsp;&amp;nbsp;&amp;nbsp;&amp;nbsp;roject Dragonfly. (2019, Jan 24). *Abundance, species richness, and diversity* [Video]. YouTube. &lt;htg&amp;source_ve_path=OTY3MTQbqI&gt;</v>
      </c>
      <c r="M224" t="str">
        <f>"    ref_intext_"&amp;E224&amp;": "&amp;""""&amp;H224&amp;""""</f>
        <v xml:space="preserve">    ref_intext_project_dragonfly_2019: "Project Dragonfly, 2019"</v>
      </c>
      <c r="N224" t="str">
        <f>"    ref_bib_"&amp;E224&amp;": "&amp;""""&amp;J224&amp;""""</f>
        <v xml:space="preserve">    ref_bib_project_dragonfly_2019: "Project Dragonfly. (2019, Jan 24). *Abundance, species richness, and diversity* [Video]. YouTube. &lt;https://www.youtube.com/watch?v=ghhZClDRK_g&amp;source_ve_path=OTY3MTQbqI&gt;"</v>
      </c>
    </row>
    <row r="225" spans="1:14">
      <c r="A225" t="s">
        <v>2886</v>
      </c>
      <c r="B225" t="b">
        <v>0</v>
      </c>
      <c r="C225" t="b">
        <v>0</v>
      </c>
      <c r="E225" t="s">
        <v>2106</v>
      </c>
      <c r="F225" t="s">
        <v>2574</v>
      </c>
      <c r="G225" t="s">
        <v>3108</v>
      </c>
      <c r="H225" t="s">
        <v>2107</v>
      </c>
      <c r="I225" t="s">
        <v>2107</v>
      </c>
      <c r="J225" t="s">
        <v>2110</v>
      </c>
      <c r="K225" t="str">
        <f>LEFT(J225,141)&amp;" &lt;br&gt; &amp;nbsp;&amp;nbsp;&amp;nbsp;&amp;nbsp;&amp;nbsp;&amp;nbsp;&amp;nbsp;&amp;nbsp;"&amp;MID(J225,2,100)&amp;MID(J225,142,500)</f>
        <v>Proteus. (2019a, May 30). *Occupancy modelling - the difference between probability and proportion of units occupied* [Video]. YouTube. &lt;http &lt;br&gt; &amp;nbsp;&amp;nbsp;&amp;nbsp;&amp;nbsp;&amp;nbsp;&amp;nbsp;&amp;nbsp;&amp;nbsp;roteus. (2019a, May 30). *Occupancy modelling - the difference between probability and proportion ofs://www.youtube.com/watch?v=zKQFY8W4ceU&gt;</v>
      </c>
      <c r="M225" t="str">
        <f>"    ref_intext_"&amp;E225&amp;": "&amp;""""&amp;H225&amp;""""</f>
        <v xml:space="preserve">    ref_intext_proteus_2019a: "Proteus, 2019a"</v>
      </c>
      <c r="N225" t="str">
        <f>"    ref_bib_"&amp;E225&amp;": "&amp;""""&amp;J225&amp;""""</f>
        <v xml:space="preserve">    ref_bib_proteus_2019a: "Proteus. (2019a, May 30). *Occupancy modelling - the difference between probability and proportion of units occupied* [Video]. YouTube. &lt;https://www.youtube.com/watch?v=zKQFY8W4ceU&gt;"</v>
      </c>
    </row>
    <row r="226" spans="1:14">
      <c r="A226" t="s">
        <v>2886</v>
      </c>
      <c r="B226" t="b">
        <v>0</v>
      </c>
      <c r="C226" t="b">
        <v>0</v>
      </c>
      <c r="E226" t="s">
        <v>2109</v>
      </c>
      <c r="F226" t="s">
        <v>2575</v>
      </c>
      <c r="G226" t="s">
        <v>3109</v>
      </c>
      <c r="H226" t="s">
        <v>2108</v>
      </c>
      <c r="I226" t="s">
        <v>2108</v>
      </c>
      <c r="J226" t="s">
        <v>2111</v>
      </c>
      <c r="K226" t="str">
        <f>LEFT(J226,141)&amp;" &lt;br&gt; &amp;nbsp;&amp;nbsp;&amp;nbsp;&amp;nbsp;&amp;nbsp;&amp;nbsp;&amp;nbsp;&amp;nbsp;"&amp;MID(J226,2,100)&amp;MID(J226,142,500)</f>
        <v>Proteus. (2019b, Aug 22). *Occupancy models - how many covariates can I include?* [Video]. YouTube. &lt;https://www.youtube.com/watch?v=tCh7rTu6 &lt;br&gt; &amp;nbsp;&amp;nbsp;&amp;nbsp;&amp;nbsp;&amp;nbsp;&amp;nbsp;&amp;nbsp;&amp;nbsp;roteus. (2019b, Aug 22). *Occupancy models - how many covariates can I include?* [Video]. YouTube. &lt;fvQ&gt;</v>
      </c>
      <c r="M226" t="str">
        <f>"    ref_intext_"&amp;E226&amp;": "&amp;""""&amp;H226&amp;""""</f>
        <v xml:space="preserve">    ref_intext_proteus_2019b: "Proteus, 2019b"</v>
      </c>
      <c r="N226" t="str">
        <f>"    ref_bib_"&amp;E226&amp;": "&amp;""""&amp;J226&amp;""""</f>
        <v xml:space="preserve">    ref_bib_proteus_2019b: "Proteus. (2019b, Aug 22). *Occupancy models - how many covariates can I include?* [Video]. YouTube. &lt;https://www.youtube.com/watch?v=tCh7rTu6fvQ&gt;"</v>
      </c>
    </row>
    <row r="227" spans="1:14">
      <c r="A227" t="s">
        <v>2886</v>
      </c>
      <c r="B227" t="b">
        <v>0</v>
      </c>
      <c r="C227" t="b">
        <v>0</v>
      </c>
      <c r="D227" t="b">
        <v>1</v>
      </c>
      <c r="E227" t="s">
        <v>12</v>
      </c>
      <c r="F227" t="s">
        <v>2576</v>
      </c>
      <c r="G227" t="s">
        <v>3110</v>
      </c>
      <c r="H227" t="s">
        <v>135</v>
      </c>
      <c r="I227" t="s">
        <v>135</v>
      </c>
      <c r="J227" t="s">
        <v>1950</v>
      </c>
      <c r="K227" t="str">
        <f>LEFT(J227,141)&amp;" &lt;br&gt; &amp;nbsp;&amp;nbsp;&amp;nbsp;&amp;nbsp;&amp;nbsp;&amp;nbsp;&amp;nbsp;&amp;nbsp;"&amp;MID(J227,2,100)&amp;MID(J227,142,500)</f>
        <v>Pyron, M. (2010) Characterizing Communities. *Nature Education Knowledge, 3*(10):39. &lt;https://www.nature.com/scitable/knowledge/library/chara &lt;br&gt; &amp;nbsp;&amp;nbsp;&amp;nbsp;&amp;nbsp;&amp;nbsp;&amp;nbsp;&amp;nbsp;&amp;nbsp;yron, M. (2010) Characterizing Communities. *Nature Education Knowledge, 3*(10):39. &lt;https://www.natcterizing-communities-13241173/&gt;</v>
      </c>
      <c r="M227" t="str">
        <f>"    ref_intext_"&amp;E227&amp;": "&amp;""""&amp;H227&amp;""""</f>
        <v xml:space="preserve">    ref_intext_pyron_2010: "Pyron, 2010"</v>
      </c>
      <c r="N227" t="str">
        <f>"    ref_bib_"&amp;E227&amp;": "&amp;""""&amp;J227&amp;""""</f>
        <v xml:space="preserve">    ref_bib_pyron_2010: "Pyron, M. (2010) Characterizing Communities. *Nature Education Knowledge, 3*(10):39. &lt;https://www.nature.com/scitable/knowledge/library/characterizing-communities-13241173/&gt;"</v>
      </c>
    </row>
    <row r="228" spans="1:14">
      <c r="A228" t="s">
        <v>2871</v>
      </c>
      <c r="B228" t="b">
        <v>1</v>
      </c>
      <c r="C228" t="b">
        <v>0</v>
      </c>
      <c r="D228" t="b">
        <v>1</v>
      </c>
      <c r="E228" t="s">
        <v>1703</v>
      </c>
      <c r="F228" t="s">
        <v>2577</v>
      </c>
      <c r="G228" t="s">
        <v>3111</v>
      </c>
      <c r="H228" t="s">
        <v>132</v>
      </c>
      <c r="I228" t="s">
        <v>132</v>
      </c>
      <c r="J228" t="s">
        <v>1951</v>
      </c>
      <c r="K228" t="str">
        <f>LEFT(J228,141)&amp;" &lt;br&gt; &amp;nbsp;&amp;nbsp;&amp;nbsp;&amp;nbsp;&amp;nbsp;&amp;nbsp;&amp;nbsp;&amp;nbsp;"&amp;MID(J228,2,100)&amp;MID(J228,142,500)</f>
        <v>Ramage, B. S., Sheil, D., Salim, H. M. W., Fletcher, C., Mustafa, N. -Z. A., Luruthusamay, J. C., Harrison, R. D., Butod, E., Dzulkiply, A. D &lt;br&gt; &amp;nbsp;&amp;nbsp;&amp;nbsp;&amp;nbsp;&amp;nbsp;&amp;nbsp;&amp;nbsp;&amp;nbsp;amage, B. S., Sheil, D., Salim, H. M. W., Fletcher, C., Mustafa, N. -Z. A., Luruthusamay, J. C., Har., Kassim, A. R., &amp; Potts, M. D. (2013). Pseudoreplication in tropical forests and the resulting effects on biodiversity conservation. *Conservation Biology, 27*(2), 364–372. &lt;https://www.jstor.org/stable/23525262&gt;</v>
      </c>
      <c r="M228" t="str">
        <f>"    ref_intext_"&amp;E228&amp;": "&amp;""""&amp;H228&amp;""""</f>
        <v xml:space="preserve">    ref_intext_ramage_et_al_2013: "Ramage et al., 2013"</v>
      </c>
      <c r="N228" t="str">
        <f>"    ref_bib_"&amp;E228&amp;": "&amp;""""&amp;J228&amp;""""</f>
        <v xml:space="preserve">    ref_bib_ramage_et_al_2013: "Ramage, B. S., Sheil, D., Salim, H. M. W., Fletcher, C., Mustafa, N. -Z. A., Luruthusamay, J. C., Harrison, R. D., Butod, E., Dzulkiply, A. D., Kassim, A. R., &amp; Potts, M. D. (2013). Pseudoreplication in tropical forests and the resulting effects on biodiversity conservation. *Conservation Biology, 27*(2), 364–372. &lt;https://www.jstor.org/stable/23525262&gt;"</v>
      </c>
    </row>
    <row r="229" spans="1:14">
      <c r="A229" t="s">
        <v>2871</v>
      </c>
      <c r="B229" t="b">
        <v>1</v>
      </c>
      <c r="C229" t="b">
        <v>0</v>
      </c>
      <c r="D229" t="b">
        <v>0</v>
      </c>
      <c r="E229" t="s">
        <v>1704</v>
      </c>
      <c r="F229" t="s">
        <v>2578</v>
      </c>
      <c r="G229" t="s">
        <v>3112</v>
      </c>
      <c r="H229" t="s">
        <v>131</v>
      </c>
      <c r="I229" t="s">
        <v>131</v>
      </c>
      <c r="J229" t="s">
        <v>1952</v>
      </c>
      <c r="K229" t="str">
        <f>LEFT(J229,141)&amp;" &lt;br&gt; &amp;nbsp;&amp;nbsp;&amp;nbsp;&amp;nbsp;&amp;nbsp;&amp;nbsp;&amp;nbsp;&amp;nbsp;"&amp;MID(J229,2,100)&amp;MID(J229,142,500)</f>
        <v>Randler, C., &amp; Kalb, N. (2018). Distance and size matters: A comparison of six wildlife camera traps and their usefulness for wild birds. *Ec &lt;br&gt; &amp;nbsp;&amp;nbsp;&amp;nbsp;&amp;nbsp;&amp;nbsp;&amp;nbsp;&amp;nbsp;&amp;nbsp;andler, C., &amp; Kalb, N. (2018). Distance and size matters: A comparison of six wildlife camera traps ology and Evolution*, 1-13. &lt;https://onlinelibrary.wiley.com/doi/pdf/10.1002/ece3.4240&gt;</v>
      </c>
      <c r="M229" t="str">
        <f>"    ref_intext_"&amp;E229&amp;": "&amp;""""&amp;H229&amp;""""</f>
        <v xml:space="preserve">    ref_intext_randler_kalb_2018: "Randler &amp; Kalb, 2018"</v>
      </c>
      <c r="N229" t="str">
        <f>"    ref_bib_"&amp;E229&amp;": "&amp;""""&amp;J229&amp;""""</f>
        <v xml:space="preserve">    ref_bib_randler_kalb_2018: "Randler, C., &amp; Kalb, N. (2018). Distance and size matters: A comparison of six wildlife camera traps and their usefulness for wild birds. *Ecology and Evolution*, 1-13. &lt;https://onlinelibrary.wiley.com/doi/pdf/10.1002/ece3.4240&gt;"</v>
      </c>
    </row>
    <row r="230" spans="1:14">
      <c r="A230" t="s">
        <v>2871</v>
      </c>
      <c r="B230" t="b">
        <v>1</v>
      </c>
      <c r="C230" t="b">
        <v>0</v>
      </c>
      <c r="D230" t="b">
        <v>0</v>
      </c>
      <c r="E230" t="s">
        <v>1706</v>
      </c>
      <c r="F230" t="s">
        <v>2579</v>
      </c>
      <c r="G230" t="s">
        <v>3113</v>
      </c>
      <c r="H230" t="s">
        <v>130</v>
      </c>
      <c r="I230" t="s">
        <v>130</v>
      </c>
      <c r="J230" t="s">
        <v>1953</v>
      </c>
      <c r="K230" t="str">
        <f>LEFT(J230,141)&amp;" &lt;br&gt; &amp;nbsp;&amp;nbsp;&amp;nbsp;&amp;nbsp;&amp;nbsp;&amp;nbsp;&amp;nbsp;&amp;nbsp;"&amp;MID(J230,2,100)&amp;MID(J230,142,500)</f>
        <v>Reconyx Inc. (2018). Hyperfire Professional/Outdoor Instruction Manual. Holmen, WI, USA. &lt;https://www.reconyx.com/img/file/HyperFire_2_User_G &lt;br&gt; &amp;nbsp;&amp;nbsp;&amp;nbsp;&amp;nbsp;&amp;nbsp;&amp;nbsp;&amp;nbsp;&amp;nbsp;econyx Inc. (2018). Hyperfire Professional/Outdoor Instruction Manual. Holmen, WI, USA. &lt;https://wwwuide_2018_07_05_v5.pdf&gt;</v>
      </c>
      <c r="M230" t="str">
        <f>"    ref_intext_"&amp;E230&amp;": "&amp;""""&amp;H230&amp;""""</f>
        <v xml:space="preserve">    ref_intext_reconyx_inc._2018: "Reconyx Inc., 2018"</v>
      </c>
      <c r="N230" t="str">
        <f>"    ref_bib_"&amp;E230&amp;": "&amp;""""&amp;J230&amp;""""</f>
        <v xml:space="preserve">    ref_bib_reconyx_inc._2018: "Reconyx Inc. (2018). Hyperfire Professional/Outdoor Instruction Manual. Holmen, WI, USA. &lt;https://www.reconyx.com/img/file/HyperFire_2_User_Guide_2018_07_05_v5.pdf&gt;"</v>
      </c>
    </row>
    <row r="231" spans="1:14">
      <c r="A231" t="s">
        <v>2871</v>
      </c>
      <c r="B231" t="b">
        <v>0</v>
      </c>
      <c r="C231" t="b">
        <v>0</v>
      </c>
      <c r="D231" t="b">
        <v>1</v>
      </c>
      <c r="E231" t="s">
        <v>1707</v>
      </c>
      <c r="F231" t="s">
        <v>2580</v>
      </c>
      <c r="G231" t="s">
        <v>3114</v>
      </c>
      <c r="H231" t="s">
        <v>129</v>
      </c>
      <c r="I231" t="s">
        <v>129</v>
      </c>
      <c r="J231" t="s">
        <v>1954</v>
      </c>
      <c r="K231" t="str">
        <f>LEFT(J231,141)&amp;" &lt;br&gt; &amp;nbsp;&amp;nbsp;&amp;nbsp;&amp;nbsp;&amp;nbsp;&amp;nbsp;&amp;nbsp;&amp;nbsp;"&amp;MID(J231,2,100)&amp;MID(J231,142,500)</f>
        <v>Rendall, A. R., White, J. G., Cooke, R., Whisson, D. A., Schneider, T., Beilharz, L., Poelsma, E., Ryeland, J., &amp; Weston, M. A. (2021). Takin &lt;br&gt; &amp;nbsp;&amp;nbsp;&amp;nbsp;&amp;nbsp;&amp;nbsp;&amp;nbsp;&amp;nbsp;&amp;nbsp;endall, A. R., White, J. G., Cooke, R., Whisson, D. A., Schneider, T., Beilharz, L., Poelsma, E., Ryg the bait: The influence of attractants and microhabitat on detections of fauna by remote‐sensing cameras. Ecological Management &amp; Restoration, 22(1), 72–79. &lt;https://doi.org/10.1111/emr.12444&gt;</v>
      </c>
      <c r="M231" t="str">
        <f>"    ref_intext_"&amp;E231&amp;": "&amp;""""&amp;H231&amp;""""</f>
        <v xml:space="preserve">    ref_intext_rendall_et_al_2021: "Rendall et al., 2021"</v>
      </c>
      <c r="N231" t="str">
        <f>"    ref_bib_"&amp;E231&amp;": "&amp;""""&amp;J231&amp;""""</f>
        <v xml:space="preserve">    ref_bib_rendall_et_al_2021: "Rendall, A. R., White, J. G., Cooke, R., Whisson, D. A., Schneider, T., Beilharz, L., Poelsma, E., Ryeland, J., &amp; Weston, M. A. (2021). Taking the bait: The influence of attractants and microhabitat on detections of fauna by remote‐sensing cameras. Ecological Management &amp; Restoration, 22(1), 72–79. &lt;https://doi.org/10.1111/emr.12444&gt;"</v>
      </c>
    </row>
    <row r="232" spans="1:14">
      <c r="A232" t="s">
        <v>2871</v>
      </c>
      <c r="B232" t="b">
        <v>1</v>
      </c>
      <c r="C232" t="b">
        <v>1</v>
      </c>
      <c r="D232" t="b">
        <v>0</v>
      </c>
      <c r="E232" t="s">
        <v>10</v>
      </c>
      <c r="F232" t="s">
        <v>2581</v>
      </c>
      <c r="G232" t="s">
        <v>3115</v>
      </c>
      <c r="H232" t="s">
        <v>128</v>
      </c>
      <c r="I232" t="s">
        <v>128</v>
      </c>
      <c r="J232" t="s">
        <v>1955</v>
      </c>
      <c r="K232" t="str">
        <f>LEFT(J232,141)&amp;" &lt;br&gt; &amp;nbsp;&amp;nbsp;&amp;nbsp;&amp;nbsp;&amp;nbsp;&amp;nbsp;&amp;nbsp;&amp;nbsp;"&amp;MID(J232,2,100)&amp;MID(J232,142,500)</f>
        <v>Resources Information Standards Committee [RISC]. (2019). *Camera trap Metadata Protocol: Standards for Components of British Columbia’s Biod &lt;br&gt; &amp;nbsp;&amp;nbsp;&amp;nbsp;&amp;nbsp;&amp;nbsp;&amp;nbsp;&amp;nbsp;&amp;nbsp;esources Information Standards Committee [RISC]. (2019). *Camera trap Metadata Protocol: Standards fiversity No. 44*. Province of British Columbia Knowledge Management Branch, Ministry of Environment and Climate Change Strategy, and Ministry of Forests, Lands, Natural Resource Operations and Rural Development. Victoria, B. C. &lt;https://www2.gov.bc.ca/assets/download/DABCE3A5C7934410A8307285070C24EA&gt;</v>
      </c>
      <c r="M232" t="str">
        <f>"    ref_intext_"&amp;E232&amp;": "&amp;""""&amp;H232&amp;""""</f>
        <v xml:space="preserve">    ref_intext_risc_2019: "Resources Information Standards Committee [RISC], 2019"</v>
      </c>
      <c r="N232" t="str">
        <f>"    ref_bib_"&amp;E232&amp;": "&amp;""""&amp;J232&amp;""""</f>
        <v xml:space="preserve">    ref_bib_risc_2019: "Resources Information Standards Committee [RISC]. (2019). *Camera trap Metadata Protocol: Standards for Components of British Columbia’s Biodiversity No. 44*. Province of British Columbia Knowledge Management Branch, Ministry of Environment and Climate Change Strategy, and Ministry of Forests, Lands, Natural Resource Operations and Rural Development. Victoria, B. C. &lt;https://www2.gov.bc.ca/assets/download/DABCE3A5C7934410A8307285070C24EA&gt;"</v>
      </c>
    </row>
    <row r="233" spans="1:14">
      <c r="A233" t="s">
        <v>2871</v>
      </c>
      <c r="B233" t="b">
        <v>1</v>
      </c>
      <c r="C233" t="b">
        <v>0</v>
      </c>
      <c r="D233" t="b">
        <v>0</v>
      </c>
      <c r="E233" t="s">
        <v>1708</v>
      </c>
      <c r="F233" t="s">
        <v>2582</v>
      </c>
      <c r="G233" t="s">
        <v>3116</v>
      </c>
      <c r="H233" t="s">
        <v>127</v>
      </c>
      <c r="I233" t="s">
        <v>127</v>
      </c>
      <c r="J233" t="s">
        <v>1956</v>
      </c>
      <c r="K233" t="str">
        <f>LEFT(J233,141)&amp;" &lt;br&gt; &amp;nbsp;&amp;nbsp;&amp;nbsp;&amp;nbsp;&amp;nbsp;&amp;nbsp;&amp;nbsp;&amp;nbsp;"&amp;MID(J233,2,100)&amp;MID(J233,142,500)</f>
        <v>Rich, L. N., Kelly, M. J., Sollmann, R., Noss, A. J., Maffei, L., Arispe, R. L., Paviolo, A., De Angelo, C. D., Di Blanco, Y. E., &amp; Di Bitett &lt;br&gt; &amp;nbsp;&amp;nbsp;&amp;nbsp;&amp;nbsp;&amp;nbsp;&amp;nbsp;&amp;nbsp;&amp;nbsp;ich, L. N., Kelly, M. J., Sollmann, R., Noss, A. J., Maffei, L., Arispe, R. L., Paviolo, A., De Angei, M. S. (2014).comparing capture-recapture, mark-resight, and spatial mark-resight models for estimating puma densities via camera traps. *Journal of Mammalogy, 95*(2), 382–391. &lt;https://doi.org/10.1644/13-mamm-a-126&gt;</v>
      </c>
      <c r="M233" t="str">
        <f>"    ref_intext_"&amp;E233&amp;": "&amp;""""&amp;H233&amp;""""</f>
        <v xml:space="preserve">    ref_intext_rich_et_al_2014: "Rich et al., 2014"</v>
      </c>
      <c r="N233" t="str">
        <f>"    ref_bib_"&amp;E233&amp;": "&amp;""""&amp;J233&amp;""""</f>
        <v xml:space="preserve">    ref_bib_rich_et_al_2014: "Rich, L. N., Kelly, M. J., Sollmann, R., Noss, A. J., Maffei, L., Arispe, R. L., Paviolo, A., De Angelo, C. D., Di Blanco, Y. E., &amp; Di Bitetti, M. S. (2014).comparing capture-recapture, mark-resight, and spatial mark-resight models for estimating puma densities via camera traps. *Journal of Mammalogy, 95*(2), 382–391. &lt;https://doi.org/10.1644/13-mamm-a-126&gt;"</v>
      </c>
    </row>
    <row r="234" spans="1:14">
      <c r="A234" t="s">
        <v>2871</v>
      </c>
      <c r="B234" t="b">
        <v>1</v>
      </c>
      <c r="C234" t="b">
        <v>0</v>
      </c>
      <c r="D234" t="b">
        <v>0</v>
      </c>
      <c r="E234" t="s">
        <v>1709</v>
      </c>
      <c r="F234" t="s">
        <v>2583</v>
      </c>
      <c r="G234" t="s">
        <v>3117</v>
      </c>
      <c r="H234" t="s">
        <v>126</v>
      </c>
      <c r="I234" t="s">
        <v>126</v>
      </c>
      <c r="J234" t="s">
        <v>1957</v>
      </c>
      <c r="K234" t="str">
        <f>LEFT(J234,141)&amp;" &lt;br&gt; &amp;nbsp;&amp;nbsp;&amp;nbsp;&amp;nbsp;&amp;nbsp;&amp;nbsp;&amp;nbsp;&amp;nbsp;"&amp;MID(J234,2,100)&amp;MID(J234,142,500)</f>
        <v>Ridout, M. S., &amp; Linkie, M. (2009). Estimating overlap of daily activity patterns from camera trap data. *Journal of Agricultural, Biological &lt;br&gt; &amp;nbsp;&amp;nbsp;&amp;nbsp;&amp;nbsp;&amp;nbsp;&amp;nbsp;&amp;nbsp;&amp;nbsp;idout, M. S., &amp; Linkie, M. (2009). Estimating overlap of daily activity patterns from camera trap da, and Environmental Statistics, 14*(3), 322–337. &lt;https://doi.org/10.1198/jabes.2009.08038&gt;</v>
      </c>
      <c r="M234" t="str">
        <f>"    ref_intext_"&amp;E234&amp;": "&amp;""""&amp;H234&amp;""""</f>
        <v xml:space="preserve">    ref_intext_ridout_linkie_2009: "Ridout &amp; Linkie, 2009"</v>
      </c>
      <c r="N234" t="str">
        <f>"    ref_bib_"&amp;E234&amp;": "&amp;""""&amp;J234&amp;""""</f>
        <v xml:space="preserve">    ref_bib_ridout_linkie_2009: "Ridout, M. S., &amp; Linkie, M. (2009). Estimating overlap of daily activity patterns from camera trap data. *Journal of Agricultural, Biological, and Environmental Statistics, 14*(3), 322–337. &lt;https://doi.org/10.1198/jabes.2009.08038&gt;"</v>
      </c>
    </row>
    <row r="235" spans="1:14">
      <c r="A235" t="s">
        <v>2871</v>
      </c>
      <c r="B235" t="b">
        <v>0</v>
      </c>
      <c r="C235" t="b">
        <v>0</v>
      </c>
      <c r="E235" t="s">
        <v>2338</v>
      </c>
      <c r="F235" t="s">
        <v>2584</v>
      </c>
      <c r="G235" t="s">
        <v>3118</v>
      </c>
      <c r="H235" t="s">
        <v>2337</v>
      </c>
      <c r="I235" t="s">
        <v>2036</v>
      </c>
      <c r="J235" t="s">
        <v>2339</v>
      </c>
      <c r="K235" t="str">
        <f>LEFT(J235,141)&amp;" &lt;br&gt; &amp;nbsp;&amp;nbsp;&amp;nbsp;&amp;nbsp;&amp;nbsp;&amp;nbsp;&amp;nbsp;&amp;nbsp;"&amp;MID(J235,2,100)&amp;MID(J235,142,500)</f>
        <v>Riffomonas Project (2022a, Mar 17). *Using vegan to calculate alpha diversity metrics within the tidyverse in R (CC196)* [Video]. YouTube. &lt;h &lt;br&gt; &amp;nbsp;&amp;nbsp;&amp;nbsp;&amp;nbsp;&amp;nbsp;&amp;nbsp;&amp;nbsp;&amp;nbsp;iffomonas Project (2022a, Mar 17). *Using vegan to calculate alpha diversity metrics within the tidyttps://www.youtube.com/watch?v=wq1SXGQYgCs&gt;</v>
      </c>
      <c r="M235" t="str">
        <f>"    ref_intext_"&amp;E235&amp;": "&amp;""""&amp;H235&amp;""""</f>
        <v xml:space="preserve">    ref_intext_riffomonas_project_2022a: "Riffomonas Project, 2022a"</v>
      </c>
      <c r="N235" t="str">
        <f>"    ref_bib_"&amp;E235&amp;": "&amp;""""&amp;J235&amp;""""</f>
        <v xml:space="preserve">    ref_bib_riffomonas_project_2022a: "Riffomonas Project (2022a, Mar 17). *Using vegan to calculate alpha diversity metrics within the tidyverse in R (CC196)* [Video]. YouTube. &lt;https://www.youtube.com/watch?v=wq1SXGQYgCs&gt;"</v>
      </c>
    </row>
    <row r="236" spans="1:14">
      <c r="A236" t="s">
        <v>2871</v>
      </c>
      <c r="B236" t="b">
        <v>0</v>
      </c>
      <c r="C236" t="b">
        <v>0</v>
      </c>
      <c r="E236" t="s">
        <v>2338</v>
      </c>
      <c r="F236" t="s">
        <v>2584</v>
      </c>
      <c r="G236" t="s">
        <v>3118</v>
      </c>
      <c r="H236" t="s">
        <v>2340</v>
      </c>
      <c r="I236" t="s">
        <v>2036</v>
      </c>
      <c r="J236" t="s">
        <v>2341</v>
      </c>
      <c r="K236" t="str">
        <f>LEFT(J236,141)&amp;" &lt;br&gt; &amp;nbsp;&amp;nbsp;&amp;nbsp;&amp;nbsp;&amp;nbsp;&amp;nbsp;&amp;nbsp;&amp;nbsp;"&amp;MID(J236,2,100)&amp;MID(J236,142,500)</f>
        <v>Riffomonas Project (2022b, Mar 24). *Generating a rarefaction curve from collector's curves in R within the tidyverse (CC198)* [Video]. YouTu &lt;br&gt; &amp;nbsp;&amp;nbsp;&amp;nbsp;&amp;nbsp;&amp;nbsp;&amp;nbsp;&amp;nbsp;&amp;nbsp;iffomonas Project (2022b, Mar 24). *Generating a rarefaction curve from collector's curves in R withbe. &lt;https://www.youtube.com/watch?v=ywHVb0Q-qsM&gt;</v>
      </c>
      <c r="M236" t="str">
        <f>"    ref_intext_"&amp;E236&amp;": "&amp;""""&amp;H236&amp;""""</f>
        <v xml:space="preserve">    ref_intext_riffomonas_project_2022a: "Riffomonas Project, 2022b"</v>
      </c>
      <c r="N236" t="str">
        <f>"    ref_bib_"&amp;E236&amp;": "&amp;""""&amp;J236&amp;""""</f>
        <v xml:space="preserve">    ref_bib_riffomonas_project_2022a: "Riffomonas Project (2022b, Mar 24). *Generating a rarefaction curve from collector's curves in R within the tidyverse (CC198)* [Video]. YouTube. &lt;https://www.youtube.com/watch?v=ywHVb0Q-qsM&gt;"</v>
      </c>
    </row>
    <row r="237" spans="1:14">
      <c r="A237" t="s">
        <v>2871</v>
      </c>
      <c r="B237" t="b">
        <v>0</v>
      </c>
      <c r="C237" t="b">
        <v>0</v>
      </c>
      <c r="E237" t="s">
        <v>2335</v>
      </c>
      <c r="F237" t="s">
        <v>2677</v>
      </c>
      <c r="G237" t="s">
        <v>3211</v>
      </c>
      <c r="H237" t="s">
        <v>2342</v>
      </c>
      <c r="I237" t="s">
        <v>2342</v>
      </c>
      <c r="J237" t="s">
        <v>2336</v>
      </c>
      <c r="K237" t="str">
        <f>LEFT(J237,141)&amp;" &lt;br&gt; &amp;nbsp;&amp;nbsp;&amp;nbsp;&amp;nbsp;&amp;nbsp;&amp;nbsp;&amp;nbsp;&amp;nbsp;"&amp;MID(J237,2,100)&amp;MID(J237,142,500)</f>
        <v>Rob K Statistics (2018, Oct 16). *Species Accumulation Curves* [Video]. YouTube. &lt;https://www.youtube.com/watch?v=Jj7LYrU_6RA&amp;t=3s&gt; &lt;br&gt; &amp;nbsp;&amp;nbsp;&amp;nbsp;&amp;nbsp;&amp;nbsp;&amp;nbsp;&amp;nbsp;&amp;nbsp;ob K Statistics (2018, Oct 16). *Species Accumulation Curves* [Video]. YouTube. &lt;https://www.youtube</v>
      </c>
      <c r="M237" t="str">
        <f>"    ref_intext_"&amp;E237&amp;": "&amp;""""&amp;H237&amp;""""</f>
        <v xml:space="preserve">    ref_intext_rk_stats_2018: "Rob K Statistics, 2018"</v>
      </c>
      <c r="N237" t="str">
        <f>"    ref_bib_"&amp;E237&amp;": "&amp;""""&amp;J237&amp;""""</f>
        <v xml:space="preserve">    ref_bib_rk_stats_2018: "Rob K Statistics (2018, Oct 16). *Species Accumulation Curves* [Video]. YouTube. &lt;https://www.youtube.com/watch?v=Jj7LYrU_6RA&amp;t=3s&gt;"</v>
      </c>
    </row>
    <row r="238" spans="1:14">
      <c r="A238" t="s">
        <v>2871</v>
      </c>
      <c r="B238" t="b">
        <v>1</v>
      </c>
      <c r="C238" t="b">
        <v>0</v>
      </c>
      <c r="D238" t="b">
        <v>0</v>
      </c>
      <c r="E238" t="s">
        <v>1710</v>
      </c>
      <c r="F238" t="s">
        <v>2585</v>
      </c>
      <c r="G238" t="s">
        <v>3119</v>
      </c>
      <c r="H238" t="s">
        <v>125</v>
      </c>
      <c r="I238" t="s">
        <v>125</v>
      </c>
      <c r="J238" t="s">
        <v>1958</v>
      </c>
      <c r="K238" t="str">
        <f>LEFT(J238,141)&amp;" &lt;br&gt; &amp;nbsp;&amp;nbsp;&amp;nbsp;&amp;nbsp;&amp;nbsp;&amp;nbsp;&amp;nbsp;&amp;nbsp;"&amp;MID(J238,2,100)&amp;MID(J238,142,500)</f>
        <v>Robinson, S. G., Weithman, C. E., Bellman, H. A., Prisley, S. P., Fraser, J. D., Catlin, D. H., &amp; Karpanty, S. M. (2020). Assessing Error in  &lt;br&gt; &amp;nbsp;&amp;nbsp;&amp;nbsp;&amp;nbsp;&amp;nbsp;&amp;nbsp;&amp;nbsp;&amp;nbsp;obinson, S. G., Weithman, C. E., Bellman, H. A., Prisley, S. P., Fraser, J. D., Catlin, D. H., &amp; KarLocations of Conspicuous Wildlife Using Handheld GPS Units and Location Offset Methods. *Wildlife Society Bulletin, 44*(1), 163-172. &lt;https://doi.org/10.1002/wsb.1055&gt;</v>
      </c>
      <c r="M238" t="str">
        <f>"    ref_intext_"&amp;E238&amp;": "&amp;""""&amp;H238&amp;""""</f>
        <v xml:space="preserve">    ref_intext_robinson_et_al_2020: "Robinson et al., 2020"</v>
      </c>
      <c r="N238" t="str">
        <f>"    ref_bib_"&amp;E238&amp;": "&amp;""""&amp;J238&amp;""""</f>
        <v xml:space="preserve">    ref_bib_robinson_et_al_2020: "Robinson, S. G., Weithman, C. E., Bellman, H. A., Prisley, S. P., Fraser, J. D., Catlin, D. H., &amp; Karpanty, S. M. (2020). Assessing Error in Locations of Conspicuous Wildlife Using Handheld GPS Units and Location Offset Methods. *Wildlife Society Bulletin, 44*(1), 163-172. &lt;https://doi.org/10.1002/wsb.1055&gt;"</v>
      </c>
    </row>
    <row r="239" spans="1:14">
      <c r="A239" t="s">
        <v>2871</v>
      </c>
      <c r="B239" t="b">
        <v>0</v>
      </c>
      <c r="C239" t="b">
        <v>0</v>
      </c>
      <c r="E239" t="s">
        <v>2124</v>
      </c>
      <c r="F239" t="s">
        <v>2586</v>
      </c>
      <c r="G239" t="s">
        <v>3120</v>
      </c>
      <c r="H239" t="s">
        <v>2123</v>
      </c>
      <c r="I239" t="s">
        <v>2123</v>
      </c>
      <c r="J239" t="s">
        <v>2122</v>
      </c>
      <c r="K239" t="str">
        <f>LEFT(J239,141)&amp;" &lt;br&gt; &amp;nbsp;&amp;nbsp;&amp;nbsp;&amp;nbsp;&amp;nbsp;&amp;nbsp;&amp;nbsp;&amp;nbsp;"&amp;MID(J239,2,100)&amp;MID(J239,142,500)</f>
        <v>Roeland Kindt, R. (2020). *Species Accumulation Curves with vegan, BiodiversityR and ggplot2.* &lt;https://rpubs.com/Roeland-KINDT/694021&gt; &lt;br&gt; &amp;nbsp;&amp;nbsp;&amp;nbsp;&amp;nbsp;&amp;nbsp;&amp;nbsp;&amp;nbsp;&amp;nbsp;oeland Kindt, R. (2020). *Species Accumulation Curves with vegan, BiodiversityR and ggplot2.* &lt;https</v>
      </c>
      <c r="M239" t="str">
        <f>"    ref_intext_"&amp;E239&amp;": "&amp;""""&amp;H239&amp;""""</f>
        <v xml:space="preserve">    ref_intext_roeland_2020: "Roeland, 2020"</v>
      </c>
      <c r="N239" t="str">
        <f>"    ref_bib_"&amp;E239&amp;": "&amp;""""&amp;J239&amp;""""</f>
        <v xml:space="preserve">    ref_bib_roeland_2020: "Roeland Kindt, R. (2020). *Species Accumulation Curves with vegan, BiodiversityR and ggplot2.* &lt;https://rpubs.com/Roeland-KINDT/694021&gt;"</v>
      </c>
    </row>
    <row r="240" spans="1:14">
      <c r="A240" t="s">
        <v>2871</v>
      </c>
      <c r="B240" t="b">
        <v>0</v>
      </c>
      <c r="C240" t="b">
        <v>0</v>
      </c>
      <c r="D240" t="b">
        <v>1</v>
      </c>
      <c r="E240" t="s">
        <v>1711</v>
      </c>
      <c r="F240" t="s">
        <v>2587</v>
      </c>
      <c r="G240" t="s">
        <v>3121</v>
      </c>
      <c r="H240" t="s">
        <v>124</v>
      </c>
      <c r="I240" t="s">
        <v>124</v>
      </c>
      <c r="J240" t="s">
        <v>1959</v>
      </c>
      <c r="K240" t="str">
        <f>LEFT(J240,141)&amp;" &lt;br&gt; &amp;nbsp;&amp;nbsp;&amp;nbsp;&amp;nbsp;&amp;nbsp;&amp;nbsp;&amp;nbsp;&amp;nbsp;"&amp;MID(J240,2,100)&amp;MID(J240,142,500)</f>
        <v>Roemer, G. W., Gompper, M. E., &amp; Van Valkenburgh, B. (2009). The Ecological Role of the Mammalian Mesocarnivore. *BioScience*, *59*(2), 165–1 &lt;br&gt; &amp;nbsp;&amp;nbsp;&amp;nbsp;&amp;nbsp;&amp;nbsp;&amp;nbsp;&amp;nbsp;&amp;nbsp;oemer, G. W., Gompper, M. E., &amp; Van Valkenburgh, B. (2009). The Ecological Role of the Mammalian Mes73. &lt;https://doi.org/10.1525/bio.2009.59.2.9&gt;</v>
      </c>
      <c r="M240" t="str">
        <f>"    ref_intext_"&amp;E240&amp;": "&amp;""""&amp;H240&amp;""""</f>
        <v xml:space="preserve">    ref_intext_roemer_et_al_2009: "Roemer et al., 2009"</v>
      </c>
      <c r="N240" t="str">
        <f>"    ref_bib_"&amp;E240&amp;": "&amp;""""&amp;J240&amp;""""</f>
        <v xml:space="preserve">    ref_bib_roemer_et_al_2009: "Roemer, G. W., Gompper, M. E., &amp; Van Valkenburgh, B. (2009). The Ecological Role of the Mammalian Mesocarnivore. *BioScience*, *59*(2), 165–173. &lt;https://doi.org/10.1525/bio.2009.59.2.9&gt;"</v>
      </c>
    </row>
    <row r="241" spans="1:14">
      <c r="A241" t="s">
        <v>2871</v>
      </c>
      <c r="B241" t="b">
        <v>1</v>
      </c>
      <c r="C241" t="b">
        <v>1</v>
      </c>
      <c r="D241" t="b">
        <v>0</v>
      </c>
      <c r="E241" t="s">
        <v>1714</v>
      </c>
      <c r="F241" t="s">
        <v>2588</v>
      </c>
      <c r="G241" t="s">
        <v>3122</v>
      </c>
      <c r="H241" t="s">
        <v>123</v>
      </c>
      <c r="I241" t="s">
        <v>123</v>
      </c>
      <c r="J241" t="s">
        <v>2765</v>
      </c>
      <c r="K241" t="str">
        <f>LEFT(J241,141)&amp;" &lt;br&gt; &amp;nbsp;&amp;nbsp;&amp;nbsp;&amp;nbsp;&amp;nbsp;&amp;nbsp;&amp;nbsp;&amp;nbsp;"&amp;MID(J241,2,100)&amp;MID(J241,142,500)</f>
        <v>Rovero, F., &amp; Marshall, A. R. (2009). Camera Trapping Photographic Rate as an Index of [density](/09_glossary.md#density) in Forest Ungulates &lt;br&gt; &amp;nbsp;&amp;nbsp;&amp;nbsp;&amp;nbsp;&amp;nbsp;&amp;nbsp;&amp;nbsp;&amp;nbsp;overo, F., &amp; Marshall, A. R. (2009). Camera Trapping Photographic Rate as an Index of [density](/09_. *Journal of Applied Ecology*, *46*(5), 1011–1017. &lt;https://www.jstor.org/stable/25623081&gt;</v>
      </c>
      <c r="M241" t="str">
        <f>"    ref_intext_"&amp;E241&amp;": "&amp;""""&amp;H241&amp;""""</f>
        <v xml:space="preserve">    ref_intext_rovero_marshall_2009: "Rovero &amp; Marshall, 2009"</v>
      </c>
      <c r="N241" t="str">
        <f>"    ref_bib_"&amp;E241&amp;": "&amp;""""&amp;J241&amp;""""</f>
        <v xml:space="preserve">    ref_bib_rovero_marshall_2009: "Rovero, F., &amp; Marshall, A. R. (2009). Camera Trapping Photographic Rate as an Index of [density](/09_glossary.md#density) in Forest Ungulates. *Journal of Applied Ecology*, *46*(5), 1011–1017. &lt;https://www.jstor.org/stable/25623081&gt;"</v>
      </c>
    </row>
    <row r="242" spans="1:14">
      <c r="A242" t="s">
        <v>2871</v>
      </c>
      <c r="B242" t="b">
        <v>1</v>
      </c>
      <c r="C242" t="b">
        <v>1</v>
      </c>
      <c r="D242" t="b">
        <v>0</v>
      </c>
      <c r="E242" t="s">
        <v>1715</v>
      </c>
      <c r="F242" t="s">
        <v>2589</v>
      </c>
      <c r="G242" t="s">
        <v>3123</v>
      </c>
      <c r="H242" t="s">
        <v>122</v>
      </c>
      <c r="I242" t="s">
        <v>122</v>
      </c>
      <c r="J242" t="s">
        <v>939</v>
      </c>
      <c r="K242" t="str">
        <f>LEFT(J242,141)&amp;" &lt;br&gt; &amp;nbsp;&amp;nbsp;&amp;nbsp;&amp;nbsp;&amp;nbsp;&amp;nbsp;&amp;nbsp;&amp;nbsp;"&amp;MID(J242,2,100)&amp;MID(J242,142,500)</f>
        <v>Rovero, F., &amp; Zimmermann, F. (2016). *Camera Trapping for Wildlife Research*. Exeter: Pelagic Publishing, UK. &lt;&gt; &lt;br&gt; &amp;nbsp;&amp;nbsp;&amp;nbsp;&amp;nbsp;&amp;nbsp;&amp;nbsp;&amp;nbsp;&amp;nbsp;overo, F., &amp; Zimmermann, F. (2016). *Camera Trapping for Wildlife Research*. Exeter: Pelagic Publish</v>
      </c>
      <c r="M242" t="str">
        <f>"    ref_intext_"&amp;E242&amp;": "&amp;""""&amp;H242&amp;""""</f>
        <v xml:space="preserve">    ref_intext_rovero_zimmermann_2016: "Rovero &amp; Zimmermann, 2016"</v>
      </c>
      <c r="N242" t="str">
        <f>"    ref_bib_"&amp;E242&amp;": "&amp;""""&amp;J242&amp;""""</f>
        <v xml:space="preserve">    ref_bib_rovero_zimmermann_2016: "Rovero, F., &amp; Zimmermann, F. (2016). *Camera Trapping for Wildlife Research*. Exeter: Pelagic Publishing, UK. &lt;&gt;"</v>
      </c>
    </row>
    <row r="243" spans="1:14">
      <c r="A243" t="s">
        <v>2871</v>
      </c>
      <c r="B243" t="b">
        <v>0</v>
      </c>
      <c r="C243" t="b">
        <v>0</v>
      </c>
      <c r="D243" t="b">
        <v>1</v>
      </c>
      <c r="E243" t="s">
        <v>1712</v>
      </c>
      <c r="F243" t="s">
        <v>2590</v>
      </c>
      <c r="G243" t="s">
        <v>3124</v>
      </c>
      <c r="H243" t="s">
        <v>121</v>
      </c>
      <c r="I243" t="s">
        <v>817</v>
      </c>
      <c r="J243" t="s">
        <v>1961</v>
      </c>
      <c r="K243" t="str">
        <f>LEFT(J243,141)&amp;" &lt;br&gt; &amp;nbsp;&amp;nbsp;&amp;nbsp;&amp;nbsp;&amp;nbsp;&amp;nbsp;&amp;nbsp;&amp;nbsp;"&amp;MID(J243,2,100)&amp;MID(J243,142,500)</f>
        <v>Rovero, F., Tobler, M., &amp; Sanderson, J. (2010). Camera trapping for inventorying terrestrial vertebrates. *Manual on Field Recording Techniqu &lt;br&gt; &amp;nbsp;&amp;nbsp;&amp;nbsp;&amp;nbsp;&amp;nbsp;&amp;nbsp;&amp;nbsp;&amp;nbsp;overo, F., Tobler, M., &amp; Sanderson, J. (2010). Camera trapping for inventorying terrestrial vertebraes and Protocols for All Taxa Biodiversity Inventories and Monitoring*. &lt;https://www.researchgate.net/publication/229057405_Camera_trapping_for_inventorying_terrestrial_vertebrates&gt;</v>
      </c>
      <c r="M243" t="str">
        <f>"    ref_intext_"&amp;E243&amp;": "&amp;""""&amp;H243&amp;""""</f>
        <v xml:space="preserve">    ref_intext_rovero_et_al_2010: "Rovero et al., 2010"</v>
      </c>
      <c r="N243" t="str">
        <f>"    ref_bib_"&amp;E243&amp;": "&amp;""""&amp;J243&amp;""""</f>
        <v xml:space="preserve">    ref_bib_rovero_et_al_2010: "Rovero, F., Tobler, M., &amp; Sanderson, J. (2010). Camera trapping for inventorying terrestrial vertebrates. *Manual on Field Recording Techniques and Protocols for All Taxa Biodiversity Inventories and Monitoring*. &lt;https://www.researchgate.net/publication/229057405_Camera_trapping_for_inventorying_terrestrial_vertebrates&gt;"</v>
      </c>
    </row>
    <row r="244" spans="1:14">
      <c r="A244" t="s">
        <v>2871</v>
      </c>
      <c r="B244" t="b">
        <v>1</v>
      </c>
      <c r="C244" t="b">
        <v>1</v>
      </c>
      <c r="D244" t="b">
        <v>0</v>
      </c>
      <c r="E244" t="s">
        <v>1713</v>
      </c>
      <c r="F244" t="s">
        <v>2591</v>
      </c>
      <c r="G244" t="s">
        <v>3125</v>
      </c>
      <c r="H244" t="s">
        <v>120</v>
      </c>
      <c r="I244" t="s">
        <v>120</v>
      </c>
      <c r="J244" t="s">
        <v>1960</v>
      </c>
      <c r="K244" t="str">
        <f>LEFT(J244,141)&amp;" &lt;br&gt; &amp;nbsp;&amp;nbsp;&amp;nbsp;&amp;nbsp;&amp;nbsp;&amp;nbsp;&amp;nbsp;&amp;nbsp;"&amp;MID(J244,2,100)&amp;MID(J244,142,500)</f>
        <v>Rovero, F., Zimmermann, F., Berzi, D., &amp; Meek, P. (2013). “Which camera trap type and how many do I need?” A review of camera features and st &lt;br&gt; &amp;nbsp;&amp;nbsp;&amp;nbsp;&amp;nbsp;&amp;nbsp;&amp;nbsp;&amp;nbsp;&amp;nbsp;overo, F., Zimmermann, F., Berzi, D., &amp; Meek, P. (2013). “Which camera trap type and how many do I nudy designs for a range of wildlife research applications. *Hystrix, the Italian Journal of Mammalogy*, *24*(2), 148–156. &lt;https://doi.org/10.4404/hystrix-24.2-6316&gt;</v>
      </c>
      <c r="M244" t="str">
        <f>"    ref_intext_"&amp;E244&amp;": "&amp;""""&amp;H244&amp;""""</f>
        <v xml:space="preserve">    ref_intext_rovero_et_al_2013: "Rovero et al., 2013"</v>
      </c>
      <c r="N244" t="str">
        <f>"    ref_bib_"&amp;E244&amp;": "&amp;""""&amp;J244&amp;""""</f>
        <v xml:space="preserve">    ref_bib_rovero_et_al_2013: "Rovero, F., Zimmermann, F., Berzi, D., &amp; Meek, P. (2013). “Which camera trap type and how many do I need?” A review of camera features and study designs for a range of wildlife research applications. *Hystrix, the Italian Journal of Mammalogy*, *24*(2), 148–156. &lt;https://doi.org/10.4404/hystrix-24.2-6316&gt;"</v>
      </c>
    </row>
    <row r="245" spans="1:14">
      <c r="A245" t="s">
        <v>2871</v>
      </c>
      <c r="B245" t="b">
        <v>1</v>
      </c>
      <c r="C245" t="b">
        <v>0</v>
      </c>
      <c r="D245" t="b">
        <v>0</v>
      </c>
      <c r="E245" t="s">
        <v>1716</v>
      </c>
      <c r="F245" t="s">
        <v>2592</v>
      </c>
      <c r="G245" t="s">
        <v>3126</v>
      </c>
      <c r="H245" t="s">
        <v>119</v>
      </c>
      <c r="I245" t="s">
        <v>119</v>
      </c>
      <c r="J245" t="s">
        <v>2853</v>
      </c>
      <c r="K245" t="str">
        <f>LEFT(J245,141)&amp;" &lt;br&gt; &amp;nbsp;&amp;nbsp;&amp;nbsp;&amp;nbsp;&amp;nbsp;&amp;nbsp;&amp;nbsp;&amp;nbsp;"&amp;MID(J245,2,100)&amp;MID(J245,142,500)</f>
        <v>Rowcliffe, J. M., &amp; Carbone, C. (2008). [survey](/09_glossary.md#survey)s Using Camera Traps: Are We Looking to a Brighter Future? *Animal Co &lt;br&gt; &amp;nbsp;&amp;nbsp;&amp;nbsp;&amp;nbsp;&amp;nbsp;&amp;nbsp;&amp;nbsp;&amp;nbsp;owcliffe, J. M., &amp; Carbone, C. (2008). [survey](/09_glossary.md#survey)s Using Camera Traps: Are We nservation, 11*(3), 185–86. &lt;https://doi.org/10.1111/j.1469-1795.2008.00180.x&gt;</v>
      </c>
      <c r="M245" t="str">
        <f>"    ref_intext_"&amp;E245&amp;": "&amp;""""&amp;H245&amp;""""</f>
        <v xml:space="preserve">    ref_intext_rowcliffe_carbone_2008: "Rowcliffe &amp; Carbone, 2008"</v>
      </c>
      <c r="N245" t="str">
        <f>"    ref_bib_"&amp;E245&amp;": "&amp;""""&amp;J245&amp;""""</f>
        <v xml:space="preserve">    ref_bib_rowcliffe_carbone_2008: "Rowcliffe, J. M., &amp; Carbone, C. (2008). [survey](/09_glossary.md#survey)s Using Camera Traps: Are We Looking to a Brighter Future? *Animal Conservation, 11*(3), 185–86. &lt;https://doi.org/10.1111/j.1469-1795.2008.00180.x&gt;"</v>
      </c>
    </row>
    <row r="246" spans="1:14">
      <c r="A246" t="s">
        <v>2871</v>
      </c>
      <c r="B246" t="b">
        <v>1</v>
      </c>
      <c r="C246" t="b">
        <v>0</v>
      </c>
      <c r="D246" t="b">
        <v>1</v>
      </c>
      <c r="E246" t="s">
        <v>1717</v>
      </c>
      <c r="F246" t="s">
        <v>2593</v>
      </c>
      <c r="G246" t="s">
        <v>3127</v>
      </c>
      <c r="H246" t="s">
        <v>118</v>
      </c>
      <c r="I246" t="s">
        <v>118</v>
      </c>
      <c r="J246" t="s">
        <v>2766</v>
      </c>
      <c r="K246" t="str">
        <f>LEFT(J246,141)&amp;" &lt;br&gt; &amp;nbsp;&amp;nbsp;&amp;nbsp;&amp;nbsp;&amp;nbsp;&amp;nbsp;&amp;nbsp;&amp;nbsp;"&amp;MID(J246,2,100)&amp;MID(J246,142,500)</f>
        <v>Rowcliffe, J. M., Field, J., Turvey, S. T., &amp; Carbone, C. (2008). Estimating animal [density](/09_glossary.md#density) using camera traps wit &lt;br&gt; &amp;nbsp;&amp;nbsp;&amp;nbsp;&amp;nbsp;&amp;nbsp;&amp;nbsp;&amp;nbsp;&amp;nbsp;owcliffe, J. M., Field, J., Turvey, S. T., &amp; Carbone, C. (2008). Estimating animal [density](/09_glohout the need for individual recognition. *Journal of Applied Ecology*, *45*(4), 1228–1236. &lt;https://doi.org/10.1111/j.1365-2664.2008.01473.x&gt;</v>
      </c>
      <c r="M246" t="str">
        <f>"    ref_intext_"&amp;E246&amp;": "&amp;""""&amp;H246&amp;""""</f>
        <v xml:space="preserve">    ref_intext_rowcliffe_et_al_2008: "Rowcliffe et al., 2008"</v>
      </c>
      <c r="N246" t="str">
        <f>"    ref_bib_"&amp;E246&amp;": "&amp;""""&amp;J246&amp;""""</f>
        <v xml:space="preserve">    ref_bib_rowcliffe_et_al_2008: "Rowcliffe, J. M., Field, J., Turvey, S. T., &amp; Carbone, C. (2008). Estimating animal [density](/09_glossary.md#density) using camera traps without the need for individual recognition. *Journal of Applied Ecology*, *45*(4), 1228–1236. &lt;https://doi.org/10.1111/j.1365-2664.2008.01473.x&gt;"</v>
      </c>
    </row>
    <row r="247" spans="1:14">
      <c r="A247" t="s">
        <v>2871</v>
      </c>
      <c r="B247" t="b">
        <v>1</v>
      </c>
      <c r="C247" t="b">
        <v>0</v>
      </c>
      <c r="D247" t="b">
        <v>0</v>
      </c>
      <c r="E247" t="s">
        <v>1721</v>
      </c>
      <c r="F247" t="s">
        <v>2597</v>
      </c>
      <c r="G247" t="s">
        <v>3131</v>
      </c>
      <c r="H247" t="s">
        <v>117</v>
      </c>
      <c r="I247" t="s">
        <v>117</v>
      </c>
      <c r="J247" t="s">
        <v>1964</v>
      </c>
      <c r="K247" t="str">
        <f>LEFT(J247,141)&amp;" &lt;br&gt; &amp;nbsp;&amp;nbsp;&amp;nbsp;&amp;nbsp;&amp;nbsp;&amp;nbsp;&amp;nbsp;&amp;nbsp;"&amp;MID(J247,2,100)&amp;MID(J247,142,500)</f>
        <v>Rowcliffe, J. M., Jansen, P. A., Kays, R., Kranstauber, B., &amp; Carbone, C. (2016). Wildlife speed cameras: measuring animal travel speed and d &lt;br&gt; &amp;nbsp;&amp;nbsp;&amp;nbsp;&amp;nbsp;&amp;nbsp;&amp;nbsp;&amp;nbsp;&amp;nbsp;owcliffe, J. M., Jansen, P. A., Kays, R., Kranstauber, B., &amp; Carbone, C. (2016). Wildlife speed cameay range using camera traps. *Remote Sensing in Ecology and Conservation, 2*, 84–94. &lt;https://doi.org/10.1002/rse2.17&gt;</v>
      </c>
      <c r="M247" t="str">
        <f>"    ref_intext_"&amp;E247&amp;": "&amp;""""&amp;H247&amp;""""</f>
        <v xml:space="preserve">    ref_intext_rowcliffe_et_al_2016: "Rowcliffe et al., 2016"</v>
      </c>
      <c r="N247" t="str">
        <f>"    ref_bib_"&amp;E247&amp;": "&amp;""""&amp;J247&amp;""""</f>
        <v xml:space="preserve">    ref_bib_rowcliffe_et_al_2016: "Rowcliffe, J. M., Jansen, P. A., Kays, R., Kranstauber, B., &amp; Carbone, C. (2016). Wildlife speed cameras: measuring animal travel speed and day range using camera traps. *Remote Sensing in Ecology and Conservation, 2*, 84–94. &lt;https://doi.org/10.1002/rse2.17&gt;"</v>
      </c>
    </row>
    <row r="248" spans="1:14">
      <c r="A248" t="s">
        <v>2871</v>
      </c>
      <c r="B248" t="b">
        <v>1</v>
      </c>
      <c r="C248" t="b">
        <v>0</v>
      </c>
      <c r="D248" t="b">
        <v>0</v>
      </c>
      <c r="E248" t="s">
        <v>1719</v>
      </c>
      <c r="F248" t="s">
        <v>2595</v>
      </c>
      <c r="G248" t="s">
        <v>3129</v>
      </c>
      <c r="H248" t="s">
        <v>116</v>
      </c>
      <c r="I248" t="s">
        <v>116</v>
      </c>
      <c r="J248" t="s">
        <v>2767</v>
      </c>
      <c r="K248" t="str">
        <f>LEFT(J248,141)&amp;" &lt;br&gt; &amp;nbsp;&amp;nbsp;&amp;nbsp;&amp;nbsp;&amp;nbsp;&amp;nbsp;&amp;nbsp;&amp;nbsp;"&amp;MID(J248,2,100)&amp;MID(J248,142,500)</f>
        <v>Rowcliffe, J. M., Kays, R., Carbone, C., &amp; Jansen, P. A. (2013). Clarifying assumptions behind the estimation of animal [density](/09_glossar &lt;br&gt; &amp;nbsp;&amp;nbsp;&amp;nbsp;&amp;nbsp;&amp;nbsp;&amp;nbsp;&amp;nbsp;&amp;nbsp;owcliffe, J. M., Kays, R., Carbone, C., &amp; Jansen, P. A. (2013). Clarifying assumptions behind the esy.md#density) from camera trap rates. *The Journal of Wildlife Management, 77*(5), 876–876. &lt;https://doi.org/10.1002/jwmg.533&gt;</v>
      </c>
      <c r="M248" t="str">
        <f>"    ref_intext_"&amp;E248&amp;": "&amp;""""&amp;H248&amp;""""</f>
        <v xml:space="preserve">    ref_intext_rowcliffe_et_al_2013: "Rowcliffe et al., 2013"</v>
      </c>
      <c r="N248" t="str">
        <f>"    ref_bib_"&amp;E248&amp;": "&amp;""""&amp;J248&amp;""""</f>
        <v xml:space="preserve">    ref_bib_rowcliffe_et_al_2013: "Rowcliffe, J. M., Kays, R., Carbone, C., &amp; Jansen, P. A. (2013). Clarifying assumptions behind the estimation of animal [density](/09_glossary.md#density) from camera trap rates. *The Journal of Wildlife Management, 77*(5), 876–876. &lt;https://doi.org/10.1002/jwmg.533&gt;"</v>
      </c>
    </row>
    <row r="249" spans="1:14">
      <c r="A249" t="s">
        <v>2871</v>
      </c>
      <c r="B249" t="b">
        <v>1</v>
      </c>
      <c r="C249" t="b">
        <v>0</v>
      </c>
      <c r="D249" t="b">
        <v>0</v>
      </c>
      <c r="E249" t="s">
        <v>1720</v>
      </c>
      <c r="F249" t="s">
        <v>2596</v>
      </c>
      <c r="G249" t="s">
        <v>3130</v>
      </c>
      <c r="H249" t="s">
        <v>115</v>
      </c>
      <c r="I249" t="s">
        <v>115</v>
      </c>
      <c r="J249" t="s">
        <v>1963</v>
      </c>
      <c r="K249" t="str">
        <f>LEFT(J249,141)&amp;" &lt;br&gt; &amp;nbsp;&amp;nbsp;&amp;nbsp;&amp;nbsp;&amp;nbsp;&amp;nbsp;&amp;nbsp;&amp;nbsp;"&amp;MID(J249,2,100)&amp;MID(J249,142,500)</f>
        <v>Rowcliffe, J. M., Kays, R., Kranstauber, B., Carbone, C., Jansen, P. A., &amp; Fisher, D. (2014). Quantifying levels of animal activity using cam &lt;br&gt; &amp;nbsp;&amp;nbsp;&amp;nbsp;&amp;nbsp;&amp;nbsp;&amp;nbsp;&amp;nbsp;&amp;nbsp;owcliffe, J. M., Kays, R., Kranstauber, B., Carbone, C., Jansen, P. A., &amp; Fisher, D. (2014). Quantifera trap data. *Methods in Ecology and Evolution*, *5*(11), 1170–1179. &lt;https://doi.org/10.1111/2041-210x.12278&gt;</v>
      </c>
      <c r="M249" t="str">
        <f>"    ref_intext_"&amp;E249&amp;": "&amp;""""&amp;H249&amp;""""</f>
        <v xml:space="preserve">    ref_intext_rowcliffe_et_al_2014: "Rowcliffe et al., 2014"</v>
      </c>
      <c r="N249" t="str">
        <f>"    ref_bib_"&amp;E249&amp;": "&amp;""""&amp;J249&amp;""""</f>
        <v xml:space="preserve">    ref_bib_rowcliffe_et_al_2014: "Rowcliffe, J. M., Kays, R., Kranstauber, B., Carbone, C., Jansen, P. A., &amp; Fisher, D. (2014). Quantifying levels of animal activity using camera trap data. *Methods in Ecology and Evolution*, *5*(11), 1170–1179. &lt;https://doi.org/10.1111/2041-210x.12278&gt;"</v>
      </c>
    </row>
    <row r="250" spans="1:14">
      <c r="A250" t="s">
        <v>2871</v>
      </c>
      <c r="B250" t="b">
        <v>1</v>
      </c>
      <c r="C250" t="b">
        <v>0</v>
      </c>
      <c r="D250" t="b">
        <v>0</v>
      </c>
      <c r="E250" t="s">
        <v>1718</v>
      </c>
      <c r="F250" t="s">
        <v>2594</v>
      </c>
      <c r="G250" t="s">
        <v>3128</v>
      </c>
      <c r="H250" t="s">
        <v>114</v>
      </c>
      <c r="I250" t="s">
        <v>114</v>
      </c>
      <c r="J250" t="s">
        <v>1962</v>
      </c>
      <c r="K250" t="str">
        <f>LEFT(J250,141)&amp;" &lt;br&gt; &amp;nbsp;&amp;nbsp;&amp;nbsp;&amp;nbsp;&amp;nbsp;&amp;nbsp;&amp;nbsp;&amp;nbsp;"&amp;MID(J250,2,100)&amp;MID(J250,142,500)</f>
        <v>Rowcliffe, M. J., Carbone, C., Jansen, P. A., Kays, R., &amp; Kranstauber, B. (2011). Quantifying the sensitivity of camera traps: an adapted dis &lt;br&gt; &amp;nbsp;&amp;nbsp;&amp;nbsp;&amp;nbsp;&amp;nbsp;&amp;nbsp;&amp;nbsp;&amp;nbsp;owcliffe, M. J., Carbone, C., Jansen, P. A., Kays, R., &amp; Kranstauber, B. (2011). Quantifying the sentance sampling approach. *Methods in Ecology and Evolution, 2*(5), 464–476. &lt;https://doi.org/10.1111/j.2041-210X.2011.00094.x&gt;</v>
      </c>
      <c r="M250" t="str">
        <f>"    ref_intext_"&amp;E250&amp;": "&amp;""""&amp;H250&amp;""""</f>
        <v xml:space="preserve">    ref_intext_rowcliffe_et_al_2011: "Rowcliffe et al., 2011"</v>
      </c>
      <c r="N250" t="str">
        <f>"    ref_bib_"&amp;E250&amp;": "&amp;""""&amp;J250&amp;""""</f>
        <v xml:space="preserve">    ref_bib_rowcliffe_et_al_2011: "Rowcliffe, M. J., Carbone, C., Jansen, P. A., Kays, R., &amp; Kranstauber, B. (2011). Quantifying the sensitivity of camera traps: an adapted distance sampling approach. *Methods in Ecology and Evolution, 2*(5), 464–476. &lt;https://doi.org/10.1111/j.2041-210X.2011.00094.x&gt;"</v>
      </c>
    </row>
    <row r="251" spans="1:14">
      <c r="A251" t="s">
        <v>2871</v>
      </c>
      <c r="B251" t="b">
        <v>1</v>
      </c>
      <c r="C251" t="b">
        <v>0</v>
      </c>
      <c r="D251" t="b">
        <v>0</v>
      </c>
      <c r="E251" t="s">
        <v>9</v>
      </c>
      <c r="F251" t="s">
        <v>2602</v>
      </c>
      <c r="G251" t="s">
        <v>3136</v>
      </c>
      <c r="H251" t="s">
        <v>113</v>
      </c>
      <c r="I251" t="s">
        <v>113</v>
      </c>
      <c r="J251" t="s">
        <v>1967</v>
      </c>
      <c r="K251" t="str">
        <f>LEFT(J251,141)&amp;" &lt;br&gt; &amp;nbsp;&amp;nbsp;&amp;nbsp;&amp;nbsp;&amp;nbsp;&amp;nbsp;&amp;nbsp;&amp;nbsp;"&amp;MID(J251,2,100)&amp;MID(J251,142,500)</f>
        <v>Royle, J. A. (2004). N-mixture Models for estimating population size from spatially Repeated Counts. *International Biometric Society, 60*(1) &lt;br&gt; &amp;nbsp;&amp;nbsp;&amp;nbsp;&amp;nbsp;&amp;nbsp;&amp;nbsp;&amp;nbsp;&amp;nbsp;oyle, J. A. (2004). N-mixture Models for estimating population size from spatially Repeated Counts. , 108–115. &lt;https://www.jstor.org/stable/3695558&gt;</v>
      </c>
      <c r="M251" t="str">
        <f>"    ref_intext_"&amp;E251&amp;": "&amp;""""&amp;H251&amp;""""</f>
        <v xml:space="preserve">    ref_intext_royle_2004: "Royle, 2004"</v>
      </c>
      <c r="N251" t="str">
        <f>"    ref_bib_"&amp;E251&amp;": "&amp;""""&amp;J251&amp;""""</f>
        <v xml:space="preserve">    ref_bib_royle_2004: "Royle, J. A. (2004). N-mixture Models for estimating population size from spatially Repeated Counts. *International Biometric Society, 60*(1), 108–115. &lt;https://www.jstor.org/stable/3695558&gt;"</v>
      </c>
    </row>
    <row r="252" spans="1:14">
      <c r="A252" t="s">
        <v>2871</v>
      </c>
      <c r="B252" t="b">
        <v>1</v>
      </c>
      <c r="C252" t="b">
        <v>0</v>
      </c>
      <c r="D252" t="b">
        <v>0</v>
      </c>
      <c r="E252" t="s">
        <v>1724</v>
      </c>
      <c r="F252" t="s">
        <v>2598</v>
      </c>
      <c r="G252" t="s">
        <v>3132</v>
      </c>
      <c r="H252" t="s">
        <v>112</v>
      </c>
      <c r="I252" t="s">
        <v>112</v>
      </c>
      <c r="J252" t="s">
        <v>1965</v>
      </c>
      <c r="K252" t="str">
        <f>LEFT(J252,141)&amp;" &lt;br&gt; &amp;nbsp;&amp;nbsp;&amp;nbsp;&amp;nbsp;&amp;nbsp;&amp;nbsp;&amp;nbsp;&amp;nbsp;"&amp;MID(J252,2,100)&amp;MID(J252,142,500)</f>
        <v>Royle, J. A., &amp; Nichols, J. D. (2003). Estimating abundance from repeated presence–absence data or point counts. *Ecology, 84*, 777–790. &lt;htt &lt;br&gt; &amp;nbsp;&amp;nbsp;&amp;nbsp;&amp;nbsp;&amp;nbsp;&amp;nbsp;&amp;nbsp;&amp;nbsp;oyle, J. A., &amp; Nichols, J. D. (2003). Estimating abundance from repeated presence–absence data or pops://doi.org/10.1890/0012-9658(2003)084[0777:EAFRPA]2.0.CO;2&gt;</v>
      </c>
      <c r="M252" t="str">
        <f>"    ref_intext_"&amp;E252&amp;": "&amp;""""&amp;H252&amp;""""</f>
        <v xml:space="preserve">    ref_intext_royle_nichols_2003: "Royle &amp; Nichols, 2003"</v>
      </c>
      <c r="N252" t="str">
        <f>"    ref_bib_"&amp;E252&amp;": "&amp;""""&amp;J252&amp;""""</f>
        <v xml:space="preserve">    ref_bib_royle_nichols_2003: "Royle, J. A., &amp; Nichols, J. D. (2003). Estimating abundance from repeated presence–absence data or point counts. *Ecology, 84*, 777–790. &lt;https://doi.org/10.1890/0012-9658(2003)084[0777:EAFRPA]2.0.CO;2&gt;"</v>
      </c>
    </row>
    <row r="253" spans="1:14">
      <c r="A253" t="s">
        <v>2871</v>
      </c>
      <c r="B253" t="b">
        <v>1</v>
      </c>
      <c r="C253" t="b">
        <v>1</v>
      </c>
      <c r="D253" t="b">
        <v>0</v>
      </c>
      <c r="E253" t="s">
        <v>1725</v>
      </c>
      <c r="F253" t="s">
        <v>2599</v>
      </c>
      <c r="G253" t="s">
        <v>3133</v>
      </c>
      <c r="H253" t="s">
        <v>111</v>
      </c>
      <c r="I253" t="s">
        <v>111</v>
      </c>
      <c r="J253" t="s">
        <v>1966</v>
      </c>
      <c r="K253" t="str">
        <f>LEFT(J253,141)&amp;" &lt;br&gt; &amp;nbsp;&amp;nbsp;&amp;nbsp;&amp;nbsp;&amp;nbsp;&amp;nbsp;&amp;nbsp;&amp;nbsp;"&amp;MID(J253,2,100)&amp;MID(J253,142,500)</f>
        <v>Royle, J. A., &amp; Young, K. V. (2008). A hierarchical model for spatial capture-recapture data. *Ecology, 89*(8), 2281–2289. &lt;https://doi.org/1 &lt;br&gt; &amp;nbsp;&amp;nbsp;&amp;nbsp;&amp;nbsp;&amp;nbsp;&amp;nbsp;&amp;nbsp;&amp;nbsp;oyle, J. A., &amp; Young, K. V. (2008). A hierarchical model for spatial capture-recapture data. *Ecolog0.1890/07-0601.1&gt;</v>
      </c>
      <c r="M253" t="str">
        <f>"    ref_intext_"&amp;E253&amp;": "&amp;""""&amp;H253&amp;""""</f>
        <v xml:space="preserve">    ref_intext_royle_young_2008: "Royle &amp; Young, 2008"</v>
      </c>
      <c r="N253" t="str">
        <f>"    ref_bib_"&amp;E253&amp;": "&amp;""""&amp;J253&amp;""""</f>
        <v xml:space="preserve">    ref_bib_royle_young_2008: "Royle, J. A., &amp; Young, K. V. (2008). A hierarchical model for spatial capture-recapture data. *Ecology, 89*(8), 2281–2289. &lt;https://doi.org/10.1890/07-0601.1&gt;"</v>
      </c>
    </row>
    <row r="254" spans="1:14">
      <c r="A254" t="s">
        <v>2871</v>
      </c>
      <c r="B254" t="b">
        <v>1</v>
      </c>
      <c r="C254" t="b">
        <v>0</v>
      </c>
      <c r="D254" t="b">
        <v>0</v>
      </c>
      <c r="E254" t="s">
        <v>1723</v>
      </c>
      <c r="F254" t="s">
        <v>2601</v>
      </c>
      <c r="G254" t="s">
        <v>3135</v>
      </c>
      <c r="H254" t="s">
        <v>110</v>
      </c>
      <c r="I254" t="s">
        <v>816</v>
      </c>
      <c r="J254" t="s">
        <v>2769</v>
      </c>
      <c r="K254" t="str">
        <f>LEFT(J254,141)&amp;" &lt;br&gt; &amp;nbsp;&amp;nbsp;&amp;nbsp;&amp;nbsp;&amp;nbsp;&amp;nbsp;&amp;nbsp;&amp;nbsp;"&amp;MID(J254,2,100)&amp;MID(J254,142,500)</f>
        <v>Royle, J. A., Converse, S. J., &amp; Freckleton, R. (2014). Hierarchical spatial capture-recapture models: modelling population [density](/09_glo &lt;br&gt; &amp;nbsp;&amp;nbsp;&amp;nbsp;&amp;nbsp;&amp;nbsp;&amp;nbsp;&amp;nbsp;&amp;nbsp;oyle, J. A., Converse, S. J., &amp; Freckleton, R. (2014). Hierarchical spatial capture-recapture modelsssary.md#density) in stratified populations. *Methods in Ecology and Evolution, 5*(1), 37-43. &lt;https://doi.org/10.1111/2041-210x.12135&gt;</v>
      </c>
      <c r="M254" t="str">
        <f>"    ref_intext_"&amp;E254&amp;": "&amp;""""&amp;H254&amp;""""</f>
        <v xml:space="preserve">    ref_intext_royle_et_al_2014: "Royle et al., 2014"</v>
      </c>
      <c r="N254" t="str">
        <f>"    ref_bib_"&amp;E254&amp;": "&amp;""""&amp;J254&amp;""""</f>
        <v xml:space="preserve">    ref_bib_royle_et_al_2014: "Royle, J. A., Converse, S. J., &amp; Freckleton, R. (2014). Hierarchical spatial capture-recapture models: modelling population [density](/09_glossary.md#density) in stratified populations. *Methods in Ecology and Evolution, 5*(1), 37-43. &lt;https://doi.org/10.1111/2041-210x.12135&gt;"</v>
      </c>
    </row>
    <row r="255" spans="1:14">
      <c r="A255" t="s">
        <v>2871</v>
      </c>
      <c r="B255" t="b">
        <v>1</v>
      </c>
      <c r="C255" t="b">
        <v>0</v>
      </c>
      <c r="D255" t="b">
        <v>0</v>
      </c>
      <c r="E255" t="s">
        <v>1722</v>
      </c>
      <c r="F255" t="s">
        <v>2600</v>
      </c>
      <c r="G255" t="s">
        <v>3134</v>
      </c>
      <c r="H255" t="s">
        <v>109</v>
      </c>
      <c r="I255" t="s">
        <v>109</v>
      </c>
      <c r="J255" t="s">
        <v>2768</v>
      </c>
      <c r="K255" t="str">
        <f>LEFT(J255,141)&amp;" &lt;br&gt; &amp;nbsp;&amp;nbsp;&amp;nbsp;&amp;nbsp;&amp;nbsp;&amp;nbsp;&amp;nbsp;&amp;nbsp;"&amp;MID(J255,2,100)&amp;MID(J255,142,500)</f>
        <v>Royle, J. A., Nichols, J. D., Karanth, K. U., &amp; Gopalaswamy, A. M. (2009). A hierarchical model for estimating [density](/09_glossary.md#dens &lt;br&gt; &amp;nbsp;&amp;nbsp;&amp;nbsp;&amp;nbsp;&amp;nbsp;&amp;nbsp;&amp;nbsp;&amp;nbsp;oyle, J. A., Nichols, J. D., Karanth, K. U., &amp; Gopalaswamy, A. M. (2009). A hierarchical model for eity) in camera-trap studies. *Journal of Applied Ecology, 46*(1), 118–127. &lt;https://doi.org/10.1111/j.1365-2664.2008.01578.x&gt;</v>
      </c>
      <c r="M255" t="str">
        <f>"    ref_intext_"&amp;E255&amp;": "&amp;""""&amp;H255&amp;""""</f>
        <v xml:space="preserve">    ref_intext_royle_et_al_2009: "Royle et al., 2009"</v>
      </c>
      <c r="N255" t="str">
        <f>"    ref_bib_"&amp;E255&amp;": "&amp;""""&amp;J255&amp;""""</f>
        <v xml:space="preserve">    ref_bib_royle_et_al_2009: "Royle, J. A., Nichols, J. D., Karanth, K. U., &amp; Gopalaswamy, A. M. (2009). A hierarchical model for estimating [density](/09_glossary.md#density) in camera-trap studies. *Journal of Applied Ecology, 46*(1), 118–127. &lt;https://doi.org/10.1111/j.1365-2664.2008.01578.x&gt;"</v>
      </c>
    </row>
    <row r="256" spans="1:14">
      <c r="A256" t="s">
        <v>2887</v>
      </c>
      <c r="B256" t="b">
        <v>1</v>
      </c>
      <c r="C256" t="b">
        <v>1</v>
      </c>
      <c r="D256" t="b">
        <v>1</v>
      </c>
      <c r="E256" t="s">
        <v>1726</v>
      </c>
      <c r="F256" t="s">
        <v>2603</v>
      </c>
      <c r="G256" t="s">
        <v>3137</v>
      </c>
      <c r="H256" t="s">
        <v>107</v>
      </c>
      <c r="I256" t="s">
        <v>107</v>
      </c>
      <c r="J256" t="s">
        <v>1968</v>
      </c>
      <c r="K256" t="str">
        <f>LEFT(J256,141)&amp;" &lt;br&gt; &amp;nbsp;&amp;nbsp;&amp;nbsp;&amp;nbsp;&amp;nbsp;&amp;nbsp;&amp;nbsp;&amp;nbsp;"&amp;MID(J256,2,100)&amp;MID(J256,142,500)</f>
        <v>Samejima, H., Ong, R., Lagan, P. &amp; Kitayama, K. (2012). Camera-trapping rates of mammals and birds in a Bornean tropical rainforest under sus &lt;br&gt; &amp;nbsp;&amp;nbsp;&amp;nbsp;&amp;nbsp;&amp;nbsp;&amp;nbsp;&amp;nbsp;&amp;nbsp;amejima, H., Ong, R., Lagan, P. &amp; Kitayama, K. (2012). Camera-trapping rates of mammals and birds intainable forest management. *Forest Ecology and Management, 270*, 248–256. &lt;https://doi.org/10.1016/j.foreco.2012.01.013&gt;</v>
      </c>
      <c r="M256" t="str">
        <f>"    ref_intext_"&amp;E256&amp;": "&amp;""""&amp;H256&amp;""""</f>
        <v xml:space="preserve">    ref_intext_samejima_et_al_2012: "Samejima et al., 2012"</v>
      </c>
      <c r="N256" t="str">
        <f>"    ref_bib_"&amp;E256&amp;": "&amp;""""&amp;J256&amp;""""</f>
        <v xml:space="preserve">    ref_bib_samejima_et_al_2012: "Samejima, H., Ong, R., Lagan, P. &amp; Kitayama, K. (2012). Camera-trapping rates of mammals and birds in a Bornean tropical rainforest under sustainable forest management. *Forest Ecology and Management, 270*, 248–256. &lt;https://doi.org/10.1016/j.foreco.2012.01.013&gt;"</v>
      </c>
    </row>
    <row r="257" spans="1:14">
      <c r="A257" t="s">
        <v>2887</v>
      </c>
      <c r="B257" t="b">
        <v>0</v>
      </c>
      <c r="C257" t="b">
        <v>0</v>
      </c>
      <c r="D257" t="s">
        <v>809</v>
      </c>
      <c r="E257" t="s">
        <v>1727</v>
      </c>
      <c r="F257" t="s">
        <v>2604</v>
      </c>
      <c r="G257" t="s">
        <v>3138</v>
      </c>
      <c r="H257" t="s">
        <v>106</v>
      </c>
      <c r="I257" t="s">
        <v>106</v>
      </c>
      <c r="J257" t="s">
        <v>1969</v>
      </c>
      <c r="K257" t="str">
        <f>LEFT(J257,141)&amp;" &lt;br&gt; &amp;nbsp;&amp;nbsp;&amp;nbsp;&amp;nbsp;&amp;nbsp;&amp;nbsp;&amp;nbsp;&amp;nbsp;"&amp;MID(J257,2,100)&amp;MID(J257,142,500)</f>
        <v>Santini, G., Abolaffio, M., Ossi, F., Franzetti, B., Cagnacci, F., &amp; Focardi, S. (2022) Population Assessment without Individual Identificati &lt;br&gt; &amp;nbsp;&amp;nbsp;&amp;nbsp;&amp;nbsp;&amp;nbsp;&amp;nbsp;&amp;nbsp;&amp;nbsp;antini, G., Abolaffio, M., Ossi, F., Franzetti, B., Cagnacci, F., &amp; Focardi, S. (2022) Population Ason Using Camera-Traps: A Comparison of Four Methods. *Basic and Applied Ecology, 61*, 68–81. &lt;https://doi.org/10.1016/j.baae.2022.03.007&gt;</v>
      </c>
      <c r="M257" t="str">
        <f>"    ref_intext_"&amp;E257&amp;": "&amp;""""&amp;H257&amp;""""</f>
        <v xml:space="preserve">    ref_intext_santini_et_al_2020: "Santini et al., 2020"</v>
      </c>
      <c r="N257" t="str">
        <f>"    ref_bib_"&amp;E257&amp;": "&amp;""""&amp;J257&amp;""""</f>
        <v xml:space="preserve">    ref_bib_santini_et_al_2020: "Santini, G., Abolaffio, M., Ossi, F., Franzetti, B., Cagnacci, F., &amp; Focardi, S. (2022) Population Assessment without Individual Identification Using Camera-Traps: A Comparison of Four Methods. *Basic and Applied Ecology, 61*, 68–81. &lt;https://doi.org/10.1016/j.baae.2022.03.007&gt;"</v>
      </c>
    </row>
    <row r="258" spans="1:14">
      <c r="A258" t="s">
        <v>2887</v>
      </c>
      <c r="B258" t="b">
        <v>1</v>
      </c>
      <c r="C258" t="b">
        <v>0</v>
      </c>
      <c r="D258" t="b">
        <v>0</v>
      </c>
      <c r="E258" t="s">
        <v>1728</v>
      </c>
      <c r="F258" t="s">
        <v>2605</v>
      </c>
      <c r="G258" t="s">
        <v>3139</v>
      </c>
      <c r="H258" t="s">
        <v>105</v>
      </c>
      <c r="I258" t="s">
        <v>105</v>
      </c>
      <c r="J258" t="s">
        <v>940</v>
      </c>
      <c r="K258" t="str">
        <f>LEFT(J258,141)&amp;" &lt;br&gt; &amp;nbsp;&amp;nbsp;&amp;nbsp;&amp;nbsp;&amp;nbsp;&amp;nbsp;&amp;nbsp;&amp;nbsp;"&amp;MID(J258,2,100)&amp;MID(J258,142,500)</f>
        <v>Schenider, S., Taylor, G. W., Linquist, S., &amp; Kremer, S. C. (2018). Past, Present, and Future Approaches Using Computer Vision for Animal Re- &lt;br&gt; &amp;nbsp;&amp;nbsp;&amp;nbsp;&amp;nbsp;&amp;nbsp;&amp;nbsp;&amp;nbsp;&amp;nbsp;chenider, S., Taylor, G. W., Linquist, S., &amp; Kremer, S. C. (2018). Past, Present, and Future ApproacIdentification from Camera Trap Data. *Methods in Ecology and Evolution, 10, 461-47*0. https://besjournals. onlinelibrary. wiley.com/doi/epdf/10.1111/2041-210X. 13133 &lt;&gt;</v>
      </c>
      <c r="M258" t="str">
        <f>"    ref_intext_"&amp;E258&amp;": "&amp;""""&amp;H258&amp;""""</f>
        <v xml:space="preserve">    ref_intext_schenider_et_al_2018: "Schenider et al., 2018"</v>
      </c>
      <c r="N258" t="str">
        <f>"    ref_bib_"&amp;E258&amp;": "&amp;""""&amp;J258&amp;""""</f>
        <v xml:space="preserve">    ref_bib_schenider_et_al_2018: "Schenider, S., Taylor, G. W., Linquist, S., &amp; Kremer, S. C. (2018). Past, Present, and Future Approaches Using Computer Vision for Animal Re-Identification from Camera Trap Data. *Methods in Ecology and Evolution, 10, 461-47*0. https://besjournals. onlinelibrary. wiley.com/doi/epdf/10.1111/2041-210X. 13133 &lt;&gt;"</v>
      </c>
    </row>
    <row r="259" spans="1:14">
      <c r="A259" t="s">
        <v>2887</v>
      </c>
      <c r="B259" t="b">
        <v>1</v>
      </c>
      <c r="C259" t="b">
        <v>0</v>
      </c>
      <c r="D259" t="b">
        <v>0</v>
      </c>
      <c r="E259" t="s">
        <v>8</v>
      </c>
      <c r="F259" t="s">
        <v>2606</v>
      </c>
      <c r="G259" t="s">
        <v>3140</v>
      </c>
      <c r="H259" t="s">
        <v>104</v>
      </c>
      <c r="I259" t="s">
        <v>104</v>
      </c>
      <c r="J259" t="s">
        <v>2854</v>
      </c>
      <c r="K259" t="str">
        <f>LEFT(J259,141)&amp;" &lt;br&gt; &amp;nbsp;&amp;nbsp;&amp;nbsp;&amp;nbsp;&amp;nbsp;&amp;nbsp;&amp;nbsp;&amp;nbsp;"&amp;MID(J259,2,100)&amp;MID(J259,142,500)</f>
        <v>Schlexer, F. V. (2008). Attracting Animals to Detection Devices. In R. A. Long, P. MacKay, W. J. Zielinski, &amp; J. C. Ray (Eds.), *Noninvasive  &lt;br&gt; &amp;nbsp;&amp;nbsp;&amp;nbsp;&amp;nbsp;&amp;nbsp;&amp;nbsp;&amp;nbsp;&amp;nbsp;chlexer, F. V. (2008). Attracting Animals to Detection Devices. In R. A. Long, P. MacKay, W. J. Ziel[survey](/09_glossary.md#survey) Methods for Carnivores* (pp. 263–292). Island Press. &lt;https://www.gwern.net/docs/cat/biology/2008-schlexer.pdf&gt;</v>
      </c>
      <c r="M259" t="str">
        <f>"    ref_intext_"&amp;E259&amp;": "&amp;""""&amp;H259&amp;""""</f>
        <v xml:space="preserve">    ref_intext_schlexer_2008: "Schlexer, 2008"</v>
      </c>
      <c r="N259" t="str">
        <f>"    ref_bib_"&amp;E259&amp;": "&amp;""""&amp;J259&amp;""""</f>
        <v xml:space="preserve">    ref_bib_schlexer_2008: "Schlexer, F. V. (2008). Attracting Animals to Detection Devices. In R. A. Long, P. MacKay, W. J. Zielinski, &amp; J. C. Ray (Eds.), *Noninvasive [survey](/09_glossary.md#survey) Methods for Carnivores* (pp. 263–292). Island Press. &lt;https://www.gwern.net/docs/cat/biology/2008-schlexer.pdf&gt;"</v>
      </c>
    </row>
    <row r="260" spans="1:14">
      <c r="A260" t="s">
        <v>2887</v>
      </c>
      <c r="B260" t="b">
        <v>0</v>
      </c>
      <c r="C260" t="b">
        <v>0</v>
      </c>
      <c r="E260" t="s">
        <v>1789</v>
      </c>
      <c r="F260" t="s">
        <v>2607</v>
      </c>
      <c r="G260" t="s">
        <v>3141</v>
      </c>
      <c r="H260" t="s">
        <v>1788</v>
      </c>
      <c r="I260" t="s">
        <v>1788</v>
      </c>
      <c r="J260" t="s">
        <v>1786</v>
      </c>
      <c r="K260" t="str">
        <f>LEFT(J260,141)&amp;" &lt;br&gt; &amp;nbsp;&amp;nbsp;&amp;nbsp;&amp;nbsp;&amp;nbsp;&amp;nbsp;&amp;nbsp;&amp;nbsp;"&amp;MID(J260,2,100)&amp;MID(J260,142,500)</f>
        <v>Schmidt, G. M., Graves, T. A., Pederson, J. C., &amp; Carroll, S. L. (2022). Precision and bias of spatial capture–recapture estimates: A multi‐s &lt;br&gt; &amp;nbsp;&amp;nbsp;&amp;nbsp;&amp;nbsp;&amp;nbsp;&amp;nbsp;&amp;nbsp;&amp;nbsp;chmidt, G. M., Graves, T. A., Pederson, J. C., &amp; Carroll, S. L. (2022). Precision and bias of spatiaite, multi‐year Utah black bear case study. *Ecological Applications, 32*(5), e2618. &lt;https://doi.org/10.1002/eap.2618&gt;</v>
      </c>
      <c r="M260" t="str">
        <f>"    ref_intext_"&amp;E260&amp;": "&amp;""""&amp;H260&amp;""""</f>
        <v xml:space="preserve">    ref_intext_schmidt_et_al_2022: "Schmidt et al., 2022"</v>
      </c>
      <c r="N260" t="str">
        <f>"    ref_bib_"&amp;E260&amp;": "&amp;""""&amp;J260&amp;""""</f>
        <v xml:space="preserve">    ref_bib_schmidt_et_al_2022: "Schmidt, G. M., Graves, T. A., Pederson, J. C., &amp; Carroll, S. L. (2022). Precision and bias of spatial capture–recapture estimates: A multi‐site, multi‐year Utah black bear case study. *Ecological Applications, 32*(5), e2618. &lt;https://doi.org/10.1002/eap.2618&gt;"</v>
      </c>
    </row>
    <row r="261" spans="1:14">
      <c r="A261" t="s">
        <v>2887</v>
      </c>
      <c r="B261" t="b">
        <v>0</v>
      </c>
      <c r="C261" t="b">
        <v>0</v>
      </c>
      <c r="D261" t="s">
        <v>809</v>
      </c>
      <c r="E261" t="s">
        <v>7</v>
      </c>
      <c r="F261" t="s">
        <v>2608</v>
      </c>
      <c r="G261" t="s">
        <v>3142</v>
      </c>
      <c r="H261" t="s">
        <v>103</v>
      </c>
      <c r="I261" t="s">
        <v>103</v>
      </c>
      <c r="J261" t="s">
        <v>1970</v>
      </c>
      <c r="K261" t="str">
        <f>LEFT(J261,141)&amp;" &lt;br&gt; &amp;nbsp;&amp;nbsp;&amp;nbsp;&amp;nbsp;&amp;nbsp;&amp;nbsp;&amp;nbsp;&amp;nbsp;"&amp;MID(J261,2,100)&amp;MID(J261,142,500)</f>
        <v>Schweiger, A. K. (2020). Spectral Field Campaigns: Planning and Data Collection. In Cavender-Bares, J., Gamon, J. A., &amp; Townsend, P. A (Eds.) &lt;br&gt; &amp;nbsp;&amp;nbsp;&amp;nbsp;&amp;nbsp;&amp;nbsp;&amp;nbsp;&amp;nbsp;&amp;nbsp;chweiger, A. K. (2020). Spectral Field Campaigns: Planning and Data Collection. In Cavender-Bares, J, *Remote Sensing of Plant Biodiversity* (pp. 385–423). &lt;https://doi.org/10.1007/978-3-030-33157-3_15&gt;</v>
      </c>
      <c r="M261" t="str">
        <f>"    ref_intext_"&amp;E261&amp;": "&amp;""""&amp;H261&amp;""""</f>
        <v xml:space="preserve">    ref_intext_schweiger_2020: "Schweiger, 2020"</v>
      </c>
      <c r="N261" t="str">
        <f>"    ref_bib_"&amp;E261&amp;": "&amp;""""&amp;J261&amp;""""</f>
        <v xml:space="preserve">    ref_bib_schweiger_2020: "Schweiger, A. K. (2020). Spectral Field Campaigns: Planning and Data Collection. In Cavender-Bares, J., Gamon, J. A., &amp; Townsend, P. A (Eds.), *Remote Sensing of Plant Biodiversity* (pp. 385–423). &lt;https://doi.org/10.1007/978-3-030-33157-3_15&gt;"</v>
      </c>
    </row>
    <row r="262" spans="1:14">
      <c r="A262" t="s">
        <v>2887</v>
      </c>
      <c r="B262" t="b">
        <v>1</v>
      </c>
      <c r="C262" t="b">
        <v>1</v>
      </c>
      <c r="D262" t="b">
        <v>0</v>
      </c>
      <c r="E262" t="s">
        <v>1729</v>
      </c>
      <c r="F262" t="s">
        <v>2609</v>
      </c>
      <c r="G262" t="s">
        <v>3143</v>
      </c>
      <c r="H262" t="s">
        <v>102</v>
      </c>
      <c r="I262" t="s">
        <v>102</v>
      </c>
      <c r="J262" t="s">
        <v>1971</v>
      </c>
      <c r="K262" t="str">
        <f>LEFT(J262,141)&amp;" &lt;br&gt; &amp;nbsp;&amp;nbsp;&amp;nbsp;&amp;nbsp;&amp;nbsp;&amp;nbsp;&amp;nbsp;&amp;nbsp;"&amp;MID(J262,2,100)&amp;MID(J262,142,500)</f>
        <v>Scotson, L., Johnston, L. R., Lannarilli, F., Wearn, O. R., Mohd‐Azlan, J., Wong, W. M., Gray, T. N. E., Dinata, Y., Suzuki, A., Willard, C.  &lt;br&gt; &amp;nbsp;&amp;nbsp;&amp;nbsp;&amp;nbsp;&amp;nbsp;&amp;nbsp;&amp;nbsp;&amp;nbsp;cotson, L., Johnston, L. R., Lannarilli, F., Wearn, O. R., Mohd‐Azlan, J., Wong, W. M., Gray, T. N. E., Frechette, J., Loken, B., Steinmetz, R., Moßbrucker, A. M., Clements, G. R., &amp; Fieberg, J. (2017). Best Practices and Software for the Management and Sharing of Camera Trap Data for Small and Large Scales Studies. *Remote Sensing in Ecology and Conservation*, 3(3), 158–172. &lt;https://doi.org/10.1002/rse2.54&gt;</v>
      </c>
      <c r="M262" t="str">
        <f>"    ref_intext_"&amp;E262&amp;": "&amp;""""&amp;H262&amp;""""</f>
        <v xml:space="preserve">    ref_intext_scotson_et_al_2017: "Scotson et al., 2017"</v>
      </c>
      <c r="N262" t="str">
        <f>"    ref_bib_"&amp;E262&amp;": "&amp;""""&amp;J262&amp;""""</f>
        <v xml:space="preserve">    ref_bib_scotson_et_al_2017: "Scotson, L., Johnston, L. R., Lannarilli, F., Wearn, O. R., Mohd‐Azlan, J., Wong, W. M., Gray, T. N. E., Dinata, Y., Suzuki, A., Willard, C. E., Frechette, J., Loken, B., Steinmetz, R., Moßbrucker, A. M., Clements, G. R., &amp; Fieberg, J. (2017). Best Practices and Software for the Management and Sharing of Camera Trap Data for Small and Large Scales Studies. *Remote Sensing in Ecology and Conservation*, 3(3), 158–172. &lt;https://doi.org/10.1002/rse2.54&gt;"</v>
      </c>
    </row>
    <row r="263" spans="1:14">
      <c r="A263" t="s">
        <v>2887</v>
      </c>
      <c r="B263" t="b">
        <v>1</v>
      </c>
      <c r="C263" t="b">
        <v>0</v>
      </c>
      <c r="D263" t="b">
        <v>0</v>
      </c>
      <c r="E263" t="s">
        <v>6</v>
      </c>
      <c r="F263" t="s">
        <v>2610</v>
      </c>
      <c r="G263" t="s">
        <v>3144</v>
      </c>
      <c r="H263" t="s">
        <v>101</v>
      </c>
      <c r="I263" t="s">
        <v>101</v>
      </c>
      <c r="J263" t="s">
        <v>1972</v>
      </c>
      <c r="K263" t="str">
        <f>LEFT(J263,141)&amp;" &lt;br&gt; &amp;nbsp;&amp;nbsp;&amp;nbsp;&amp;nbsp;&amp;nbsp;&amp;nbsp;&amp;nbsp;&amp;nbsp;"&amp;MID(J263,2,100)&amp;MID(J263,142,500)</f>
        <v>Seccombe, S. (2017). *ZSL Trail Camera Comparison Testing.* Zoological Society of London: Conservation Technology Unit. &lt;https://www.wildlabs &lt;br&gt; &amp;nbsp;&amp;nbsp;&amp;nbsp;&amp;nbsp;&amp;nbsp;&amp;nbsp;&amp;nbsp;&amp;nbsp;eccombe, S. (2017). *ZSL Trail Camera Comparison Testing.* Zoological Society of London: Conservatio.net/sites/default/files/community/files/zsl_trail_camera_comparison_for_external_use.pdf&gt;</v>
      </c>
      <c r="M263" t="str">
        <f>"    ref_intext_"&amp;E263&amp;": "&amp;""""&amp;H263&amp;""""</f>
        <v xml:space="preserve">    ref_intext_seccombe_2017: "Seccombe, 2017"</v>
      </c>
      <c r="N263" t="str">
        <f>"    ref_bib_"&amp;E263&amp;": "&amp;""""&amp;J263&amp;""""</f>
        <v xml:space="preserve">    ref_bib_seccombe_2017: "Seccombe, S. (2017). *ZSL Trail Camera Comparison Testing.* Zoological Society of London: Conservation Technology Unit. &lt;https://www.wildlabs.net/sites/default/files/community/files/zsl_trail_camera_comparison_for_external_use.pdf&gt;"</v>
      </c>
    </row>
    <row r="264" spans="1:14">
      <c r="A264" t="s">
        <v>2887</v>
      </c>
      <c r="B264" t="b">
        <v>1</v>
      </c>
      <c r="C264" t="b">
        <v>0</v>
      </c>
      <c r="D264" t="b">
        <v>0</v>
      </c>
      <c r="E264" t="s">
        <v>2020</v>
      </c>
      <c r="F264" t="s">
        <v>2611</v>
      </c>
      <c r="G264" t="s">
        <v>3145</v>
      </c>
      <c r="H264" t="s">
        <v>100</v>
      </c>
      <c r="I264" t="s">
        <v>815</v>
      </c>
      <c r="J264" t="s">
        <v>1973</v>
      </c>
      <c r="K264" t="str">
        <f>LEFT(J264,141)&amp;" &lt;br&gt; &amp;nbsp;&amp;nbsp;&amp;nbsp;&amp;nbsp;&amp;nbsp;&amp;nbsp;&amp;nbsp;&amp;nbsp;"&amp;MID(J264,2,100)&amp;MID(J264,142,500)</f>
        <v>Séquin, E. S., Jaeger M. M., Brussard P. F., &amp; Barrett, R. H. (2003). Wariness of Coyotes to Camera Traps Relative to Social Status and Terri &lt;br&gt; &amp;nbsp;&amp;nbsp;&amp;nbsp;&amp;nbsp;&amp;nbsp;&amp;nbsp;&amp;nbsp;&amp;nbsp;équin, E. S., Jaeger M. M., Brussard P. F., &amp; Barrett, R. H. (2003). Wariness of Coyotes to Camera Ttory Boundaries. Lincoln, NE, USA: University of Nebraska–Lincoln. &lt;https://doi.org/10.1139/z03-204&gt;</v>
      </c>
      <c r="M264" t="str">
        <f>"    ref_intext_"&amp;E264&amp;": "&amp;""""&amp;H264&amp;""""</f>
        <v xml:space="preserve">    ref_intext_sequin_et_al_2003: "Séquin et al., 2003"</v>
      </c>
      <c r="N264" t="str">
        <f>"    ref_bib_"&amp;E264&amp;": "&amp;""""&amp;J264&amp;""""</f>
        <v xml:space="preserve">    ref_bib_sequin_et_al_2003: "Séquin, E. S., Jaeger M. M., Brussard P. F., &amp; Barrett, R. H. (2003). Wariness of Coyotes to Camera Traps Relative to Social Status and Territory Boundaries. Lincoln, NE, USA: University of Nebraska–Lincoln. &lt;https://doi.org/10.1139/z03-204&gt;"</v>
      </c>
    </row>
    <row r="265" spans="1:14">
      <c r="A265" t="s">
        <v>2887</v>
      </c>
      <c r="B265" t="b">
        <v>1</v>
      </c>
      <c r="C265" t="b">
        <v>0</v>
      </c>
      <c r="D265" t="b">
        <v>1</v>
      </c>
      <c r="E265" t="s">
        <v>1730</v>
      </c>
      <c r="F265" t="s">
        <v>2612</v>
      </c>
      <c r="G265" t="s">
        <v>3146</v>
      </c>
      <c r="H265" t="s">
        <v>99</v>
      </c>
      <c r="I265" t="s">
        <v>99</v>
      </c>
      <c r="J265" t="s">
        <v>2855</v>
      </c>
      <c r="K265" t="str">
        <f>LEFT(J265,141)&amp;" &lt;br&gt; &amp;nbsp;&amp;nbsp;&amp;nbsp;&amp;nbsp;&amp;nbsp;&amp;nbsp;&amp;nbsp;&amp;nbsp;"&amp;MID(J265,2,100)&amp;MID(J265,142,500)</f>
        <v>Shannon, G., Lewis, J. S. &amp; Gerber, B. D. (2014). Recommended [survey](/09_glossary.md#survey) Designs for Occupancy Modelling using Motion-a &lt;br&gt; &amp;nbsp;&amp;nbsp;&amp;nbsp;&amp;nbsp;&amp;nbsp;&amp;nbsp;&amp;nbsp;&amp;nbsp;hannon, G., Lewis, J. S. &amp; Gerber, B. D. (2014). Recommended [survey](/09_glossary.md#survey) Designctivated Cameras: Insights from Empirical Wildlife Data. *PeerJ, 2*, e532. &lt;https://doi.org/10.7717/peerj.532&gt;</v>
      </c>
      <c r="M265" t="str">
        <f>"    ref_intext_"&amp;E265&amp;": "&amp;""""&amp;H265&amp;""""</f>
        <v xml:space="preserve">    ref_intext_shannon_et_al_2014: "Shannon et al., 2014"</v>
      </c>
      <c r="N265" t="str">
        <f>"    ref_bib_"&amp;E265&amp;": "&amp;""""&amp;J265&amp;""""</f>
        <v xml:space="preserve">    ref_bib_shannon_et_al_2014: "Shannon, G., Lewis, J. S. &amp; Gerber, B. D. (2014). Recommended [survey](/09_glossary.md#survey) Designs for Occupancy Modelling using Motion-activated Cameras: Insights from Empirical Wildlife Data. *PeerJ, 2*, e532. &lt;https://doi.org/10.7717/peerj.532&gt;"</v>
      </c>
    </row>
    <row r="266" spans="1:14">
      <c r="A266" t="s">
        <v>2887</v>
      </c>
      <c r="B266" t="b">
        <v>0</v>
      </c>
      <c r="C266" t="b">
        <v>0</v>
      </c>
      <c r="D266" t="b">
        <v>1</v>
      </c>
      <c r="E266" t="s">
        <v>1731</v>
      </c>
      <c r="F266" t="s">
        <v>2613</v>
      </c>
      <c r="G266" t="s">
        <v>3147</v>
      </c>
      <c r="H266" t="s">
        <v>108</v>
      </c>
      <c r="I266" t="s">
        <v>108</v>
      </c>
      <c r="J266" t="s">
        <v>2770</v>
      </c>
      <c r="K266" t="str">
        <f>LEFT(J266,141)&amp;" &lt;br&gt; &amp;nbsp;&amp;nbsp;&amp;nbsp;&amp;nbsp;&amp;nbsp;&amp;nbsp;&amp;nbsp;&amp;nbsp;"&amp;MID(J266,2,100)&amp;MID(J266,142,500)</f>
        <v>Sharma, R.K., Jhala, Y., Qureshi, Q., Vattakaven, J., Gopal, R. &amp; Nayak, K. (2010). Evaluating capture-recapture population and [density](/09 &lt;br&gt; &amp;nbsp;&amp;nbsp;&amp;nbsp;&amp;nbsp;&amp;nbsp;&amp;nbsp;&amp;nbsp;&amp;nbsp;harma, R.K., Jhala, Y., Qureshi, Q., Vattakaven, J., Gopal, R. &amp; Nayak, K. (2010). Evaluating captur_glossary.md#density) estimation of tigers in a population with known parameters. *Animal Conservation, 13*(1), 94–103. &lt;https://doi.org/10.1111/j.1469-1795.2009.00305.x&gt;</v>
      </c>
      <c r="M266" t="str">
        <f>"    ref_intext_"&amp;E266&amp;": "&amp;""""&amp;H266&amp;""""</f>
        <v xml:space="preserve">    ref_intext_sharma_et_al_2010: "Sharma et al., 2010"</v>
      </c>
      <c r="N266" t="str">
        <f>"    ref_bib_"&amp;E266&amp;": "&amp;""""&amp;J266&amp;""""</f>
        <v xml:space="preserve">    ref_bib_sharma_et_al_2010: "Sharma, R.K., Jhala, Y., Qureshi, Q., Vattakaven, J., Gopal, R. &amp; Nayak, K. (2010). Evaluating capture-recapture population and [density](/09_glossary.md#density) estimation of tigers in a population with known parameters. *Animal Conservation, 13*(1), 94–103. &lt;https://doi.org/10.1111/j.1469-1795.2009.00305.x&gt;"</v>
      </c>
    </row>
    <row r="267" spans="1:14">
      <c r="A267" t="s">
        <v>2887</v>
      </c>
      <c r="B267" t="b">
        <v>1</v>
      </c>
      <c r="C267" t="b">
        <v>0</v>
      </c>
      <c r="D267" t="b">
        <v>1</v>
      </c>
      <c r="E267" t="s">
        <v>1732</v>
      </c>
      <c r="F267" t="s">
        <v>2614</v>
      </c>
      <c r="G267" t="s">
        <v>3148</v>
      </c>
      <c r="H267" t="s">
        <v>98</v>
      </c>
      <c r="I267" t="s">
        <v>814</v>
      </c>
      <c r="J267" t="s">
        <v>1974</v>
      </c>
      <c r="K267" t="str">
        <f>LEFT(J267,141)&amp;" &lt;br&gt; &amp;nbsp;&amp;nbsp;&amp;nbsp;&amp;nbsp;&amp;nbsp;&amp;nbsp;&amp;nbsp;&amp;nbsp;"&amp;MID(J267,2,100)&amp;MID(J267,142,500)</f>
        <v>Si, X., Kays, R., &amp; Ding, P. (2014). How long is enough to detect terrestrial animals? Estimating the minimum trapping effort on camera traps &lt;br&gt; &amp;nbsp;&amp;nbsp;&amp;nbsp;&amp;nbsp;&amp;nbsp;&amp;nbsp;&amp;nbsp;&amp;nbsp;i, X., Kays, R., &amp; Ding, P. (2014). How long is enough to detect terrestrial animals? Estimating the. *PeerJ, 2*, e374. &lt;https://doi.org/10.7717/peerj.374&gt;</v>
      </c>
      <c r="M267" t="str">
        <f>"    ref_intext_"&amp;E267&amp;": "&amp;""""&amp;H267&amp;""""</f>
        <v xml:space="preserve">    ref_intext_si_et_al_2014: "Si et al., 2014"</v>
      </c>
      <c r="N267" t="str">
        <f>"    ref_bib_"&amp;E267&amp;": "&amp;""""&amp;J267&amp;""""</f>
        <v xml:space="preserve">    ref_bib_si_et_al_2014: "Si, X., Kays, R., &amp; Ding, P. (2014). How long is enough to detect terrestrial animals? Estimating the minimum trapping effort on camera traps. *PeerJ, 2*, e374. &lt;https://doi.org/10.7717/peerj.374&gt;"</v>
      </c>
    </row>
    <row r="268" spans="1:14">
      <c r="A268" t="s">
        <v>2887</v>
      </c>
      <c r="B268" t="b">
        <v>1</v>
      </c>
      <c r="C268" t="b">
        <v>0</v>
      </c>
      <c r="D268" t="b">
        <v>0</v>
      </c>
      <c r="E268" t="s">
        <v>1733</v>
      </c>
      <c r="F268" t="s">
        <v>2615</v>
      </c>
      <c r="G268" t="s">
        <v>3149</v>
      </c>
      <c r="H268" t="s">
        <v>97</v>
      </c>
      <c r="I268" t="s">
        <v>97</v>
      </c>
      <c r="J268" t="s">
        <v>1975</v>
      </c>
      <c r="K268" t="str">
        <f>LEFT(J268,141)&amp;" &lt;br&gt; &amp;nbsp;&amp;nbsp;&amp;nbsp;&amp;nbsp;&amp;nbsp;&amp;nbsp;&amp;nbsp;&amp;nbsp;"&amp;MID(J268,2,100)&amp;MID(J268,142,500)</f>
        <v>Sirén, A. P. K., Somos‐Valenzuela, M., Callahan, C., Kilborn, J. R., Duclos, T., Tragert, C., &amp; Morelli., T. L. (2018) Looking beyond Wildlif &lt;br&gt; &amp;nbsp;&amp;nbsp;&amp;nbsp;&amp;nbsp;&amp;nbsp;&amp;nbsp;&amp;nbsp;&amp;nbsp;irén, A. P. K., Somos‐Valenzuela, M., Callahan, C., Kilborn, J. R., Duclos, T., Tragert, C., &amp; Morele: Using Remote Cameras to Evaluate Accuracy of Gridded Snow Data. Edited by Marcus Rowcliffe and Sadie Ryan. *Remote Sensing in Ecology and Conservation, 4*(4), 375–86. &lt;https://doi.org/10.1002/rse2.85&gt;</v>
      </c>
      <c r="M268" t="str">
        <f>"    ref_intext_"&amp;E268&amp;": "&amp;""""&amp;H268&amp;""""</f>
        <v xml:space="preserve">    ref_intext_siren_et_al_2018: "Sirén et al., 2018"</v>
      </c>
      <c r="N268" t="str">
        <f>"    ref_bib_"&amp;E268&amp;": "&amp;""""&amp;J268&amp;""""</f>
        <v xml:space="preserve">    ref_bib_siren_et_al_2018: "Sirén, A. P. K., Somos‐Valenzuela, M., Callahan, C., Kilborn, J. R., Duclos, T., Tragert, C., &amp; Morelli., T. L. (2018) Looking beyond Wildlife: Using Remote Cameras to Evaluate Accuracy of Gridded Snow Data. Edited by Marcus Rowcliffe and Sadie Ryan. *Remote Sensing in Ecology and Conservation, 4*(4), 375–86. &lt;https://doi.org/10.1002/rse2.85&gt;"</v>
      </c>
    </row>
    <row r="269" spans="1:14">
      <c r="A269" t="s">
        <v>2887</v>
      </c>
      <c r="B269" t="b">
        <v>1</v>
      </c>
      <c r="C269" t="b">
        <v>0</v>
      </c>
      <c r="D269" t="b">
        <v>0</v>
      </c>
      <c r="E269" t="s">
        <v>1739</v>
      </c>
      <c r="F269" t="s">
        <v>2621</v>
      </c>
      <c r="G269" t="s">
        <v>3155</v>
      </c>
      <c r="H269" t="s">
        <v>96</v>
      </c>
      <c r="I269" t="s">
        <v>96</v>
      </c>
      <c r="J269" t="s">
        <v>1978</v>
      </c>
      <c r="K269" t="str">
        <f>LEFT(J269,141)&amp;" &lt;br&gt; &amp;nbsp;&amp;nbsp;&amp;nbsp;&amp;nbsp;&amp;nbsp;&amp;nbsp;&amp;nbsp;&amp;nbsp;"&amp;MID(J269,2,100)&amp;MID(J269,142,500)</f>
        <v>Sollmann, R. (2018). A gentle introduction to camera‐trap data analysis. *African Journal of Ecology,* 56, 740–749. &lt;https://doi.org/10.1111/ &lt;br&gt; &amp;nbsp;&amp;nbsp;&amp;nbsp;&amp;nbsp;&amp;nbsp;&amp;nbsp;&amp;nbsp;&amp;nbsp;ollmann, R. (2018). A gentle introduction to camera‐trap data analysis. *African Journal of Ecology,aje.12557&gt;</v>
      </c>
      <c r="M269" t="str">
        <f>"    ref_intext_"&amp;E269&amp;": "&amp;""""&amp;H269&amp;""""</f>
        <v xml:space="preserve">    ref_intext_sollmann_et_al_2018: "Sollmann et al., 2018"</v>
      </c>
      <c r="N269" t="str">
        <f>"    ref_bib_"&amp;E269&amp;": "&amp;""""&amp;J269&amp;""""</f>
        <v xml:space="preserve">    ref_bib_sollmann_et_al_2018: "Sollmann, R. (2018). A gentle introduction to camera‐trap data analysis. *African Journal of Ecology,* 56, 740–749. &lt;https://doi.org/10.1111/aje.12557&gt;"</v>
      </c>
    </row>
    <row r="270" spans="1:14">
      <c r="A270" t="s">
        <v>2887</v>
      </c>
      <c r="B270" t="b">
        <v>1</v>
      </c>
      <c r="C270" t="b">
        <v>0</v>
      </c>
      <c r="D270" t="b">
        <v>0</v>
      </c>
      <c r="E270" t="s">
        <v>1734</v>
      </c>
      <c r="F270" t="s">
        <v>2616</v>
      </c>
      <c r="G270" t="s">
        <v>3150</v>
      </c>
      <c r="H270" t="s">
        <v>95</v>
      </c>
      <c r="I270" t="s">
        <v>95</v>
      </c>
      <c r="J270" t="s">
        <v>2771</v>
      </c>
      <c r="K270" t="str">
        <f>LEFT(J270,141)&amp;" &lt;br&gt; &amp;nbsp;&amp;nbsp;&amp;nbsp;&amp;nbsp;&amp;nbsp;&amp;nbsp;&amp;nbsp;&amp;nbsp;"&amp;MID(J270,2,100)&amp;MID(J270,142,500)</f>
        <v>Sollmann, R., Furtado, M. M., Gardner, B., Hofer, H., Jácomo, A. T. A., Tôrres, N. M., &amp; Silveira, L. (2011). Improving [density](/09_glossar &lt;br&gt; &amp;nbsp;&amp;nbsp;&amp;nbsp;&amp;nbsp;&amp;nbsp;&amp;nbsp;&amp;nbsp;&amp;nbsp;ollmann, R., Furtado, M. M., Gardner, B., Hofer, H., Jácomo, A. T. A., Tôrres, N. M., &amp; Silveira, L.y.md#density) Estimates for Elusive Carnivores: Accounting for Sex-Specific Detection and Movements Using Spatial Capture–Recapture Models for Jaguars in Central Brazil. *Biological Conservation*, 144(3), 1017–24. &lt;https://doi.org/10.1016/j.biocon.2010.12.011&gt;</v>
      </c>
      <c r="M270" t="str">
        <f>"    ref_intext_"&amp;E270&amp;": "&amp;""""&amp;H270&amp;""""</f>
        <v xml:space="preserve">    ref_intext_sollmann_et_al_2011: "Sollmann et al., 2011"</v>
      </c>
      <c r="N270" t="str">
        <f>"    ref_bib_"&amp;E270&amp;": "&amp;""""&amp;J270&amp;""""</f>
        <v xml:space="preserve">    ref_bib_sollmann_et_al_2011: "Sollmann, R., Furtado, M. M., Gardner, B., Hofer, H., Jácomo, A. T. A., Tôrres, N. M., &amp; Silveira, L. (2011). Improving [density](/09_glossary.md#density) Estimates for Elusive Carnivores: Accounting for Sex-Specific Detection and Movements Using Spatial Capture–Recapture Models for Jaguars in Central Brazil. *Biological Conservation*, 144(3), 1017–24. &lt;https://doi.org/10.1016/j.biocon.2010.12.011&gt;"</v>
      </c>
    </row>
    <row r="271" spans="1:14">
      <c r="A271" t="s">
        <v>2887</v>
      </c>
      <c r="B271" t="b">
        <v>1</v>
      </c>
      <c r="C271" t="b">
        <v>0</v>
      </c>
      <c r="D271" t="b">
        <v>0</v>
      </c>
      <c r="E271" t="s">
        <v>1735</v>
      </c>
      <c r="F271" t="s">
        <v>2617</v>
      </c>
      <c r="G271" t="s">
        <v>3151</v>
      </c>
      <c r="H271" t="s">
        <v>94</v>
      </c>
      <c r="I271" t="s">
        <v>94</v>
      </c>
      <c r="J271" t="s">
        <v>2772</v>
      </c>
      <c r="K271" t="str">
        <f>LEFT(J271,141)&amp;" &lt;br&gt; &amp;nbsp;&amp;nbsp;&amp;nbsp;&amp;nbsp;&amp;nbsp;&amp;nbsp;&amp;nbsp;&amp;nbsp;"&amp;MID(J271,2,100)&amp;MID(J271,142,500)</f>
        <v>Sollmann, R., Gardner, B., &amp; Belant, J. L. (2012). How does Spatial Study Design Influence [density](/09_glossary.md#density) Estimates from  &lt;br&gt; &amp;nbsp;&amp;nbsp;&amp;nbsp;&amp;nbsp;&amp;nbsp;&amp;nbsp;&amp;nbsp;&amp;nbsp;ollmann, R., Gardner, B., &amp; Belant, J. L. (2012). How does Spatial Study Design Influence [density](Spatial capture-recapture models? *PLoS One, 7*, e34575. &lt;https://doi.org/10.1371/journal.pone.0034575&gt;</v>
      </c>
      <c r="M271" t="str">
        <f>"    ref_intext_"&amp;E271&amp;": "&amp;""""&amp;H271&amp;""""</f>
        <v xml:space="preserve">    ref_intext_sollmann_et_al_2012: "Sollmann et al., 2012"</v>
      </c>
      <c r="N271" t="str">
        <f>"    ref_bib_"&amp;E271&amp;": "&amp;""""&amp;J271&amp;""""</f>
        <v xml:space="preserve">    ref_bib_sollmann_et_al_2012: "Sollmann, R., Gardner, B., &amp; Belant, J. L. (2012). How does Spatial Study Design Influence [density](/09_glossary.md#density) Estimates from Spatial capture-recapture models? *PLoS One, 7*, e34575. &lt;https://doi.org/10.1371/journal.pone.0034575&gt;"</v>
      </c>
    </row>
    <row r="272" spans="1:14">
      <c r="A272" t="s">
        <v>2887</v>
      </c>
      <c r="B272" t="b">
        <v>1</v>
      </c>
      <c r="C272" t="b">
        <v>0</v>
      </c>
      <c r="D272" t="b">
        <v>0</v>
      </c>
      <c r="E272" t="s">
        <v>1736</v>
      </c>
      <c r="F272" t="s">
        <v>2618</v>
      </c>
      <c r="G272" t="s">
        <v>3152</v>
      </c>
      <c r="H272" t="s">
        <v>93</v>
      </c>
      <c r="I272" t="s">
        <v>93</v>
      </c>
      <c r="J272" t="s">
        <v>2773</v>
      </c>
      <c r="K272" t="str">
        <f>LEFT(J272,141)&amp;" &lt;br&gt; &amp;nbsp;&amp;nbsp;&amp;nbsp;&amp;nbsp;&amp;nbsp;&amp;nbsp;&amp;nbsp;&amp;nbsp;"&amp;MID(J272,2,100)&amp;MID(J272,142,500)</f>
        <v>Sollmann, R., Gardner, B., Chandler, R. B., Shindle, D. B., Onorato, D. P., Royle, J. A., O'Connell, A. F., &amp; Lukacs, P. (2013a). Using multi &lt;br&gt; &amp;nbsp;&amp;nbsp;&amp;nbsp;&amp;nbsp;&amp;nbsp;&amp;nbsp;&amp;nbsp;&amp;nbsp;ollmann, R., Gardner, B., Chandler, R. B., Shindle, D. B., Onorato, D. P., Royle, J. A., O'Connell, ple data sources provides [density](/09_glossary.md#density) estimates for endangered Florida panther. *Journal of Applied Ecology, 50*(4), 961–968. &lt;https://doi.org/10.1111/1365-2664.12098&gt;</v>
      </c>
      <c r="M272" t="str">
        <f>"    ref_intext_"&amp;E272&amp;": "&amp;""""&amp;H272&amp;""""</f>
        <v xml:space="preserve">    ref_intext_sollmann_et_al_2013a: "Sollmann et al., 2013a"</v>
      </c>
      <c r="N272" t="str">
        <f>"    ref_bib_"&amp;E272&amp;": "&amp;""""&amp;J272&amp;""""</f>
        <v xml:space="preserve">    ref_bib_sollmann_et_al_2013a: "Sollmann, R., Gardner, B., Chandler, R. B., Shindle, D. B., Onorato, D. P., Royle, J. A., O'Connell, A. F., &amp; Lukacs, P. (2013a). Using multiple data sources provides [density](/09_glossary.md#density) estimates for endangered Florida panther. *Journal of Applied Ecology, 50*(4), 961–968. &lt;https://doi.org/10.1111/1365-2664.12098&gt;"</v>
      </c>
    </row>
    <row r="273" spans="1:14">
      <c r="A273" t="s">
        <v>2887</v>
      </c>
      <c r="B273" t="b">
        <v>1</v>
      </c>
      <c r="C273" t="b">
        <v>0</v>
      </c>
      <c r="D273" t="b">
        <v>0</v>
      </c>
      <c r="E273" t="s">
        <v>1737</v>
      </c>
      <c r="F273" t="s">
        <v>2619</v>
      </c>
      <c r="G273" t="s">
        <v>3153</v>
      </c>
      <c r="H273" t="s">
        <v>92</v>
      </c>
      <c r="I273" t="s">
        <v>92</v>
      </c>
      <c r="J273" t="s">
        <v>1976</v>
      </c>
      <c r="K273" t="str">
        <f>LEFT(J273,141)&amp;" &lt;br&gt; &amp;nbsp;&amp;nbsp;&amp;nbsp;&amp;nbsp;&amp;nbsp;&amp;nbsp;&amp;nbsp;&amp;nbsp;"&amp;MID(J273,2,100)&amp;MID(J273,142,500)</f>
        <v>Sollmann, R., Gardner, B., Parsons, A. W., Stocking, J. J., McClintock, B. T., Simons, T. R., Pollock, K. H., &amp; O'Connell, A. F. (2013b). A S &lt;br&gt; &amp;nbsp;&amp;nbsp;&amp;nbsp;&amp;nbsp;&amp;nbsp;&amp;nbsp;&amp;nbsp;&amp;nbsp;ollmann, R., Gardner, B., Parsons, A. W., Stocking, J. J., McClintock, B. T., Simons, T. R., Pollockpatial Mark-Resight Model Augmented with Telemetry Data. *Ecology, 94*(3), 553–559. &lt;https://doi.org/10.1890/12-1256.1&gt;</v>
      </c>
      <c r="M273" t="str">
        <f>"    ref_intext_"&amp;E273&amp;": "&amp;""""&amp;H273&amp;""""</f>
        <v xml:space="preserve">    ref_intext_sollmann_et_al_2013b: "Sollmann et al., 2013b"</v>
      </c>
      <c r="N273" t="str">
        <f>"    ref_bib_"&amp;E273&amp;": "&amp;""""&amp;J273&amp;""""</f>
        <v xml:space="preserve">    ref_bib_sollmann_et_al_2013b: "Sollmann, R., Gardner, B., Parsons, A. W., Stocking, J. J., McClintock, B. T., Simons, T. R., Pollock, K. H., &amp; O'Connell, A. F. (2013b). A Spatial Mark-Resight Model Augmented with Telemetry Data. *Ecology, 94*(3), 553–559. &lt;https://doi.org/10.1890/12-1256.1&gt;"</v>
      </c>
    </row>
    <row r="274" spans="1:14">
      <c r="A274" t="s">
        <v>2887</v>
      </c>
      <c r="B274" t="b">
        <v>1</v>
      </c>
      <c r="C274" t="b">
        <v>0</v>
      </c>
      <c r="D274" t="b">
        <v>0</v>
      </c>
      <c r="E274" t="s">
        <v>1738</v>
      </c>
      <c r="F274" t="s">
        <v>2620</v>
      </c>
      <c r="G274" t="s">
        <v>3154</v>
      </c>
      <c r="H274" t="s">
        <v>91</v>
      </c>
      <c r="I274" t="s">
        <v>91</v>
      </c>
      <c r="J274" t="s">
        <v>1977</v>
      </c>
      <c r="K274" t="str">
        <f>LEFT(J274,141)&amp;" &lt;br&gt; &amp;nbsp;&amp;nbsp;&amp;nbsp;&amp;nbsp;&amp;nbsp;&amp;nbsp;&amp;nbsp;&amp;nbsp;"&amp;MID(J274,2,100)&amp;MID(J274,142,500)</f>
        <v>Sollmann, R., Mohamed, A., Samejima, H., &amp; Wilting, A. (2013c). Risky Business or Simple Solution – Relative Abundance Indices from Camera-Tr &lt;br&gt; &amp;nbsp;&amp;nbsp;&amp;nbsp;&amp;nbsp;&amp;nbsp;&amp;nbsp;&amp;nbsp;&amp;nbsp;ollmann, R., Mohamed, A., Samejima, H., &amp; Wilting, A. (2013c). Risky Business or Simple Solution – Rapping. *Biological Conservation, 159*, 405–412. &lt;https://doi.org/10.1016/j.biocon.2012.12.025&gt;</v>
      </c>
      <c r="M274" t="str">
        <f>"    ref_intext_"&amp;E274&amp;": "&amp;""""&amp;H274&amp;""""</f>
        <v xml:space="preserve">    ref_intext_sollmann_et_al_2013c: "Sollmann et al., 2013c"</v>
      </c>
      <c r="N274" t="str">
        <f>"    ref_bib_"&amp;E274&amp;": "&amp;""""&amp;J274&amp;""""</f>
        <v xml:space="preserve">    ref_bib_sollmann_et_al_2013c: "Sollmann, R., Mohamed, A., Samejima, H., &amp; Wilting, A. (2013c). Risky Business or Simple Solution – Relative Abundance Indices from Camera-Trapping. *Biological Conservation, 159*, 405–412. &lt;https://doi.org/10.1016/j.biocon.2012.12.025&gt;"</v>
      </c>
    </row>
    <row r="275" spans="1:14">
      <c r="A275" t="s">
        <v>2887</v>
      </c>
      <c r="B275" t="b">
        <v>1</v>
      </c>
      <c r="C275" t="b">
        <v>0</v>
      </c>
      <c r="D275" t="b">
        <v>0</v>
      </c>
      <c r="E275" t="s">
        <v>1740</v>
      </c>
      <c r="F275" t="s">
        <v>2622</v>
      </c>
      <c r="G275" t="s">
        <v>3156</v>
      </c>
      <c r="H275" t="s">
        <v>90</v>
      </c>
      <c r="I275" t="s">
        <v>90</v>
      </c>
      <c r="J275" t="s">
        <v>2774</v>
      </c>
      <c r="K275" t="str">
        <f>LEFT(J275,141)&amp;" &lt;br&gt; &amp;nbsp;&amp;nbsp;&amp;nbsp;&amp;nbsp;&amp;nbsp;&amp;nbsp;&amp;nbsp;&amp;nbsp;"&amp;MID(J275,2,100)&amp;MID(J275,142,500)</f>
        <v>Soria-Díaz, L., Monroy-Vilchis, O., Rodríguez-Soto, C., Zarco-González, M., &amp; Urios, V. (2010). Variation of Abundance and [density](/09_glos &lt;br&gt; &amp;nbsp;&amp;nbsp;&amp;nbsp;&amp;nbsp;&amp;nbsp;&amp;nbsp;&amp;nbsp;&amp;nbsp;oria-Díaz, L., Monroy-Vilchis, O., Rodríguez-Soto, C., Zarco-González, M., &amp; Urios, V. (2010). Variasary.md#density) of *Puma concolor* in Zones of High and Low Concentration of Camera Traps in Central Mexico. *Animal Biology, 60*(4), 361-371. &lt;https://doi.org/10.1163/157075610X523251&gt;</v>
      </c>
      <c r="M275" t="str">
        <f>"    ref_intext_"&amp;E275&amp;": "&amp;""""&amp;H275&amp;""""</f>
        <v xml:space="preserve">    ref_intext_soria_diaz_et_al_2010: "Soria-Díaz et al., 2010"</v>
      </c>
      <c r="N275" t="str">
        <f>"    ref_bib_"&amp;E275&amp;": "&amp;""""&amp;J275&amp;""""</f>
        <v xml:space="preserve">    ref_bib_soria_diaz_et_al_2010: "Soria-Díaz, L., Monroy-Vilchis, O., Rodríguez-Soto, C., Zarco-González, M., &amp; Urios, V. (2010). Variation of Abundance and [density](/09_glossary.md#density) of *Puma concolor* in Zones of High and Low Concentration of Camera Traps in Central Mexico. *Animal Biology, 60*(4), 361-371. &lt;https://doi.org/10.1163/157075610X523251&gt;"</v>
      </c>
    </row>
    <row r="276" spans="1:14">
      <c r="A276" t="s">
        <v>2887</v>
      </c>
      <c r="B276" t="b">
        <v>0</v>
      </c>
      <c r="C276" t="b">
        <v>0</v>
      </c>
      <c r="D276" t="s">
        <v>809</v>
      </c>
      <c r="E276" t="s">
        <v>1741</v>
      </c>
      <c r="F276" t="s">
        <v>2623</v>
      </c>
      <c r="G276" t="s">
        <v>3157</v>
      </c>
      <c r="H276" t="s">
        <v>89</v>
      </c>
      <c r="I276" t="s">
        <v>89</v>
      </c>
      <c r="J276" t="s">
        <v>1979</v>
      </c>
      <c r="K276" t="str">
        <f>LEFT(J276,141)&amp;" &lt;br&gt; &amp;nbsp;&amp;nbsp;&amp;nbsp;&amp;nbsp;&amp;nbsp;&amp;nbsp;&amp;nbsp;&amp;nbsp;"&amp;MID(J276,2,100)&amp;MID(J276,142,500)</f>
        <v>Southwell, D. M., Einoder, L. D., Lahoz‐Monfort, J. J., Fisher, A., Gillespie, G. R., &amp; Wintle, B. A. (2019). Spatially explicit power analys &lt;br&gt; &amp;nbsp;&amp;nbsp;&amp;nbsp;&amp;nbsp;&amp;nbsp;&amp;nbsp;&amp;nbsp;&amp;nbsp;outhwell, D. M., Einoder, L. D., Lahoz‐Monfort, J. J., Fisher, A., Gillespie, G. R., &amp; Wintle, B. A.is for detecting occupancy trends for multiple species. *Ecological Applications, 29*, e01950. &lt;https://doi.org/10.1002/eap.1950&gt;</v>
      </c>
      <c r="M276" t="str">
        <f>"    ref_intext_"&amp;E276&amp;": "&amp;""""&amp;H276&amp;""""</f>
        <v xml:space="preserve">    ref_intext_southwell_et_al_2019: "Southwell et al., 2019"</v>
      </c>
      <c r="N276" t="str">
        <f>"    ref_bib_"&amp;E276&amp;": "&amp;""""&amp;J276&amp;""""</f>
        <v xml:space="preserve">    ref_bib_southwell_et_al_2019: "Southwell, D. M., Einoder, L. D., Lahoz‐Monfort, J. J., Fisher, A., Gillespie, G. R., &amp; Wintle, B. A. (2019). Spatially explicit power analysis for detecting occupancy trends for multiple species. *Ecological Applications, 29*, e01950. &lt;https://doi.org/10.1002/eap.1950&gt;"</v>
      </c>
    </row>
    <row r="277" spans="1:14">
      <c r="A277" t="s">
        <v>2887</v>
      </c>
      <c r="B277" t="b">
        <v>1</v>
      </c>
      <c r="C277" t="b">
        <v>1</v>
      </c>
      <c r="D277" t="b">
        <v>0</v>
      </c>
      <c r="E277" t="s">
        <v>1743</v>
      </c>
      <c r="F277" t="s">
        <v>2625</v>
      </c>
      <c r="G277" t="s">
        <v>3159</v>
      </c>
      <c r="H277" t="s">
        <v>88</v>
      </c>
      <c r="I277" t="s">
        <v>88</v>
      </c>
      <c r="J277" t="s">
        <v>1980</v>
      </c>
      <c r="K277" t="str">
        <f>LEFT(J277,141)&amp;" &lt;br&gt; &amp;nbsp;&amp;nbsp;&amp;nbsp;&amp;nbsp;&amp;nbsp;&amp;nbsp;&amp;nbsp;&amp;nbsp;"&amp;MID(J277,2,100)&amp;MID(J277,142,500)</f>
        <v>Steenweg, R., Hebblewhite, M., Kays, R., Ahumada, J., Fisher, J. T., Burton, C., Townsend, S. E., Carbone, C., Rowcliffe, J. M., Whittington, &lt;br&gt; &amp;nbsp;&amp;nbsp;&amp;nbsp;&amp;nbsp;&amp;nbsp;&amp;nbsp;&amp;nbsp;&amp;nbsp;teenweg, R., Hebblewhite, M., Kays, R., Ahumada, J., Fisher, J. T., Burton, C., Townsend, S. E., Car J., Brodie, J., Royle, J. A., Switalski, A., Clevenger, A. P., Heim, N., &amp; Rich, L. N. (2017). Scaling‐up Camera Traps: Monitoring the Planet’s Biodiversity with Networks of Remote Sensors. *Frontiers in Ecology and the Environment*, *15*(1), 26–34. &lt;https://doi.org/10.1002/fee.l448&gt;</v>
      </c>
      <c r="M277" t="str">
        <f>"    ref_intext_"&amp;E277&amp;": "&amp;""""&amp;H277&amp;""""</f>
        <v xml:space="preserve">    ref_intext_steenweg_et_al_2017: "Steenweg et al., 2017"</v>
      </c>
      <c r="N277" t="str">
        <f>"    ref_bib_"&amp;E277&amp;": "&amp;""""&amp;J277&amp;""""</f>
        <v xml:space="preserve">    ref_bib_steenweg_et_al_2017: "Steenweg, R., Hebblewhite, M., Kays, R., Ahumada, J., Fisher, J. T., Burton, C., Townsend, S. E., Carbone, C., Rowcliffe, J. M., Whittington, J., Brodie, J., Royle, J. A., Switalski, A., Clevenger, A. P., Heim, N., &amp; Rich, L. N. (2017). Scaling‐up Camera Traps: Monitoring the Planet’s Biodiversity with Networks of Remote Sensors. *Frontiers in Ecology and the Environment*, *15*(1), 26–34. &lt;https://doi.org/10.1002/fee.l448&gt;"</v>
      </c>
    </row>
    <row r="278" spans="1:14">
      <c r="A278" t="s">
        <v>2887</v>
      </c>
      <c r="B278" t="b">
        <v>1</v>
      </c>
      <c r="C278" t="b">
        <v>0</v>
      </c>
      <c r="D278" t="b">
        <v>0</v>
      </c>
      <c r="E278" t="s">
        <v>1745</v>
      </c>
      <c r="F278" t="s">
        <v>2627</v>
      </c>
      <c r="G278" t="s">
        <v>3161</v>
      </c>
      <c r="H278" t="s">
        <v>87</v>
      </c>
      <c r="I278" t="s">
        <v>87</v>
      </c>
      <c r="J278" t="s">
        <v>1982</v>
      </c>
      <c r="K278" t="str">
        <f>LEFT(J278,141)&amp;" &lt;br&gt; &amp;nbsp;&amp;nbsp;&amp;nbsp;&amp;nbsp;&amp;nbsp;&amp;nbsp;&amp;nbsp;&amp;nbsp;"&amp;MID(J278,2,100)&amp;MID(J278,142,500)</f>
        <v>Steenweg, R., Hebblewhite, M., Whittington, J., &amp; Mckelvey, K. (2019). Species‐specific Differences in Detection and Occupancy Probabilities  &lt;br&gt; &amp;nbsp;&amp;nbsp;&amp;nbsp;&amp;nbsp;&amp;nbsp;&amp;nbsp;&amp;nbsp;&amp;nbsp;teenweg, R., Hebblewhite, M., Whittington, J., &amp; Mckelvey, K. (2019). Species‐specific Differences iHelp Drive Ability to Detect Trends in Occupancy. *Ecosphere, 10*(4), Article e02639. &lt;https://doi.org/10.1002/ecs2.2639&gt;</v>
      </c>
      <c r="M278" t="str">
        <f>"    ref_intext_"&amp;E278&amp;": "&amp;""""&amp;H278&amp;""""</f>
        <v xml:space="preserve">    ref_intext_steenweg_et_al_2019: "Steenweg et al., 2019"</v>
      </c>
      <c r="N278" t="str">
        <f>"    ref_bib_"&amp;E278&amp;": "&amp;""""&amp;J278&amp;""""</f>
        <v xml:space="preserve">    ref_bib_steenweg_et_al_2019: "Steenweg, R., Hebblewhite, M., Whittington, J., &amp; Mckelvey, K. (2019). Species‐specific Differences in Detection and Occupancy Probabilities Help Drive Ability to Detect Trends in Occupancy. *Ecosphere, 10*(4), Article e02639. &lt;https://doi.org/10.1002/ecs2.2639&gt;"</v>
      </c>
    </row>
    <row r="279" spans="1:14">
      <c r="A279" t="s">
        <v>2887</v>
      </c>
      <c r="B279" t="b">
        <v>1</v>
      </c>
      <c r="C279" t="b">
        <v>0</v>
      </c>
      <c r="D279" t="b">
        <v>0</v>
      </c>
      <c r="E279" t="s">
        <v>1744</v>
      </c>
      <c r="F279" t="s">
        <v>2626</v>
      </c>
      <c r="G279" t="s">
        <v>3160</v>
      </c>
      <c r="H279" t="s">
        <v>86</v>
      </c>
      <c r="I279" t="s">
        <v>86</v>
      </c>
      <c r="J279" t="s">
        <v>1981</v>
      </c>
      <c r="K279" t="str">
        <f>LEFT(J279,141)&amp;" &lt;br&gt; &amp;nbsp;&amp;nbsp;&amp;nbsp;&amp;nbsp;&amp;nbsp;&amp;nbsp;&amp;nbsp;&amp;nbsp;"&amp;MID(J279,2,100)&amp;MID(J279,142,500)</f>
        <v>Steenweg, R., Hebblewhite, M., Whittington, J., Lukacs, P., &amp; McKelvey, K. (2018). Sampling scales define occupancy and underlying occupancy– &lt;br&gt; &amp;nbsp;&amp;nbsp;&amp;nbsp;&amp;nbsp;&amp;nbsp;&amp;nbsp;&amp;nbsp;&amp;nbsp;teenweg, R., Hebblewhite, M., Whittington, J., Lukacs, P., &amp; McKelvey, K. (2018). Sampling scales deabundance relationships in animals. *Ecology*, *99*(1), 172–183. &lt;https://doi.org/10.1002/ecy.2054&gt;</v>
      </c>
      <c r="M279" t="str">
        <f>"    ref_intext_"&amp;E279&amp;": "&amp;""""&amp;H279&amp;""""</f>
        <v xml:space="preserve">    ref_intext_steenweg_et_al_2018: "Steenweg et al., 2018"</v>
      </c>
      <c r="N279" t="str">
        <f>"    ref_bib_"&amp;E279&amp;": "&amp;""""&amp;J279&amp;""""</f>
        <v xml:space="preserve">    ref_bib_steenweg_et_al_2018: "Steenweg, R., Hebblewhite, M., Whittington, J., Lukacs, P., &amp; McKelvey, K. (2018). Sampling scales define occupancy and underlying occupancy–abundance relationships in animals. *Ecology*, *99*(1), 172–183. &lt;https://doi.org/10.1002/ecy.2054&gt;"</v>
      </c>
    </row>
    <row r="280" spans="1:14">
      <c r="A280" t="s">
        <v>2887</v>
      </c>
      <c r="B280" t="b">
        <v>1</v>
      </c>
      <c r="C280" t="b">
        <v>1</v>
      </c>
      <c r="D280" t="b">
        <v>0</v>
      </c>
      <c r="E280" t="s">
        <v>1742</v>
      </c>
      <c r="F280" t="s">
        <v>2624</v>
      </c>
      <c r="G280" t="s">
        <v>3158</v>
      </c>
      <c r="H280" t="s">
        <v>85</v>
      </c>
      <c r="I280" t="s">
        <v>813</v>
      </c>
      <c r="J280" t="s">
        <v>1983</v>
      </c>
      <c r="K280" t="str">
        <f>LEFT(J280,141)&amp;" &lt;br&gt; &amp;nbsp;&amp;nbsp;&amp;nbsp;&amp;nbsp;&amp;nbsp;&amp;nbsp;&amp;nbsp;&amp;nbsp;"&amp;MID(J280,2,100)&amp;MID(J280,142,500)</f>
        <v>Steenweg, R., Whittington, J., &amp; Hebblewhite, M. (2015). *Canadian Rockies remote camera multi-species occupancy project: Examining trends in &lt;br&gt; &amp;nbsp;&amp;nbsp;&amp;nbsp;&amp;nbsp;&amp;nbsp;&amp;nbsp;&amp;nbsp;&amp;nbsp;teenweg, R., Whittington, J., &amp; Hebblewhite, M. (2015). *Canadian Rockies remote camera multi-specie carnivore populations and their prey*. University of Montana. &lt;http://parkscanadahistory.com/wildlife/steenweg-2015.pdf&gt;</v>
      </c>
      <c r="M280" t="str">
        <f>"    ref_intext_"&amp;E280&amp;": "&amp;""""&amp;H280&amp;""""</f>
        <v xml:space="preserve">    ref_intext_steenweg_et_al_2015: "Steenweg et al., 2015"</v>
      </c>
      <c r="N280" t="str">
        <f>"    ref_bib_"&amp;E280&amp;": "&amp;""""&amp;J280&amp;""""</f>
        <v xml:space="preserve">    ref_bib_steenweg_et_al_2015: "Steenweg, R., Whittington, J., &amp; Hebblewhite, M. (2015). *Canadian Rockies remote camera multi-species occupancy project: Examining trends in carnivore populations and their prey*. University of Montana. &lt;http://parkscanadahistory.com/wildlife/steenweg-2015.pdf&gt;"</v>
      </c>
    </row>
    <row r="281" spans="1:14">
      <c r="A281" t="s">
        <v>2887</v>
      </c>
      <c r="B281" t="b">
        <v>1</v>
      </c>
      <c r="C281" t="b">
        <v>0</v>
      </c>
      <c r="D281" t="b">
        <v>0</v>
      </c>
      <c r="E281" t="s">
        <v>1746</v>
      </c>
      <c r="F281" t="s">
        <v>2628</v>
      </c>
      <c r="G281" t="s">
        <v>3162</v>
      </c>
      <c r="H281" t="s">
        <v>84</v>
      </c>
      <c r="I281" t="s">
        <v>84</v>
      </c>
      <c r="J281" t="s">
        <v>1984</v>
      </c>
      <c r="K281" t="str">
        <f>LEFT(J281,141)&amp;" &lt;br&gt; &amp;nbsp;&amp;nbsp;&amp;nbsp;&amp;nbsp;&amp;nbsp;&amp;nbsp;&amp;nbsp;&amp;nbsp;"&amp;MID(J281,2,100)&amp;MID(J281,142,500)</f>
        <v>Steinbeiser, C. M., Kioko, J., Maresi, A., Kaitilia, R., &amp; Kiffner, C. (2019). Relative Abundance and Activity Patterns Explain Method-Relate &lt;br&gt; &amp;nbsp;&amp;nbsp;&amp;nbsp;&amp;nbsp;&amp;nbsp;&amp;nbsp;&amp;nbsp;&amp;nbsp;teinbeiser, C. M., Kioko, J., Maresi, A., Kaitilia, R., &amp; Kiffner, C. (2019). Relative Abundance andd Differences in Mammalian Species Richness Estimates. *Journal of Mammalogy, 100*(1), 192–201. &lt;https://doi.org/10.1093/jmammal/gyy175&gt;</v>
      </c>
      <c r="M281" t="str">
        <f>"    ref_intext_"&amp;E281&amp;": "&amp;""""&amp;H281&amp;""""</f>
        <v xml:space="preserve">    ref_intext_steinbeiser_et_al_2019: "Steinbeiser et al., 2019"</v>
      </c>
      <c r="N281" t="str">
        <f>"    ref_bib_"&amp;E281&amp;": "&amp;""""&amp;J281&amp;""""</f>
        <v xml:space="preserve">    ref_bib_steinbeiser_et_al_2019: "Steinbeiser, C. M., Kioko, J., Maresi, A., Kaitilia, R., &amp; Kiffner, C. (2019). Relative Abundance and Activity Patterns Explain Method-Related Differences in Mammalian Species Richness Estimates. *Journal of Mammalogy, 100*(1), 192–201. &lt;https://doi.org/10.1093/jmammal/gyy175&gt;"</v>
      </c>
    </row>
    <row r="282" spans="1:14">
      <c r="A282" t="s">
        <v>2887</v>
      </c>
      <c r="B282" t="b">
        <v>1</v>
      </c>
      <c r="C282" t="b">
        <v>0</v>
      </c>
      <c r="D282" t="b">
        <v>0</v>
      </c>
      <c r="E282" t="s">
        <v>1747</v>
      </c>
      <c r="F282" t="s">
        <v>2629</v>
      </c>
      <c r="G282" t="s">
        <v>3163</v>
      </c>
      <c r="H282" t="s">
        <v>83</v>
      </c>
      <c r="I282" t="s">
        <v>83</v>
      </c>
      <c r="J282" t="s">
        <v>1985</v>
      </c>
      <c r="K282" t="str">
        <f>LEFT(J282,141)&amp;" &lt;br&gt; &amp;nbsp;&amp;nbsp;&amp;nbsp;&amp;nbsp;&amp;nbsp;&amp;nbsp;&amp;nbsp;&amp;nbsp;"&amp;MID(J282,2,100)&amp;MID(J282,142,500)</f>
        <v>Stokeld, D., Frank, A. S., Hill, B., Choy, J. L., Mahney, T., Stevens, A., &amp; Gillespie, G. R. (2016). Multiple Cameras Required to Reliably D &lt;br&gt; &amp;nbsp;&amp;nbsp;&amp;nbsp;&amp;nbsp;&amp;nbsp;&amp;nbsp;&amp;nbsp;&amp;nbsp;tokeld, D., Frank, A. S., Hill, B., Choy, J. L., Mahney, T., Stevens, A., &amp; Gillespie, G. R. (2016).etect Feral Cats in Northern Australian Tropical Savannah: An Evaluation of Sampling Design When Using Camera Traps. *Wildlife Research, 42*(8), 642–649. &lt;https://doi.org/10.1071/WR15083&gt;</v>
      </c>
      <c r="M282" t="str">
        <f>"    ref_intext_"&amp;E282&amp;": "&amp;""""&amp;H282&amp;""""</f>
        <v xml:space="preserve">    ref_intext_stokeld_et_al_2016: "Stokeld et al., 2016"</v>
      </c>
      <c r="N282" t="str">
        <f>"    ref_bib_"&amp;E282&amp;": "&amp;""""&amp;J282&amp;""""</f>
        <v xml:space="preserve">    ref_bib_stokeld_et_al_2016: "Stokeld, D., Frank, A. S., Hill, B., Choy, J. L., Mahney, T., Stevens, A., &amp; Gillespie, G. R. (2016). Multiple Cameras Required to Reliably Detect Feral Cats in Northern Australian Tropical Savannah: An Evaluation of Sampling Design When Using Camera Traps. *Wildlife Research, 42*(8), 642–649. &lt;https://doi.org/10.1071/WR15083&gt;"</v>
      </c>
    </row>
    <row r="283" spans="1:14">
      <c r="A283" t="s">
        <v>2887</v>
      </c>
      <c r="B283" t="b">
        <v>0</v>
      </c>
      <c r="C283" t="b">
        <v>0</v>
      </c>
      <c r="D283" t="b">
        <v>1</v>
      </c>
      <c r="E283" t="s">
        <v>1748</v>
      </c>
      <c r="F283" t="s">
        <v>2632</v>
      </c>
      <c r="G283" t="s">
        <v>3166</v>
      </c>
      <c r="H283" t="s">
        <v>82</v>
      </c>
      <c r="I283" t="s">
        <v>82</v>
      </c>
      <c r="J283" t="s">
        <v>941</v>
      </c>
      <c r="K283" t="str">
        <f>LEFT(J283,141)&amp;" &lt;br&gt; &amp;nbsp;&amp;nbsp;&amp;nbsp;&amp;nbsp;&amp;nbsp;&amp;nbsp;&amp;nbsp;&amp;nbsp;"&amp;MID(J283,2,100)&amp;MID(J283,142,500)</f>
        <v>Suárez-Tangil, B. D., &amp; Rodríguez, A. (2017). Detection of Iberian terrestrial mammals employing olfactory, visual and auditory attractants.  &lt;br&gt; &amp;nbsp;&amp;nbsp;&amp;nbsp;&amp;nbsp;&amp;nbsp;&amp;nbsp;&amp;nbsp;&amp;nbsp;uárez-Tangil, B. D., &amp; Rodríguez, A. (2017). Detection of Iberian terrestrial mammals employing olfa*European Journal of Wildlife Research, 63*(6). https://doi.org/10.1007/s10344-017-1150-1 &lt;&gt;</v>
      </c>
      <c r="M283" t="str">
        <f>"    ref_intext_"&amp;E283&amp;": "&amp;""""&amp;H283&amp;""""</f>
        <v xml:space="preserve">    ref_intext_suarez_tangil_et_al_2017: "Suárez-Tangil et al., 2017"</v>
      </c>
      <c r="N283" t="str">
        <f>"    ref_bib_"&amp;E283&amp;": "&amp;""""&amp;J283&amp;""""</f>
        <v xml:space="preserve">    ref_bib_suarez_tangil_et_al_2017: "Suárez-Tangil, B. D., &amp; Rodríguez, A. (2017). Detection of Iberian terrestrial mammals employing olfactory, visual and auditory attractants. *European Journal of Wildlife Research, 63*(6). https://doi.org/10.1007/s10344-017-1150-1 &lt;&gt;"</v>
      </c>
    </row>
    <row r="284" spans="1:14">
      <c r="A284" t="s">
        <v>2887</v>
      </c>
      <c r="B284" t="b">
        <v>1</v>
      </c>
      <c r="C284" t="b">
        <v>0</v>
      </c>
      <c r="D284" t="b">
        <v>0</v>
      </c>
      <c r="E284" t="s">
        <v>1749</v>
      </c>
      <c r="F284" t="s">
        <v>2633</v>
      </c>
      <c r="G284" t="s">
        <v>3167</v>
      </c>
      <c r="H284" t="s">
        <v>81</v>
      </c>
      <c r="I284" t="s">
        <v>812</v>
      </c>
      <c r="J284" t="s">
        <v>1988</v>
      </c>
      <c r="K284" t="str">
        <f>LEFT(J284,141)&amp;" &lt;br&gt; &amp;nbsp;&amp;nbsp;&amp;nbsp;&amp;nbsp;&amp;nbsp;&amp;nbsp;&amp;nbsp;&amp;nbsp;"&amp;MID(J284,2,100)&amp;MID(J284,142,500)</f>
        <v>Sun, C. C., Fuller, A. K., &amp; Royle., J. A. (2014). Trap Configuration and Spacing Influences Parameter Estimates in Spatial Capture-Recapture &lt;br&gt; &amp;nbsp;&amp;nbsp;&amp;nbsp;&amp;nbsp;&amp;nbsp;&amp;nbsp;&amp;nbsp;&amp;nbsp;un, C. C., Fuller, A. K., &amp; Royle., J. A. (2014). Trap Configuration and Spacing Influences Paramete Models. *PLoS One, 9*(2): e88025. &lt;https://doi.org/10.1371/journal.pone.0088025&gt;</v>
      </c>
      <c r="M284" t="str">
        <f>"    ref_intext_"&amp;E284&amp;": "&amp;""""&amp;H284&amp;""""</f>
        <v xml:space="preserve">    ref_intext_sun_et_al_2014: "Sun et al., 2014"</v>
      </c>
      <c r="N284" t="str">
        <f>"    ref_bib_"&amp;E284&amp;": "&amp;""""&amp;J284&amp;""""</f>
        <v xml:space="preserve">    ref_bib_sun_et_al_2014: "Sun, C. C., Fuller, A. K., &amp; Royle., J. A. (2014). Trap Configuration and Spacing Influences Parameter Estimates in Spatial Capture-Recapture Models. *PLoS One, 9*(2): e88025. &lt;https://doi.org/10.1371/journal.pone.0088025&gt;"</v>
      </c>
    </row>
    <row r="285" spans="1:14">
      <c r="A285" t="s">
        <v>2887</v>
      </c>
      <c r="B285" t="b">
        <v>1</v>
      </c>
      <c r="C285" t="b">
        <v>1</v>
      </c>
      <c r="D285" t="b">
        <v>0</v>
      </c>
      <c r="E285" t="s">
        <v>1750</v>
      </c>
      <c r="F285" t="s">
        <v>2634</v>
      </c>
      <c r="G285" t="s">
        <v>3168</v>
      </c>
      <c r="H285" t="s">
        <v>80</v>
      </c>
      <c r="I285" t="s">
        <v>80</v>
      </c>
      <c r="J285" t="s">
        <v>1986</v>
      </c>
      <c r="K285" t="str">
        <f>LEFT(J285,141)&amp;" &lt;br&gt; &amp;nbsp;&amp;nbsp;&amp;nbsp;&amp;nbsp;&amp;nbsp;&amp;nbsp;&amp;nbsp;&amp;nbsp;"&amp;MID(J285,2,100)&amp;MID(J285,142,500)</f>
        <v>Sun, C., Beirne, C., Burgar, J. M., Howey, T., Fisher, J. T., Burton, A. C., Rowcliffe, M., &amp; Hofmeester, T. (2021). Simultaneous Monitoring  &lt;br&gt; &amp;nbsp;&amp;nbsp;&amp;nbsp;&amp;nbsp;&amp;nbsp;&amp;nbsp;&amp;nbsp;&amp;nbsp;un, C., Beirne, C., Burgar, J. M., Howey, T., Fisher, J. T., Burton, A. C., Rowcliffe, M., &amp; Hofmeesof Vegetation Dynamics and Wildlife Activity with Camera Traps to Assess Habitat Change. *Remote Sensing in Ecology and Conservation, 7*(4), 666-684. &lt;https://doi.org/10.1002/rse2.222&gt;</v>
      </c>
      <c r="M285" t="str">
        <f>"    ref_intext_"&amp;E285&amp;": "&amp;""""&amp;H285&amp;""""</f>
        <v xml:space="preserve">    ref_intext_sun_et_al_2021: "Sun et al., 2021"</v>
      </c>
      <c r="N285" t="str">
        <f>"    ref_bib_"&amp;E285&amp;": "&amp;""""&amp;J285&amp;""""</f>
        <v xml:space="preserve">    ref_bib_sun_et_al_2021: "Sun, C., Beirne, C., Burgar, J. M., Howey, T., Fisher, J. T., Burton, A. C., Rowcliffe, M., &amp; Hofmeester, T. (2021). Simultaneous Monitoring of Vegetation Dynamics and Wildlife Activity with Camera Traps to Assess Habitat Change. *Remote Sensing in Ecology and Conservation, 7*(4), 666-684. &lt;https://doi.org/10.1002/rse2.222&gt;"</v>
      </c>
    </row>
    <row r="286" spans="1:14">
      <c r="A286" t="s">
        <v>2887</v>
      </c>
      <c r="B286" t="b">
        <v>1</v>
      </c>
      <c r="C286" t="b">
        <v>0</v>
      </c>
      <c r="D286" t="b">
        <v>0</v>
      </c>
      <c r="E286" t="s">
        <v>1751</v>
      </c>
      <c r="F286" t="s">
        <v>2635</v>
      </c>
      <c r="G286" t="s">
        <v>3169</v>
      </c>
      <c r="H286" t="s">
        <v>79</v>
      </c>
      <c r="I286" t="s">
        <v>79</v>
      </c>
      <c r="J286" t="s">
        <v>1987</v>
      </c>
      <c r="K286" t="str">
        <f>LEFT(J286,141)&amp;" &lt;br&gt; &amp;nbsp;&amp;nbsp;&amp;nbsp;&amp;nbsp;&amp;nbsp;&amp;nbsp;&amp;nbsp;&amp;nbsp;"&amp;MID(J286,2,100)&amp;MID(J286,142,500)</f>
        <v>Sun, C., Burgar, J. M., Fisher, J. T., &amp; Burton, A. C. (2022). A Cautionary Tale Comparing Spatial Count and Partial Identity Models for Esti &lt;br&gt; &amp;nbsp;&amp;nbsp;&amp;nbsp;&amp;nbsp;&amp;nbsp;&amp;nbsp;&amp;nbsp;&amp;nbsp;un, C., Burgar, J. M., Fisher, J. T., &amp; Burton, A. C. (2022). A Cautionary Tale Comparing Spatial Comating Densities of Threatened and Unmarked Populations. *Global Ecology and Conservation, 38*, e02268. &lt;https://doi.org/10.1016/j.gecco.2022.e02268&gt;</v>
      </c>
      <c r="M286" t="str">
        <f>"    ref_intext_"&amp;E286&amp;": "&amp;""""&amp;H286&amp;""""</f>
        <v xml:space="preserve">    ref_intext_sun_et_al_2022: "Sun et al., 2022"</v>
      </c>
      <c r="N286" t="str">
        <f>"    ref_bib_"&amp;E286&amp;": "&amp;""""&amp;J286&amp;""""</f>
        <v xml:space="preserve">    ref_bib_sun_et_al_2022: "Sun, C., Burgar, J. M., Fisher, J. T., &amp; Burton, A. C. (2022). A Cautionary Tale Comparing Spatial Count and Partial Identity Models for Estimating Densities of Threatened and Unmarked Populations. *Global Ecology and Conservation, 38*, e02268. &lt;https://doi.org/10.1016/j.gecco.2022.e02268&gt;"</v>
      </c>
    </row>
    <row r="287" spans="1:14">
      <c r="A287" t="s">
        <v>2887</v>
      </c>
      <c r="B287" t="b">
        <v>1</v>
      </c>
      <c r="C287" t="b">
        <v>1</v>
      </c>
      <c r="D287" t="b">
        <v>0</v>
      </c>
      <c r="E287" t="s">
        <v>1752</v>
      </c>
      <c r="F287" t="s">
        <v>2636</v>
      </c>
      <c r="G287" t="s">
        <v>3170</v>
      </c>
      <c r="H287" t="s">
        <v>78</v>
      </c>
      <c r="I287" t="s">
        <v>78</v>
      </c>
      <c r="J287" t="s">
        <v>2775</v>
      </c>
      <c r="K287" t="str">
        <f>LEFT(J287,141)&amp;" &lt;br&gt; &amp;nbsp;&amp;nbsp;&amp;nbsp;&amp;nbsp;&amp;nbsp;&amp;nbsp;&amp;nbsp;&amp;nbsp;"&amp;MID(J287,2,100)&amp;MID(J287,142,500)</f>
        <v>Suwanrat, S., Ngoprasert, D., Sutherland, C., Suwanwareea, P., Savini, T. (2015). Estimating [density](/09_glossary.md#density) of secretive  &lt;br&gt; &amp;nbsp;&amp;nbsp;&amp;nbsp;&amp;nbsp;&amp;nbsp;&amp;nbsp;&amp;nbsp;&amp;nbsp;uwanrat, S., Ngoprasert, D., Sutherland, C., Suwanwareea, P., Savini, T. (2015). Estimating [densityterrestrial birds (Siamese Fireback) in pristine and degraded forest using camera traps and distance sampling. *Global Ecology and Conservation, 3*, 596–606. &lt;https://www.sciencedirect.com/science/article/pii/S2351989415000116&gt;</v>
      </c>
      <c r="M287" t="str">
        <f>"    ref_intext_"&amp;E287&amp;": "&amp;""""&amp;H287&amp;""""</f>
        <v xml:space="preserve">    ref_intext_suwanrat_et_al_2015: "Suwanrat et al., 2015"</v>
      </c>
      <c r="N287" t="str">
        <f>"    ref_bib_"&amp;E287&amp;": "&amp;""""&amp;J287&amp;""""</f>
        <v xml:space="preserve">    ref_bib_suwanrat_et_al_2015: "Suwanrat, S., Ngoprasert, D., Sutherland, C., Suwanwareea, P., Savini, T. (2015). Estimating [density](/09_glossary.md#density) of secretive terrestrial birds (Siamese Fireback) in pristine and degraded forest using camera traps and distance sampling. *Global Ecology and Conservation, 3*, 596–606. &lt;https://www.sciencedirect.com/science/article/pii/S2351989415000116&gt;"</v>
      </c>
    </row>
    <row r="288" spans="1:14">
      <c r="A288" t="s">
        <v>2888</v>
      </c>
      <c r="B288" t="b">
        <v>1</v>
      </c>
      <c r="C288" t="b">
        <v>0</v>
      </c>
      <c r="D288" t="b">
        <v>0</v>
      </c>
      <c r="E288" t="s">
        <v>1753</v>
      </c>
      <c r="F288" t="s">
        <v>2637</v>
      </c>
      <c r="G288" t="s">
        <v>3171</v>
      </c>
      <c r="H288" t="s">
        <v>77</v>
      </c>
      <c r="I288" t="s">
        <v>77</v>
      </c>
      <c r="J288" t="s">
        <v>1989</v>
      </c>
      <c r="K288" t="str">
        <f>LEFT(J288,141)&amp;" &lt;br&gt; &amp;nbsp;&amp;nbsp;&amp;nbsp;&amp;nbsp;&amp;nbsp;&amp;nbsp;&amp;nbsp;&amp;nbsp;"&amp;MID(J288,2,100)&amp;MID(J288,142,500)</f>
        <v>Tabak, M. A., Norouzzadeh, M. S., Wolfson, D. W., Sweeney, S. J., Vercauteren, K. C., Snow, N. P., Halseth, J. M., Di Salvo, P. A., Lewis, J. &lt;br&gt; &amp;nbsp;&amp;nbsp;&amp;nbsp;&amp;nbsp;&amp;nbsp;&amp;nbsp;&amp;nbsp;&amp;nbsp;abak, M. A., Norouzzadeh, M. S., Wolfson, D. W., Sweeney, S. J., Vercauteren, K. C., Snow, N. P., Ha S., White, M. D., Teton, B., Beasley, J. C., Schlichting, P. E., Boughton, R. K., Wight, B., Newkirk, E. S., Ivan, J. S., Odell, E. A., Brook, R. K., . . . Photopoulou, T. (2018). Machine Learning to Classify Animal Species in Camera Trap Images: Applications in Ecology. *Methods in Ecology and Evolution, 10*(4), 585–590. &lt;https://doi.org/10.1111/2041-210x.13120&gt;</v>
      </c>
      <c r="M288" t="str">
        <f>"    ref_intext_"&amp;E288&amp;": "&amp;""""&amp;H288&amp;""""</f>
        <v xml:space="preserve">    ref_intext_tabak_et_al_2018: "Tabak et al., 2018"</v>
      </c>
      <c r="N288" t="str">
        <f>"    ref_bib_"&amp;E288&amp;": "&amp;""""&amp;J288&amp;""""</f>
        <v xml:space="preserve">    ref_bib_tabak_et_al_2018: "Tabak, M. A., Norouzzadeh, M. S., Wolfson, D. W., Sweeney, S. J., Vercauteren, K. C., Snow, N. P., Halseth, J. M., Di Salvo, P. A., Lewis, J. S., White, M. D., Teton, B., Beasley, J. C., Schlichting, P. E., Boughton, R. K., Wight, B., Newkirk, E. S., Ivan, J. S., Odell, E. A., Brook, R. K., . . . Photopoulou, T. (2018). Machine Learning to Classify Animal Species in Camera Trap Images: Applications in Ecology. *Methods in Ecology and Evolution, 10*(4), 585–590. &lt;https://doi.org/10.1111/2041-210x.13120&gt;"</v>
      </c>
    </row>
    <row r="289" spans="1:14">
      <c r="A289" t="s">
        <v>2888</v>
      </c>
      <c r="D289" t="s">
        <v>809</v>
      </c>
      <c r="E289" t="s">
        <v>1754</v>
      </c>
      <c r="F289" t="s">
        <v>2638</v>
      </c>
      <c r="G289" t="s">
        <v>3172</v>
      </c>
      <c r="H289" t="s">
        <v>76</v>
      </c>
      <c r="I289" t="s">
        <v>811</v>
      </c>
      <c r="J289" t="s">
        <v>1990</v>
      </c>
      <c r="K289" t="str">
        <f>LEFT(J289,141)&amp;" &lt;br&gt; &amp;nbsp;&amp;nbsp;&amp;nbsp;&amp;nbsp;&amp;nbsp;&amp;nbsp;&amp;nbsp;&amp;nbsp;"&amp;MID(J289,2,100)&amp;MID(J289,142,500)</f>
        <v>Tanwar, K. S., Sadhu, A., &amp; Jhala, Y. V. (2021). Camera trap placement for evaluating species richness, abundance, and activity. *Scientific  &lt;br&gt; &amp;nbsp;&amp;nbsp;&amp;nbsp;&amp;nbsp;&amp;nbsp;&amp;nbsp;&amp;nbsp;&amp;nbsp;anwar, K. S., Sadhu, A., &amp; Jhala, Y. V. (2021). Camera trap placement for evaluating species richnesReports, 11*(1), 23050. &lt;https://doi.org/10.1038/s41598-021-02459-w&gt;</v>
      </c>
      <c r="M289" t="str">
        <f>"    ref_intext_"&amp;E289&amp;": "&amp;""""&amp;H289&amp;""""</f>
        <v xml:space="preserve">    ref_intext_tanwar_et_al_2021: "Tanwar et al., 2021"</v>
      </c>
      <c r="N289" t="str">
        <f>"    ref_bib_"&amp;E289&amp;": "&amp;""""&amp;J289&amp;""""</f>
        <v xml:space="preserve">    ref_bib_tanwar_et_al_2021: "Tanwar, K. S., Sadhu, A., &amp; Jhala, Y. V. (2021). Camera trap placement for evaluating species richness, abundance, and activity. *Scientific Reports, 11*(1), 23050. &lt;https://doi.org/10.1038/s41598-021-02459-w&gt;"</v>
      </c>
    </row>
    <row r="290" spans="1:14">
      <c r="A290" t="s">
        <v>2889</v>
      </c>
      <c r="B290" t="b">
        <v>1</v>
      </c>
      <c r="C290" t="b">
        <v>0</v>
      </c>
      <c r="D290" t="b">
        <v>0</v>
      </c>
      <c r="E290" t="s">
        <v>4</v>
      </c>
      <c r="F290" t="s">
        <v>2639</v>
      </c>
      <c r="G290" t="s">
        <v>3173</v>
      </c>
      <c r="H290" t="s">
        <v>62</v>
      </c>
      <c r="I290" t="s">
        <v>62</v>
      </c>
      <c r="J290" t="s">
        <v>1991</v>
      </c>
      <c r="K290" t="str">
        <f>LEFT(J290,141)&amp;" &lt;br&gt; &amp;nbsp;&amp;nbsp;&amp;nbsp;&amp;nbsp;&amp;nbsp;&amp;nbsp;&amp;nbsp;&amp;nbsp;"&amp;MID(J290,2,100)&amp;MID(J290,142,500)</f>
        <v>The WILDLABS Partnership (2021). *How do I get started with Megadetector?* Siyu Y. &lt;https://www.wildlabs.net/event/how-do-i-get-started-megad &lt;br&gt; &amp;nbsp;&amp;nbsp;&amp;nbsp;&amp;nbsp;&amp;nbsp;&amp;nbsp;&amp;nbsp;&amp;nbsp;he WILDLABS Partnership (2021). *How do I get started with Megadetector?* Siyu Y. &lt;https://www.wildletector&gt;</v>
      </c>
      <c r="M290" t="str">
        <f>"    ref_intext_"&amp;E290&amp;": "&amp;""""&amp;H290&amp;""""</f>
        <v xml:space="preserve">    ref_intext_wildlabs_2021: "The WILDLABS Partnership, 2021"</v>
      </c>
      <c r="N290" t="str">
        <f>"    ref_bib_"&amp;E290&amp;": "&amp;""""&amp;J290&amp;""""</f>
        <v xml:space="preserve">    ref_bib_wildlabs_2021: "The WILDLABS Partnership (2021). *How do I get started with Megadetector?* Siyu Y. &lt;https://www.wildlabs.net/event/how-do-i-get-started-megadetector&gt;"</v>
      </c>
    </row>
    <row r="291" spans="1:14">
      <c r="A291" t="s">
        <v>2888</v>
      </c>
      <c r="B291" t="b">
        <v>1</v>
      </c>
      <c r="C291" t="b">
        <v>0</v>
      </c>
      <c r="D291" t="b">
        <v>0</v>
      </c>
      <c r="E291" t="s">
        <v>1755</v>
      </c>
      <c r="F291" t="s">
        <v>2640</v>
      </c>
      <c r="G291" t="s">
        <v>3174</v>
      </c>
      <c r="H291" t="s">
        <v>75</v>
      </c>
      <c r="I291" t="s">
        <v>75</v>
      </c>
      <c r="J291" t="s">
        <v>942</v>
      </c>
      <c r="K291" t="str">
        <f>LEFT(J291,141)&amp;" &lt;br&gt; &amp;nbsp;&amp;nbsp;&amp;nbsp;&amp;nbsp;&amp;nbsp;&amp;nbsp;&amp;nbsp;&amp;nbsp;"&amp;MID(J291,2,100)&amp;MID(J291,142,500)</f>
        <v>Thorn, M., Scott, D. M., Green, M., Bateman, P. W., &amp; Cameron, E. Z. (2009). Estimating Brown Hyaena Occupancy using Baited Camera Traps. *So &lt;br&gt; &amp;nbsp;&amp;nbsp;&amp;nbsp;&amp;nbsp;&amp;nbsp;&amp;nbsp;&amp;nbsp;&amp;nbsp;horn, M., Scott, D. M., Green, M., Bateman, P. W., &amp; Cameron, E. Z. (2009). Estimating Brown Hyaena uth African Journal of Wildlife Research, 39*(1), 1–10. &lt;https://doi.org/10.3957/056.039.0101&gt;</v>
      </c>
      <c r="M291" t="str">
        <f>"    ref_intext_"&amp;E291&amp;": "&amp;""""&amp;H291&amp;""""</f>
        <v xml:space="preserve">    ref_intext_thorn_et_al_2009: "Thorn et al., 2009"</v>
      </c>
      <c r="N291" t="str">
        <f>"    ref_bib_"&amp;E291&amp;": "&amp;""""&amp;J291&amp;""""</f>
        <v xml:space="preserve">    ref_bib_thorn_et_al_2009: "Thorn, M., Scott, D. M., Green, M., Bateman, P. W., &amp; Cameron, E. Z. (2009). Estimating Brown Hyaena Occupancy using Baited Camera Traps. *South African Journal of Wildlife Research, 39*(1), 1–10. &lt;https://doi.org/10.3957/056.039.0101&gt;"</v>
      </c>
    </row>
    <row r="292" spans="1:14">
      <c r="A292" t="s">
        <v>2888</v>
      </c>
      <c r="B292" t="b">
        <v>0</v>
      </c>
      <c r="C292" t="b">
        <v>1</v>
      </c>
      <c r="D292" t="b">
        <v>0</v>
      </c>
      <c r="E292" t="s">
        <v>1756</v>
      </c>
      <c r="F292" t="s">
        <v>2641</v>
      </c>
      <c r="G292" t="s">
        <v>3175</v>
      </c>
      <c r="H292" t="s">
        <v>74</v>
      </c>
      <c r="I292" t="s">
        <v>810</v>
      </c>
      <c r="J292" t="s">
        <v>1992</v>
      </c>
      <c r="K292" t="str">
        <f>LEFT(J292,141)&amp;" &lt;br&gt; &amp;nbsp;&amp;nbsp;&amp;nbsp;&amp;nbsp;&amp;nbsp;&amp;nbsp;&amp;nbsp;&amp;nbsp;"&amp;MID(J292,2,100)&amp;MID(J292,142,500)</f>
        <v>Tigner, J., Bayne, E. M., &amp; Boutin, S. (2014). Black bear use of seismic lines in Northern Canada. *Journal of Wildlife Management, 78* (2),  &lt;br&gt; &amp;nbsp;&amp;nbsp;&amp;nbsp;&amp;nbsp;&amp;nbsp;&amp;nbsp;&amp;nbsp;&amp;nbsp;igner, J., Bayne, E. M., &amp; Boutin, S. (2014). Black bear use of seismic lines in Northern Canada. *J282–292. &lt;https://doi.org/10.1002/jwmg.664&gt;</v>
      </c>
      <c r="M292" t="str">
        <f>"    ref_intext_"&amp;E292&amp;": "&amp;""""&amp;H292&amp;""""</f>
        <v xml:space="preserve">    ref_intext_tigner_et_al_2014: "Tigner et al., 2014"</v>
      </c>
      <c r="N292" t="str">
        <f>"    ref_bib_"&amp;E292&amp;": "&amp;""""&amp;J292&amp;""""</f>
        <v xml:space="preserve">    ref_bib_tigner_et_al_2014: "Tigner, J., Bayne, E. M., &amp; Boutin, S. (2014). Black bear use of seismic lines in Northern Canada. *Journal of Wildlife Management, 78* (2), 282–292. &lt;https://doi.org/10.1002/jwmg.664&gt;"</v>
      </c>
    </row>
    <row r="293" spans="1:14">
      <c r="A293" t="s">
        <v>2888</v>
      </c>
      <c r="B293" t="b">
        <v>1</v>
      </c>
      <c r="C293" t="b">
        <v>0</v>
      </c>
      <c r="D293" t="b">
        <v>1</v>
      </c>
      <c r="E293" t="s">
        <v>1758</v>
      </c>
      <c r="F293" t="s">
        <v>2642</v>
      </c>
      <c r="G293" t="s">
        <v>3176</v>
      </c>
      <c r="H293" t="s">
        <v>73</v>
      </c>
      <c r="I293" t="s">
        <v>73</v>
      </c>
      <c r="J293" t="s">
        <v>1993</v>
      </c>
      <c r="K293" t="str">
        <f>LEFT(J293,141)&amp;" &lt;br&gt; &amp;nbsp;&amp;nbsp;&amp;nbsp;&amp;nbsp;&amp;nbsp;&amp;nbsp;&amp;nbsp;&amp;nbsp;"&amp;MID(J293,2,100)&amp;MID(J293,142,500)</f>
        <v>Tobler, M. W. &amp; Powell, G. V. N. (2013). Estimating jaguar densities with camera traps: problems with current designs and recommendations for &lt;br&gt; &amp;nbsp;&amp;nbsp;&amp;nbsp;&amp;nbsp;&amp;nbsp;&amp;nbsp;&amp;nbsp;&amp;nbsp;obler, M. W. &amp; Powell, G. V. N. (2013). Estimating jaguar densities with camera traps: problems with future studies. *Biological Conservation, 159*, 109–118. &lt;https://doi.org/10.1016/j.biocon.2012.12.009&gt;</v>
      </c>
      <c r="M293" t="str">
        <f>"    ref_intext_"&amp;E293&amp;": "&amp;""""&amp;H293&amp;""""</f>
        <v xml:space="preserve">    ref_intext_tobler_powell_2013: "Tobler &amp; Powell, 2013"</v>
      </c>
      <c r="N293" t="str">
        <f>"    ref_bib_"&amp;E293&amp;": "&amp;""""&amp;J293&amp;""""</f>
        <v xml:space="preserve">    ref_bib_tobler_powell_2013: "Tobler, M. W. &amp; Powell, G. V. N. (2013). Estimating jaguar densities with camera traps: problems with current designs and recommendations for future studies. *Biological Conservation, 159*, 109–118. &lt;https://doi.org/10.1016/j.biocon.2012.12.009&gt;"</v>
      </c>
    </row>
    <row r="294" spans="1:14">
      <c r="A294" t="s">
        <v>2888</v>
      </c>
      <c r="B294" t="b">
        <v>1</v>
      </c>
      <c r="C294" t="b">
        <v>1</v>
      </c>
      <c r="D294" t="b">
        <v>1</v>
      </c>
      <c r="E294" t="s">
        <v>1757</v>
      </c>
      <c r="F294" t="s">
        <v>2643</v>
      </c>
      <c r="G294" t="s">
        <v>3177</v>
      </c>
      <c r="H294" t="s">
        <v>72</v>
      </c>
      <c r="I294" t="s">
        <v>72</v>
      </c>
      <c r="J294" t="s">
        <v>1994</v>
      </c>
      <c r="K294" t="str">
        <f>LEFT(J294,141)&amp;" &lt;br&gt; &amp;nbsp;&amp;nbsp;&amp;nbsp;&amp;nbsp;&amp;nbsp;&amp;nbsp;&amp;nbsp;&amp;nbsp;"&amp;MID(J294,2,100)&amp;MID(J294,142,500)</f>
        <v>Tobler, M. W., Pitman, R. L., Mares, R. &amp; Powell, G. (2008). An Evaluation of Camera Traps for Inventorying Large- and Medium-Sized Terrestri &lt;br&gt; &amp;nbsp;&amp;nbsp;&amp;nbsp;&amp;nbsp;&amp;nbsp;&amp;nbsp;&amp;nbsp;&amp;nbsp;obler, M. W., Pitman, R. L., Mares, R. &amp; Powell, G. (2008). An Evaluation of Camera Traps for Invental Rainforest Mammals. *Animal Conservation, 11*, 169–178. &lt;https://doi.org/10.1111/j.1469-1795.2008.00169.x&gt;</v>
      </c>
      <c r="M294" t="str">
        <f>"    ref_intext_"&amp;E294&amp;": "&amp;""""&amp;H294&amp;""""</f>
        <v xml:space="preserve">    ref_intext_tobler_et_al_2008: "Tobler et al., 2008"</v>
      </c>
      <c r="N294" t="str">
        <f>"    ref_bib_"&amp;E294&amp;": "&amp;""""&amp;J294&amp;""""</f>
        <v xml:space="preserve">    ref_bib_tobler_et_al_2008: "Tobler, M. W., Pitman, R. L., Mares, R. &amp; Powell, G. (2008). An Evaluation of Camera Traps for Inventorying Large- and Medium-Sized Terrestrial Rainforest Mammals. *Animal Conservation, 11*, 169–178. &lt;https://doi.org/10.1111/j.1469-1795.2008.00169.x&gt;"</v>
      </c>
    </row>
    <row r="295" spans="1:14">
      <c r="A295" t="s">
        <v>2888</v>
      </c>
      <c r="B295" t="b">
        <v>0</v>
      </c>
      <c r="C295" t="b">
        <v>0</v>
      </c>
      <c r="D295" t="s">
        <v>809</v>
      </c>
      <c r="E295" t="s">
        <v>5</v>
      </c>
      <c r="F295" t="s">
        <v>2645</v>
      </c>
      <c r="G295" t="s">
        <v>3179</v>
      </c>
      <c r="H295" t="s">
        <v>71</v>
      </c>
      <c r="I295" t="s">
        <v>71</v>
      </c>
      <c r="J295" t="s">
        <v>1995</v>
      </c>
      <c r="K295" t="str">
        <f>LEFT(J295,141)&amp;" &lt;br&gt; &amp;nbsp;&amp;nbsp;&amp;nbsp;&amp;nbsp;&amp;nbsp;&amp;nbsp;&amp;nbsp;&amp;nbsp;"&amp;MID(J295,2,100)&amp;MID(J295,142,500)</f>
        <v>Tourani, M. (2022). A review of spatial capture-recapture: Ecological insights, limitations, and prospects. *Ecology and Evolution, 12*, e846 &lt;br&gt; &amp;nbsp;&amp;nbsp;&amp;nbsp;&amp;nbsp;&amp;nbsp;&amp;nbsp;&amp;nbsp;&amp;nbsp;ourani, M. (2022). A review of spatial capture-recapture: Ecological insights, limitations, and pros8. &lt;https://doi.org/10.1002/ece3.8468&gt;</v>
      </c>
      <c r="M295" t="str">
        <f>"    ref_intext_"&amp;E295&amp;": "&amp;""""&amp;H295&amp;""""</f>
        <v xml:space="preserve">    ref_intext_tourani_2022: "Tourani, 2022"</v>
      </c>
      <c r="N295" t="str">
        <f>"    ref_bib_"&amp;E295&amp;": "&amp;""""&amp;J295&amp;""""</f>
        <v xml:space="preserve">    ref_bib_tourani_2022: "Tourani, M. (2022). A review of spatial capture-recapture: Ecological insights, limitations, and prospects. *Ecology and Evolution, 12*, e8468. &lt;https://doi.org/10.1002/ece3.8468&gt;"</v>
      </c>
    </row>
    <row r="296" spans="1:14">
      <c r="A296" t="s">
        <v>2888</v>
      </c>
      <c r="B296" t="b">
        <v>0</v>
      </c>
      <c r="C296" t="b">
        <v>0</v>
      </c>
      <c r="E296" t="s">
        <v>2127</v>
      </c>
      <c r="F296" t="s">
        <v>2644</v>
      </c>
      <c r="G296" t="s">
        <v>3178</v>
      </c>
      <c r="H296" t="s">
        <v>2126</v>
      </c>
      <c r="I296" t="s">
        <v>2126</v>
      </c>
      <c r="J296" t="s">
        <v>2125</v>
      </c>
      <c r="K296" t="str">
        <f>LEFT(J296,141)&amp;" &lt;br&gt; &amp;nbsp;&amp;nbsp;&amp;nbsp;&amp;nbsp;&amp;nbsp;&amp;nbsp;&amp;nbsp;&amp;nbsp;"&amp;MID(J296,2,100)&amp;MID(J296,142,500)</f>
        <v>Tourani, M., Brøste, E. N., Bakken, S., Odden, J., Bischof, R., &amp; Hayward, M. (2020). Sooner, closer, or longer: Detectability of mesocarnivo &lt;br&gt; &amp;nbsp;&amp;nbsp;&amp;nbsp;&amp;nbsp;&amp;nbsp;&amp;nbsp;&amp;nbsp;&amp;nbsp;ourani, M., Brøste, E. N., Bakken, S., Odden, J., Bischof, R., &amp; Hayward, M. (2020). Sooner, closer,res at camera traps. *Journal of Zoology, 312*(4), 259–270. &lt;https://doi.org/10.1111/jzo.12828&gt;</v>
      </c>
      <c r="M296" t="str">
        <f>"    ref_intext_"&amp;E296&amp;": "&amp;""""&amp;H296&amp;""""</f>
        <v xml:space="preserve">    ref_intext_tourani_et_al_2020: "Tourani et al., 2020"</v>
      </c>
      <c r="N296" t="str">
        <f>"    ref_bib_"&amp;E296&amp;": "&amp;""""&amp;J296&amp;""""</f>
        <v xml:space="preserve">    ref_bib_tourani_et_al_2020: "Tourani, M., Brøste, E. N., Bakken, S., Odden, J., Bischof, R., &amp; Hayward, M. (2020). Sooner, closer, or longer: Detectability of mesocarnivores at camera traps. *Journal of Zoology, 312*(4), 259–270. &lt;https://doi.org/10.1111/jzo.12828&gt;"</v>
      </c>
    </row>
    <row r="297" spans="1:14">
      <c r="A297" t="s">
        <v>2888</v>
      </c>
      <c r="B297" t="b">
        <v>0</v>
      </c>
      <c r="C297" t="b">
        <v>0</v>
      </c>
      <c r="D297" t="s">
        <v>809</v>
      </c>
      <c r="E297" t="s">
        <v>1759</v>
      </c>
      <c r="F297" t="s">
        <v>2646</v>
      </c>
      <c r="G297" t="s">
        <v>3180</v>
      </c>
      <c r="H297" t="s">
        <v>70</v>
      </c>
      <c r="I297" t="s">
        <v>70</v>
      </c>
      <c r="J297" t="s">
        <v>1996</v>
      </c>
      <c r="K297" t="str">
        <f>LEFT(J297,141)&amp;" &lt;br&gt; &amp;nbsp;&amp;nbsp;&amp;nbsp;&amp;nbsp;&amp;nbsp;&amp;nbsp;&amp;nbsp;&amp;nbsp;"&amp;MID(J297,2,100)&amp;MID(J297,142,500)</f>
        <v>Trolliet, F., Huynen, M., Vermeulen, C., &amp; Hambuckers, A. (2014). Use of Camera Traps for Wildlife Studies. A Review. *Biotechnology, Agronom &lt;br&gt; &amp;nbsp;&amp;nbsp;&amp;nbsp;&amp;nbsp;&amp;nbsp;&amp;nbsp;&amp;nbsp;&amp;nbsp;rolliet, F., Huynen, M., Vermeulen, C., &amp; Hambuckers, A. (2014). Use of Camera Traps for Wildlife Sty and Society and Environment 18*(3), 446–54. &lt;https://www.researchgate.net/publication/266381944_Use_of_camera_traps_for_wildlife_studies_A_review&gt;</v>
      </c>
      <c r="M297" t="str">
        <f>"    ref_intext_"&amp;E297&amp;": "&amp;""""&amp;H297&amp;""""</f>
        <v xml:space="preserve">    ref_intext_trolliet_et_al_2014: "Trolliet et al., 2014"</v>
      </c>
      <c r="N297" t="str">
        <f>"    ref_bib_"&amp;E297&amp;": "&amp;""""&amp;J297&amp;""""</f>
        <v xml:space="preserve">    ref_bib_trolliet_et_al_2014: "Trolliet, F., Huynen, M., Vermeulen, C., &amp; Hambuckers, A. (2014). Use of Camera Traps for Wildlife Studies. A Review. *Biotechnology, Agronomy and Society and Environment 18*(3), 446–54. &lt;https://www.researchgate.net/publication/266381944_Use_of_camera_traps_for_wildlife_studies_A_review&gt;"</v>
      </c>
    </row>
    <row r="298" spans="1:14">
      <c r="A298" t="s">
        <v>2888</v>
      </c>
      <c r="B298" t="b">
        <v>0</v>
      </c>
      <c r="C298" t="b">
        <v>1</v>
      </c>
      <c r="D298" t="b">
        <v>0</v>
      </c>
      <c r="E298" t="s">
        <v>1760</v>
      </c>
      <c r="F298" t="s">
        <v>2647</v>
      </c>
      <c r="G298" t="s">
        <v>3181</v>
      </c>
      <c r="H298" t="s">
        <v>69</v>
      </c>
      <c r="I298" t="s">
        <v>69</v>
      </c>
      <c r="J298" t="s">
        <v>1997</v>
      </c>
      <c r="K298" t="str">
        <f>LEFT(J298,141)&amp;" &lt;br&gt; &amp;nbsp;&amp;nbsp;&amp;nbsp;&amp;nbsp;&amp;nbsp;&amp;nbsp;&amp;nbsp;&amp;nbsp;"&amp;MID(J298,2,100)&amp;MID(J298,142,500)</f>
        <v>Tschumi, M., Ekroos, J., Hjort, C., Smith, H. G., &amp; Birkhofer, K. (2018). Rodents, not birds, dominate predation-related ecosystem services a &lt;br&gt; &amp;nbsp;&amp;nbsp;&amp;nbsp;&amp;nbsp;&amp;nbsp;&amp;nbsp;&amp;nbsp;&amp;nbsp;schumi, M., Ekroos, J., Hjort, C., Smith, H. G., &amp; Birkhofer, K. (2018). Rodents, not birds, dominatnd disservices in vertebrate communities of agricultural landscapes. *Oecologia, 188* (3), 863–873. &lt;https://doi.org/10.1007/s00442-018-4242-z&gt;</v>
      </c>
      <c r="M298" t="str">
        <f>"    ref_intext_"&amp;E298&amp;": "&amp;""""&amp;H298&amp;""""</f>
        <v xml:space="preserve">    ref_intext_tschumi_et_al_2018: "Tschumi et al., 2018"</v>
      </c>
      <c r="N298" t="str">
        <f>"    ref_bib_"&amp;E298&amp;": "&amp;""""&amp;J298&amp;""""</f>
        <v xml:space="preserve">    ref_bib_tschumi_et_al_2018: "Tschumi, M., Ekroos, J., Hjort, C., Smith, H. G., &amp; Birkhofer, K. (2018). Rodents, not birds, dominate predation-related ecosystem services and disservices in vertebrate communities of agricultural landscapes. *Oecologia, 188* (3), 863–873. &lt;https://doi.org/10.1007/s00442-018-4242-z&gt;"</v>
      </c>
    </row>
    <row r="299" spans="1:14">
      <c r="A299" t="s">
        <v>2888</v>
      </c>
      <c r="B299" t="b">
        <v>1</v>
      </c>
      <c r="C299" t="b">
        <v>0</v>
      </c>
      <c r="D299" t="b">
        <v>0</v>
      </c>
      <c r="E299" t="s">
        <v>1761</v>
      </c>
      <c r="F299" t="s">
        <v>2648</v>
      </c>
      <c r="G299" t="s">
        <v>3182</v>
      </c>
      <c r="H299" t="s">
        <v>68</v>
      </c>
      <c r="I299" t="s">
        <v>68</v>
      </c>
      <c r="J299" t="s">
        <v>2776</v>
      </c>
      <c r="K299" t="str">
        <f>LEFT(J299,141)&amp;" &lt;br&gt; &amp;nbsp;&amp;nbsp;&amp;nbsp;&amp;nbsp;&amp;nbsp;&amp;nbsp;&amp;nbsp;&amp;nbsp;"&amp;MID(J299,2,100)&amp;MID(J299,142,500)</f>
        <v>Twining, J. P., McFarlane, C., O’Meara, D., O’Reilly, C., Reyne, M., Montgomery, W. I., Helyar, S., Tosh, D. G., &amp; Augustine, B. C. (2022) A  &lt;br&gt; &amp;nbsp;&amp;nbsp;&amp;nbsp;&amp;nbsp;&amp;nbsp;&amp;nbsp;&amp;nbsp;&amp;nbsp;wining, J. P., McFarlane, C., O’Meara, D., O’Reilly, C., Reyne, M., Montgomery, W. I., Helyar, S., TComparison of [density](/09_glossary.md#density) Estimation Methods for Monitoring Marked and Unmarked Animal Populations. *Ecosphere, 13*(10), e4165. &lt;https://doi.org/10.1002/ecs2.4165&gt;</v>
      </c>
      <c r="M299" t="str">
        <f>"    ref_intext_"&amp;E299&amp;": "&amp;""""&amp;H299&amp;""""</f>
        <v xml:space="preserve">    ref_intext_twining_et_al_2022: "Twining et al., 2022"</v>
      </c>
      <c r="N299" t="str">
        <f>"    ref_bib_"&amp;E299&amp;": "&amp;""""&amp;J299&amp;""""</f>
        <v xml:space="preserve">    ref_bib_twining_et_al_2022: "Twining, J. P., McFarlane, C., O’Meara, D., O’Reilly, C., Reyne, M., Montgomery, W. I., Helyar, S., Tosh, D. G., &amp; Augustine, B. C. (2022) A Comparison of [density](/09_glossary.md#density) Estimation Methods for Monitoring Marked and Unmarked Animal Populations. *Ecosphere, 13*(10), e4165. &lt;https://doi.org/10.1002/ecs2.4165&gt;"</v>
      </c>
    </row>
    <row r="300" spans="1:14">
      <c r="A300" t="s">
        <v>2890</v>
      </c>
      <c r="B300" t="b">
        <v>0</v>
      </c>
      <c r="C300" t="b">
        <v>0</v>
      </c>
      <c r="D300" t="s">
        <v>809</v>
      </c>
      <c r="E300" t="s">
        <v>1762</v>
      </c>
      <c r="F300" t="s">
        <v>2649</v>
      </c>
      <c r="G300" t="s">
        <v>3183</v>
      </c>
      <c r="H300" t="s">
        <v>67</v>
      </c>
      <c r="I300" t="s">
        <v>67</v>
      </c>
      <c r="J300" t="s">
        <v>1998</v>
      </c>
      <c r="K300" t="str">
        <f>LEFT(J300,141)&amp;" &lt;br&gt; &amp;nbsp;&amp;nbsp;&amp;nbsp;&amp;nbsp;&amp;nbsp;&amp;nbsp;&amp;nbsp;&amp;nbsp;"&amp;MID(J300,2,100)&amp;MID(J300,142,500)</f>
        <v>Van Berkel, T. (2014). *Camera trapping for wildlife conservation: Expedition field techniques*. Geography Outdoors. &lt;https://www.researchgat &lt;br&gt; &amp;nbsp;&amp;nbsp;&amp;nbsp;&amp;nbsp;&amp;nbsp;&amp;nbsp;&amp;nbsp;&amp;nbsp;an Berkel, T. (2014). *Camera trapping for wildlife conservation: Expedition field techniques*. Geoge.net/publication/339271024_Expedition_Field_Techniques_Camera_Trapping&gt;</v>
      </c>
      <c r="M300" t="str">
        <f>"    ref_intext_"&amp;E300&amp;": "&amp;""""&amp;H300&amp;""""</f>
        <v xml:space="preserve">    ref_intext_van_berkel_2014: "Van Berkel, 2014"</v>
      </c>
      <c r="N300" t="str">
        <f>"    ref_bib_"&amp;E300&amp;": "&amp;""""&amp;J300&amp;""""</f>
        <v xml:space="preserve">    ref_bib_van_berkel_2014: "Van Berkel, T. (2014). *Camera trapping for wildlife conservation: Expedition field techniques*. Geography Outdoors. &lt;https://www.researchgate.net/publication/339271024_Expedition_Field_Techniques_Camera_Trapping&gt;"</v>
      </c>
    </row>
    <row r="301" spans="1:14">
      <c r="A301" t="s">
        <v>2890</v>
      </c>
      <c r="B301" t="b">
        <v>0</v>
      </c>
      <c r="C301" t="b">
        <v>0</v>
      </c>
      <c r="D301" t="b">
        <v>1</v>
      </c>
      <c r="E301" t="s">
        <v>2128</v>
      </c>
      <c r="F301" t="s">
        <v>2650</v>
      </c>
      <c r="G301" t="s">
        <v>3184</v>
      </c>
      <c r="H301" t="s">
        <v>66</v>
      </c>
      <c r="I301" t="s">
        <v>66</v>
      </c>
      <c r="J301" t="s">
        <v>1999</v>
      </c>
      <c r="K301" t="str">
        <f>LEFT(J301,141)&amp;" &lt;br&gt; &amp;nbsp;&amp;nbsp;&amp;nbsp;&amp;nbsp;&amp;nbsp;&amp;nbsp;&amp;nbsp;&amp;nbsp;"&amp;MID(J301,2,100)&amp;MID(J301,142,500)</f>
        <v>Van Dooren, T. J. M. (2016). Pollinator species richness: Are the declines slowing down? *Nature Conservation*, *15*, 11–22. &lt;https://doi.org &lt;br&gt; &amp;nbsp;&amp;nbsp;&amp;nbsp;&amp;nbsp;&amp;nbsp;&amp;nbsp;&amp;nbsp;&amp;nbsp;an Dooren, T. J. M. (2016). Pollinator species richness: Are the declines slowing down? *Nature Cons/10.3897/natureconservation.15.9616&gt;</v>
      </c>
      <c r="M301" t="str">
        <f>"    ref_intext_"&amp;E301&amp;": "&amp;""""&amp;H301&amp;""""</f>
        <v xml:space="preserve">    ref_intext_vandooren_2016: "Van Dooren, 2016"</v>
      </c>
      <c r="N301" t="str">
        <f>"    ref_bib_"&amp;E301&amp;": "&amp;""""&amp;J301&amp;""""</f>
        <v xml:space="preserve">    ref_bib_vandooren_2016: "Van Dooren, T. J. M. (2016). Pollinator species richness: Are the declines slowing down? *Nature Conservation*, *15*, 11–22. &lt;https://doi.org/10.3897/natureconservation.15.9616&gt;"</v>
      </c>
    </row>
    <row r="302" spans="1:14">
      <c r="A302" t="s">
        <v>2890</v>
      </c>
      <c r="B302" t="b">
        <v>1</v>
      </c>
      <c r="C302" t="b">
        <v>0</v>
      </c>
      <c r="D302" t="b">
        <v>0</v>
      </c>
      <c r="E302" t="s">
        <v>1763</v>
      </c>
      <c r="F302" t="s">
        <v>2651</v>
      </c>
      <c r="G302" t="s">
        <v>3185</v>
      </c>
      <c r="H302" t="s">
        <v>65</v>
      </c>
      <c r="I302" t="s">
        <v>65</v>
      </c>
      <c r="J302" t="s">
        <v>2000</v>
      </c>
      <c r="K302" t="str">
        <f>LEFT(J302,141)&amp;" &lt;br&gt; &amp;nbsp;&amp;nbsp;&amp;nbsp;&amp;nbsp;&amp;nbsp;&amp;nbsp;&amp;nbsp;&amp;nbsp;"&amp;MID(J302,2,100)&amp;MID(J302,142,500)</f>
        <v>Van Wilgenburg, S. L., Mahon, C. L., Campbell, G., McLeod, L., Campbell, M., Evans, D., Easton, W., Francis, C. M., Hache, S., Machtans, C. S &lt;br&gt; &amp;nbsp;&amp;nbsp;&amp;nbsp;&amp;nbsp;&amp;nbsp;&amp;nbsp;&amp;nbsp;&amp;nbsp;an Wilgenburg, S. L., Mahon, C. L., Campbell, G., McLeod, L., Campbell, M., Evans, D., Easton, W., F., Mader, C., Pankratz, R. F., Russell, R., Smith, A. C., Thomas, P., Toms, J. D., &amp; Tremblay, J. A. (2020). A Cost Efficient Spatially Balanced Hierarchical Sampling Design for Monitoring Boreal Birds Incorporating Access Costs and Habitat Stratification. *PLoS ONE, 15(6).* &lt;https://journals.plos.org/plosone/article?id=10.1371/journal.pone.0234494&gt;</v>
      </c>
      <c r="M302" t="str">
        <f>"    ref_intext_"&amp;E302&amp;": "&amp;""""&amp;H302&amp;""""</f>
        <v xml:space="preserve">    ref_intext_van_wilgenburg_et_al_2020: "Van Wilgenburg et al., 2020"</v>
      </c>
      <c r="N302" t="str">
        <f>"    ref_bib_"&amp;E302&amp;": "&amp;""""&amp;J302&amp;""""</f>
        <v xml:space="preserve">    ref_bib_van_wilgenburg_et_al_2020: "Van Wilgenburg, S. L., Mahon, C. L., Campbell, G., McLeod, L., Campbell, M., Evans, D., Easton, W., Francis, C. M., Hache, S., Machtans, C. S., Mader, C., Pankratz, R. F., Russell, R., Smith, A. C., Thomas, P., Toms, J. D., &amp; Tremblay, J. A. (2020). A Cost Efficient Spatially Balanced Hierarchical Sampling Design for Monitoring Boreal Birds Incorporating Access Costs and Habitat Stratification. *PLoS ONE, 15(6).* &lt;https://journals.plos.org/plosone/article?id=10.1371/journal.pone.0234494&gt;"</v>
      </c>
    </row>
    <row r="303" spans="1:14">
      <c r="A303" t="s">
        <v>2890</v>
      </c>
      <c r="B303" t="b">
        <v>1</v>
      </c>
      <c r="C303" t="b">
        <v>0</v>
      </c>
      <c r="D303" t="b">
        <v>0</v>
      </c>
      <c r="E303" t="s">
        <v>1764</v>
      </c>
      <c r="F303" t="s">
        <v>2652</v>
      </c>
      <c r="G303" t="s">
        <v>3186</v>
      </c>
      <c r="H303" t="s">
        <v>64</v>
      </c>
      <c r="I303" t="s">
        <v>64</v>
      </c>
      <c r="J303" t="s">
        <v>2001</v>
      </c>
      <c r="K303" t="str">
        <f>LEFT(J303,141)&amp;" &lt;br&gt; &amp;nbsp;&amp;nbsp;&amp;nbsp;&amp;nbsp;&amp;nbsp;&amp;nbsp;&amp;nbsp;&amp;nbsp;"&amp;MID(J303,2,100)&amp;MID(J303,142,500)</f>
        <v>Velez, J., McShea, W., Shamon, H., Castiblanco-Camacho, P. J., Tabak, M. A., Chalmers, C., Fergus, P., &amp; Fieberg, J. (2023). An Evaluation of &lt;br&gt; &amp;nbsp;&amp;nbsp;&amp;nbsp;&amp;nbsp;&amp;nbsp;&amp;nbsp;&amp;nbsp;&amp;nbsp;elez, J., McShea, W., Shamon, H., Castiblanco-Camacho, P. J., Tabak, M. A., Chalmers, C., Fergus, P. Platforms for Processing Camera-Trap Data using Artificial Intelligence. *Methods in Ecology and Evolution, 145*, 459-477. &lt;https://doi.org/10.1111/2041-210X.14044&gt;</v>
      </c>
      <c r="M303" t="str">
        <f>"    ref_intext_"&amp;E303&amp;": "&amp;""""&amp;H303&amp;""""</f>
        <v xml:space="preserve">    ref_intext_velez_et_al_2023: "Velez et al., 2023"</v>
      </c>
      <c r="N303" t="str">
        <f>"    ref_bib_"&amp;E303&amp;": "&amp;""""&amp;J303&amp;""""</f>
        <v xml:space="preserve">    ref_bib_velez_et_al_2023: "Velez, J., McShea, W., Shamon, H., Castiblanco-Camacho, P. J., Tabak, M. A., Chalmers, C., Fergus, P., &amp; Fieberg, J. (2023). An Evaluation of Platforms for Processing Camera-Trap Data using Artificial Intelligence. *Methods in Ecology and Evolution, 145*, 459-477. &lt;https://doi.org/10.1111/2041-210X.14044&gt;"</v>
      </c>
    </row>
    <row r="304" spans="1:14">
      <c r="A304" t="s">
        <v>2890</v>
      </c>
      <c r="B304" t="b">
        <v>1</v>
      </c>
      <c r="C304" t="b">
        <v>0</v>
      </c>
      <c r="D304" t="b">
        <v>0</v>
      </c>
      <c r="E304" t="s">
        <v>1765</v>
      </c>
      <c r="F304" t="s">
        <v>2653</v>
      </c>
      <c r="G304" t="s">
        <v>3187</v>
      </c>
      <c r="H304" t="s">
        <v>63</v>
      </c>
      <c r="I304" t="s">
        <v>63</v>
      </c>
      <c r="J304" t="s">
        <v>2002</v>
      </c>
      <c r="K304" t="str">
        <f>LEFT(J304,141)&amp;" &lt;br&gt; &amp;nbsp;&amp;nbsp;&amp;nbsp;&amp;nbsp;&amp;nbsp;&amp;nbsp;&amp;nbsp;&amp;nbsp;"&amp;MID(J304,2,100)&amp;MID(J304,142,500)</f>
        <v>Vidal, M., Wolf, N., Rosenberg, B., Harris, B. P., &amp; Mathis, A. (2021). Perspectives on Individual Animal Identification from Biology and Com &lt;br&gt; &amp;nbsp;&amp;nbsp;&amp;nbsp;&amp;nbsp;&amp;nbsp;&amp;nbsp;&amp;nbsp;&amp;nbsp;idal, M., Wolf, N., Rosenberg, B., Harris, B. P., &amp; Mathis, A. (2021). Perspectives on Individual Anputer Vision. *Integrative and Comparative Biology, 61*(3), 900-916. &lt;https://academic.oup.com/icb/article/61/3/900/6288456&gt;</v>
      </c>
      <c r="M304" t="str">
        <f>"    ref_intext_"&amp;E304&amp;": "&amp;""""&amp;H304&amp;""""</f>
        <v xml:space="preserve">    ref_intext_vidal_et_al_2021: "Vidal et al., 2021"</v>
      </c>
      <c r="N304" t="str">
        <f>"    ref_bib_"&amp;E304&amp;": "&amp;""""&amp;J304&amp;""""</f>
        <v xml:space="preserve">    ref_bib_vidal_et_al_2021: "Vidal, M., Wolf, N., Rosenberg, B., Harris, B. P., &amp; Mathis, A. (2021). Perspectives on Individual Animal Identification from Biology and Computer Vision. *Integrative and Comparative Biology, 61*(3), 900-916. &lt;https://academic.oup.com/icb/article/61/3/900/6288456&gt;"</v>
      </c>
    </row>
    <row r="305" spans="1:14">
      <c r="A305" t="s">
        <v>2890</v>
      </c>
      <c r="B305" t="b">
        <v>0</v>
      </c>
      <c r="C305" t="b">
        <v>0</v>
      </c>
      <c r="E305" t="s">
        <v>2035</v>
      </c>
      <c r="F305" t="s">
        <v>2654</v>
      </c>
      <c r="G305" t="s">
        <v>3188</v>
      </c>
      <c r="H305" t="s">
        <v>2034</v>
      </c>
      <c r="I305" t="s">
        <v>2034</v>
      </c>
      <c r="J305" t="s">
        <v>2033</v>
      </c>
      <c r="K305" t="str">
        <f>LEFT(J305,141)&amp;" &lt;br&gt; &amp;nbsp;&amp;nbsp;&amp;nbsp;&amp;nbsp;&amp;nbsp;&amp;nbsp;&amp;nbsp;&amp;nbsp;"&amp;MID(J305,2,100)&amp;MID(J305,142,500)</f>
        <v>VSN International (2022, Jul 13). *Species abundance tools in Genstat* [Video]. YouTube. &lt;https://www.youtube.com/watch?v=wBx7f4PP8RE&gt; &lt;br&gt; &amp;nbsp;&amp;nbsp;&amp;nbsp;&amp;nbsp;&amp;nbsp;&amp;nbsp;&amp;nbsp;&amp;nbsp;SN International (2022, Jul 13). *Species abundance tools in Genstat* [Video]. YouTube. &lt;https://www</v>
      </c>
      <c r="M305" t="str">
        <f>"    ref_intext_"&amp;E305&amp;": "&amp;""""&amp;H305&amp;""""</f>
        <v xml:space="preserve">    ref_intext_vsn_international_2022: "VSN International, 2022"</v>
      </c>
      <c r="N305" t="str">
        <f>"    ref_bib_"&amp;E305&amp;": "&amp;""""&amp;J305&amp;""""</f>
        <v xml:space="preserve">    ref_bib_vsn_international_2022: "VSN International (2022, Jul 13). *Species abundance tools in Genstat* [Video]. YouTube. &lt;https://www.youtube.com/watch?v=wBx7f4PP8RE&gt;"</v>
      </c>
    </row>
    <row r="306" spans="1:14">
      <c r="A306" t="s">
        <v>2889</v>
      </c>
      <c r="B306" t="b">
        <v>1</v>
      </c>
      <c r="C306" t="b">
        <v>0</v>
      </c>
      <c r="D306" t="b">
        <v>0</v>
      </c>
      <c r="E306" t="s">
        <v>1766</v>
      </c>
      <c r="F306" t="s">
        <v>2655</v>
      </c>
      <c r="G306" t="s">
        <v>3189</v>
      </c>
      <c r="H306" t="s">
        <v>61</v>
      </c>
      <c r="I306" t="s">
        <v>61</v>
      </c>
      <c r="J306" t="s">
        <v>2777</v>
      </c>
      <c r="K306" t="str">
        <f>LEFT(J306,141)&amp;" &lt;br&gt; &amp;nbsp;&amp;nbsp;&amp;nbsp;&amp;nbsp;&amp;nbsp;&amp;nbsp;&amp;nbsp;&amp;nbsp;"&amp;MID(J306,2,100)&amp;MID(J306,142,500)</f>
        <v>Warbington, C. H., &amp; Boyce, M. S. (2020). Population [density](/09_glossary.md#density) of sitatunga in riverine wetland habitats. *Global Ec &lt;br&gt; &amp;nbsp;&amp;nbsp;&amp;nbsp;&amp;nbsp;&amp;nbsp;&amp;nbsp;&amp;nbsp;&amp;nbsp;arbington, C. H., &amp; Boyce, M. S. (2020). Population [density](/09_glossary.md#density) of sitatunga ology and Conservation*, *24*. &lt;https://doi.org/10.1016/j.gecco.2020.e01212&gt;</v>
      </c>
      <c r="M306" t="str">
        <f>"    ref_intext_"&amp;E306&amp;": "&amp;""""&amp;H306&amp;""""</f>
        <v xml:space="preserve">    ref_intext_warbington_boyce_2020: "Warbington &amp; Boyce, 2020"</v>
      </c>
      <c r="N306" t="str">
        <f>"    ref_bib_"&amp;E306&amp;": "&amp;""""&amp;J306&amp;""""</f>
        <v xml:space="preserve">    ref_bib_warbington_boyce_2020: "Warbington, C. H., &amp; Boyce, M. S. (2020). Population [density](/09_glossary.md#density) of sitatunga in riverine wetland habitats. *Global Ecology and Conservation*, *24*. &lt;https://doi.org/10.1016/j.gecco.2020.e01212&gt;"</v>
      </c>
    </row>
    <row r="307" spans="1:14">
      <c r="A307" t="s">
        <v>2889</v>
      </c>
      <c r="B307" t="b">
        <v>1</v>
      </c>
      <c r="C307" t="b">
        <v>0</v>
      </c>
      <c r="D307" t="s">
        <v>809</v>
      </c>
      <c r="E307" t="s">
        <v>2026</v>
      </c>
      <c r="F307" t="s">
        <v>2656</v>
      </c>
      <c r="G307" t="s">
        <v>3190</v>
      </c>
      <c r="H307" t="s">
        <v>60</v>
      </c>
      <c r="I307" t="s">
        <v>60</v>
      </c>
      <c r="J307" t="s">
        <v>2003</v>
      </c>
      <c r="K307" t="str">
        <f>LEFT(J307,141)&amp;" &lt;br&gt; &amp;nbsp;&amp;nbsp;&amp;nbsp;&amp;nbsp;&amp;nbsp;&amp;nbsp;&amp;nbsp;&amp;nbsp;"&amp;MID(J307,2,100)&amp;MID(J307,142,500)</f>
        <v>Wearn, O. R., &amp; Glover-Kapfer, P. (2017). Camera-Trapping for Conservation: A Guide to Best-ractices. *WWF conservation technology series*, * &lt;br&gt; &amp;nbsp;&amp;nbsp;&amp;nbsp;&amp;nbsp;&amp;nbsp;&amp;nbsp;&amp;nbsp;&amp;nbsp;earn, O. R., &amp; Glover-Kapfer, P. (2017). Camera-Trapping for Conservation: A Guide to Best-ractices.1*, 1–181. &lt;http://dx.doi.org/10.13140/RG.2.2.23409.17767&gt;</v>
      </c>
      <c r="M307" t="str">
        <f>"    ref_intext_"&amp;E307&amp;": "&amp;""""&amp;H307&amp;""""</f>
        <v xml:space="preserve">    ref_intext_wearn_gloverkapfer_2017: "Wearn &amp; Glover-Kapfer, 2017"</v>
      </c>
      <c r="N307" t="str">
        <f>"    ref_bib_"&amp;E307&amp;": "&amp;""""&amp;J307&amp;""""</f>
        <v xml:space="preserve">    ref_bib_wearn_gloverkapfer_2017: "Wearn, O. R., &amp; Glover-Kapfer, P. (2017). Camera-Trapping for Conservation: A Guide to Best-ractices. *WWF conservation technology series*, *1*, 1–181. &lt;http://dx.doi.org/10.13140/RG.2.2.23409.17767&gt;"</v>
      </c>
    </row>
    <row r="308" spans="1:14">
      <c r="A308" t="s">
        <v>2889</v>
      </c>
      <c r="B308" t="b">
        <v>0</v>
      </c>
      <c r="C308" t="b">
        <v>0</v>
      </c>
      <c r="D308" t="s">
        <v>809</v>
      </c>
      <c r="E308" t="s">
        <v>1769</v>
      </c>
      <c r="F308" t="s">
        <v>2657</v>
      </c>
      <c r="G308" t="s">
        <v>3191</v>
      </c>
      <c r="H308" t="s">
        <v>59</v>
      </c>
      <c r="I308" t="s">
        <v>59</v>
      </c>
      <c r="J308" t="s">
        <v>2004</v>
      </c>
      <c r="K308" t="str">
        <f>LEFT(J308,141)&amp;" &lt;br&gt; &amp;nbsp;&amp;nbsp;&amp;nbsp;&amp;nbsp;&amp;nbsp;&amp;nbsp;&amp;nbsp;&amp;nbsp;"&amp;MID(J308,2,100)&amp;MID(J308,142,500)</f>
        <v>Wearn, O. R., &amp; Glover-Kapfer, P. (2019). Snap happy: Camera traps are an effective sampling tool when compared with alternative methods. *Ro &lt;br&gt; &amp;nbsp;&amp;nbsp;&amp;nbsp;&amp;nbsp;&amp;nbsp;&amp;nbsp;&amp;nbsp;&amp;nbsp;earn, O. R., &amp; Glover-Kapfer, P. (2019). Snap happy: Camera traps are an effective sampling tool wheyal Society Open Science*, *6*(3), 181748. &lt;https://doi.org/10.1098/rsos.181748&gt;</v>
      </c>
      <c r="M308" t="str">
        <f>"    ref_intext_"&amp;E308&amp;": "&amp;""""&amp;H308&amp;""""</f>
        <v xml:space="preserve">    ref_intext_wearn_gloverkapfer_2019: "Wearn &amp; Glover-Kapfer, 2019"</v>
      </c>
      <c r="N308" t="str">
        <f>"    ref_bib_"&amp;E308&amp;": "&amp;""""&amp;J308&amp;""""</f>
        <v xml:space="preserve">    ref_bib_wearn_gloverkapfer_2019: "Wearn, O. R., &amp; Glover-Kapfer, P. (2019). Snap happy: Camera traps are an effective sampling tool when compared with alternative methods. *Royal Society Open Science*, *6*(3), 181748. &lt;https://doi.org/10.1098/rsos.181748&gt;"</v>
      </c>
    </row>
    <row r="309" spans="1:14">
      <c r="A309" t="s">
        <v>2889</v>
      </c>
      <c r="B309" t="b">
        <v>1</v>
      </c>
      <c r="C309" t="b">
        <v>0</v>
      </c>
      <c r="D309" t="b">
        <v>1</v>
      </c>
      <c r="E309" t="s">
        <v>1768</v>
      </c>
      <c r="F309" t="s">
        <v>2659</v>
      </c>
      <c r="G309" t="s">
        <v>3193</v>
      </c>
      <c r="H309" t="s">
        <v>58</v>
      </c>
      <c r="I309" t="s">
        <v>58</v>
      </c>
      <c r="J309" t="s">
        <v>2005</v>
      </c>
      <c r="K309" t="str">
        <f>LEFT(J309,141)&amp;" &lt;br&gt; &amp;nbsp;&amp;nbsp;&amp;nbsp;&amp;nbsp;&amp;nbsp;&amp;nbsp;&amp;nbsp;&amp;nbsp;"&amp;MID(J309,2,100)&amp;MID(J309,142,500)</f>
        <v>Wearn, O. R., Carbone, C., Rowcliffe, J. M., Bernard, H. &amp; Ewers, R. M. (2016). Grain-dependent responses of mammalian diversity to land-use  &lt;br&gt; &amp;nbsp;&amp;nbsp;&amp;nbsp;&amp;nbsp;&amp;nbsp;&amp;nbsp;&amp;nbsp;&amp;nbsp;earn, O. R., Carbone, C., Rowcliffe, J. M., Bernard, H. &amp; Ewers, R. M. (2016). Grain-dependent respoand the implications for conservation set-aside. *Ecological Applications, 26*(5), 1409–1420. &lt;https://doi.org/10.1890/15-1363&gt;</v>
      </c>
      <c r="M309" t="str">
        <f>"    ref_intext_"&amp;E309&amp;": "&amp;""""&amp;H309&amp;""""</f>
        <v xml:space="preserve">    ref_intext_wearn_et_al_2016: "Wearn et al., 2016"</v>
      </c>
      <c r="N309" t="str">
        <f>"    ref_bib_"&amp;E309&amp;": "&amp;""""&amp;J309&amp;""""</f>
        <v xml:space="preserve">    ref_bib_wearn_et_al_2016: "Wearn, O. R., Carbone, C., Rowcliffe, J. M., Bernard, H. &amp; Ewers, R. M. (2016). Grain-dependent responses of mammalian diversity to land-use and the implications for conservation set-aside. *Ecological Applications, 26*(5), 1409–1420. &lt;https://doi.org/10.1890/15-1363&gt;"</v>
      </c>
    </row>
    <row r="310" spans="1:14">
      <c r="A310" t="s">
        <v>2889</v>
      </c>
      <c r="B310" t="b">
        <v>1</v>
      </c>
      <c r="C310" t="b">
        <v>1</v>
      </c>
      <c r="D310" t="b">
        <v>0</v>
      </c>
      <c r="E310" t="s">
        <v>1767</v>
      </c>
      <c r="F310" t="s">
        <v>2658</v>
      </c>
      <c r="G310" t="s">
        <v>3192</v>
      </c>
      <c r="H310" t="s">
        <v>57</v>
      </c>
      <c r="I310" t="s">
        <v>57</v>
      </c>
      <c r="J310" t="s">
        <v>2856</v>
      </c>
      <c r="K310" t="str">
        <f>LEFT(J310,141)&amp;" &lt;br&gt; &amp;nbsp;&amp;nbsp;&amp;nbsp;&amp;nbsp;&amp;nbsp;&amp;nbsp;&amp;nbsp;&amp;nbsp;"&amp;MID(J310,2,100)&amp;MID(J310,142,500)</f>
        <v>Wearn, O. R., Rowcliffe, J. M., Carbone, C., Bernard, H., &amp; Ewers, R. M. (2013). Assessing the status of wild felids in a highly-disturbed co &lt;br&gt; &amp;nbsp;&amp;nbsp;&amp;nbsp;&amp;nbsp;&amp;nbsp;&amp;nbsp;&amp;nbsp;&amp;nbsp;earn, O. R., Rowcliffe, J. M., Carbone, C., Bernard, H., &amp; Ewers, R. M. (2013). Assessing the statusmmercial forest reserve in Borneo and the implications for camera trap [survey](/09_glossary.md#survey) design. *PLoS One, 8*(11), e77598. &lt;https://doi.org/10.1371/journal.pone.0077598&gt;</v>
      </c>
      <c r="M310" t="str">
        <f>"    ref_intext_"&amp;E310&amp;": "&amp;""""&amp;H310&amp;""""</f>
        <v xml:space="preserve">    ref_intext_wearn_et_al_2013: "Wearn et al., 2013"</v>
      </c>
      <c r="N310" t="str">
        <f>"    ref_bib_"&amp;E310&amp;": "&amp;""""&amp;J310&amp;""""</f>
        <v xml:space="preserve">    ref_bib_wearn_et_al_2013: "Wearn, O. R., Rowcliffe, J. M., Carbone, C., Bernard, H., &amp; Ewers, R. M. (2013). Assessing the status of wild felids in a highly-disturbed commercial forest reserve in Borneo and the implications for camera trap [survey](/09_glossary.md#survey) design. *PLoS One, 8*(11), e77598. &lt;https://doi.org/10.1371/journal.pone.0077598&gt;"</v>
      </c>
    </row>
    <row r="311" spans="1:14">
      <c r="A311" t="s">
        <v>2889</v>
      </c>
      <c r="B311" t="b">
        <v>0</v>
      </c>
      <c r="C311" t="b">
        <v>0</v>
      </c>
      <c r="D311" t="b">
        <v>1</v>
      </c>
      <c r="E311" t="s">
        <v>1770</v>
      </c>
      <c r="F311" t="s">
        <v>2660</v>
      </c>
      <c r="G311" t="s">
        <v>3194</v>
      </c>
      <c r="H311" t="s">
        <v>56</v>
      </c>
      <c r="I311" t="s">
        <v>56</v>
      </c>
      <c r="J311" t="s">
        <v>2857</v>
      </c>
      <c r="K311" t="str">
        <f>LEFT(J311,141)&amp;" &lt;br&gt; &amp;nbsp;&amp;nbsp;&amp;nbsp;&amp;nbsp;&amp;nbsp;&amp;nbsp;&amp;nbsp;&amp;nbsp;"&amp;MID(J311,2,100)&amp;MID(J311,142,500)</f>
        <v>Webster, S. C., &amp; Beasley, J. C. (2019). Influence of lure choice and [survey](/09_glossary.md#survey) duration on scent stations for carnivo &lt;br&gt; &amp;nbsp;&amp;nbsp;&amp;nbsp;&amp;nbsp;&amp;nbsp;&amp;nbsp;&amp;nbsp;&amp;nbsp;ebster, S. C., &amp; Beasley, J. C. (2019). Influence of lure choice and [survey](/09_glossary.md#surveyre [survey](/09_glossary.md#survey)s. *Wildlife Society Bulletin, 43*(4), 661–668. &lt;https://doi.org/10.1002/wsb.1011&gt;</v>
      </c>
      <c r="M311" t="str">
        <f>"    ref_intext_"&amp;E311&amp;": "&amp;""""&amp;H311&amp;""""</f>
        <v xml:space="preserve">    ref_intext_webster_et_al_2019: "Webster et al., 2019"</v>
      </c>
      <c r="N311" t="str">
        <f>"    ref_bib_"&amp;E311&amp;": "&amp;""""&amp;J311&amp;""""</f>
        <v xml:space="preserve">    ref_bib_webster_et_al_2019: "Webster, S. C., &amp; Beasley, J. C. (2019). Influence of lure choice and [survey](/09_glossary.md#survey) duration on scent stations for carnivore [survey](/09_glossary.md#survey)s. *Wildlife Society Bulletin, 43*(4), 661–668. &lt;https://doi.org/10.1002/wsb.1011&gt;"</v>
      </c>
    </row>
    <row r="312" spans="1:14">
      <c r="A312" t="s">
        <v>2889</v>
      </c>
      <c r="B312" t="b">
        <v>1</v>
      </c>
      <c r="C312" t="b">
        <v>0</v>
      </c>
      <c r="D312" t="b">
        <v>1</v>
      </c>
      <c r="E312" t="s">
        <v>1771</v>
      </c>
      <c r="F312" t="s">
        <v>2661</v>
      </c>
      <c r="G312" t="s">
        <v>3195</v>
      </c>
      <c r="H312" t="s">
        <v>55</v>
      </c>
      <c r="I312" t="s">
        <v>55</v>
      </c>
      <c r="J312" t="s">
        <v>2006</v>
      </c>
      <c r="K312" t="str">
        <f>LEFT(J312,141)&amp;" &lt;br&gt; &amp;nbsp;&amp;nbsp;&amp;nbsp;&amp;nbsp;&amp;nbsp;&amp;nbsp;&amp;nbsp;&amp;nbsp;"&amp;MID(J312,2,100)&amp;MID(J312,142,500)</f>
        <v>Wegge, P., C. P. Pokheral, &amp; Jnawali, S. R. (2004). Effects of trapping effort and trap shyness on estimates of tiger abundance from camera t &lt;br&gt; &amp;nbsp;&amp;nbsp;&amp;nbsp;&amp;nbsp;&amp;nbsp;&amp;nbsp;&amp;nbsp;&amp;nbsp;egge, P., C. P. Pokheral, &amp; Jnawali, S. R. (2004). Effects of trapping effort and trap shyness on esrap studies. *Animal Conservation 7*, 251–256. &lt;https://doi.org/10.1017/S1367943004001441&gt;</v>
      </c>
      <c r="M312" t="str">
        <f>"    ref_intext_"&amp;E312&amp;": "&amp;""""&amp;H312&amp;""""</f>
        <v xml:space="preserve">    ref_intext_wegge_et_al_2004: "Wegge et al., 2004"</v>
      </c>
      <c r="N312" t="str">
        <f>"    ref_bib_"&amp;E312&amp;": "&amp;""""&amp;J312&amp;""""</f>
        <v xml:space="preserve">    ref_bib_wegge_et_al_2004: "Wegge, P., C. P. Pokheral, &amp; Jnawali, S. R. (2004). Effects of trapping effort and trap shyness on estimates of tiger abundance from camera trap studies. *Animal Conservation 7*, 251–256. &lt;https://doi.org/10.1017/S1367943004001441&gt;"</v>
      </c>
    </row>
    <row r="313" spans="1:14">
      <c r="A313" t="s">
        <v>2889</v>
      </c>
      <c r="B313" t="b">
        <v>1</v>
      </c>
      <c r="C313" t="b">
        <v>0</v>
      </c>
      <c r="D313" t="b">
        <v>0</v>
      </c>
      <c r="E313" t="s">
        <v>1772</v>
      </c>
      <c r="F313" t="s">
        <v>2662</v>
      </c>
      <c r="G313" t="s">
        <v>3196</v>
      </c>
      <c r="H313" t="s">
        <v>54</v>
      </c>
      <c r="I313" t="s">
        <v>54</v>
      </c>
      <c r="J313" t="s">
        <v>2007</v>
      </c>
      <c r="K313" t="str">
        <f>LEFT(J313,141)&amp;" &lt;br&gt; &amp;nbsp;&amp;nbsp;&amp;nbsp;&amp;nbsp;&amp;nbsp;&amp;nbsp;&amp;nbsp;&amp;nbsp;"&amp;MID(J313,2,100)&amp;MID(J313,142,500)</f>
        <v>Welbourne, D. J., Claridge, A. W., Paul, D. J., &amp; Lambert, A. (2016). How do passive infrared triggered camera traps operate and why does it  &lt;br&gt; &amp;nbsp;&amp;nbsp;&amp;nbsp;&amp;nbsp;&amp;nbsp;&amp;nbsp;&amp;nbsp;&amp;nbsp;elbourne, D. J., Claridge, A. W., Paul, D. J., &amp; Lambert, A. (2016). How do passive infrared triggermatter? Breaking down common misconceptions. *Remote Sensing in Ecology and Conservation*, 77-83. &lt;https://doi.or/10.1002/rse2.20&gt;</v>
      </c>
      <c r="M313" t="str">
        <f>"    ref_intext_"&amp;E313&amp;": "&amp;""""&amp;H313&amp;""""</f>
        <v xml:space="preserve">    ref_intext_welbourne_et_al_2016: "Welbourne et al., 2016"</v>
      </c>
      <c r="N313" t="str">
        <f>"    ref_bib_"&amp;E313&amp;": "&amp;""""&amp;J313&amp;""""</f>
        <v xml:space="preserve">    ref_bib_welbourne_et_al_2016: "Welbourne, D. J., Claridge, A. W., Paul, D. J., &amp; Lambert, A. (2016). How do passive infrared triggered camera traps operate and why does it matter? Breaking down common misconceptions. *Remote Sensing in Ecology and Conservation*, 77-83. &lt;https://doi.or/10.1002/rse2.20&gt;"</v>
      </c>
    </row>
    <row r="314" spans="1:14">
      <c r="A314" t="s">
        <v>2889</v>
      </c>
      <c r="B314" t="b">
        <v>1</v>
      </c>
      <c r="C314" t="b">
        <v>0</v>
      </c>
      <c r="D314" t="s">
        <v>809</v>
      </c>
      <c r="E314" t="s">
        <v>1773</v>
      </c>
      <c r="F314" t="s">
        <v>2663</v>
      </c>
      <c r="G314" t="s">
        <v>3197</v>
      </c>
      <c r="H314" t="s">
        <v>53</v>
      </c>
      <c r="I314" t="s">
        <v>53</v>
      </c>
      <c r="J314" t="s">
        <v>2008</v>
      </c>
      <c r="K314" t="str">
        <f>LEFT(J314,141)&amp;" &lt;br&gt; &amp;nbsp;&amp;nbsp;&amp;nbsp;&amp;nbsp;&amp;nbsp;&amp;nbsp;&amp;nbsp;&amp;nbsp;"&amp;MID(J314,2,100)&amp;MID(J314,142,500)</f>
        <v>Wellington, K., Bottom, C., Merrill, C., &amp; Litvaitis, J. A. (2014). Identifying performance differences among trail cameras used to monitor f &lt;br&gt; &amp;nbsp;&amp;nbsp;&amp;nbsp;&amp;nbsp;&amp;nbsp;&amp;nbsp;&amp;nbsp;&amp;nbsp;ellington, K., Bottom, C., Merrill, C., &amp; Litvaitis, J. A. (2014). Identifying performance differencorest mammals. *Wildlife Society Bulletin, 38*(3), 634–638. &lt;https://doi.org/10.1002/wsb.425&gt;</v>
      </c>
      <c r="M314" t="str">
        <f>"    ref_intext_"&amp;E314&amp;": "&amp;""""&amp;H314&amp;""""</f>
        <v xml:space="preserve">    ref_intext_wellington_et_al_2014: "Wellington et al., 2014"</v>
      </c>
      <c r="N314" t="str">
        <f>"    ref_bib_"&amp;E314&amp;": "&amp;""""&amp;J314&amp;""""</f>
        <v xml:space="preserve">    ref_bib_wellington_et_al_2014: "Wellington, K., Bottom, C., Merrill, C., &amp; Litvaitis, J. A. (2014). Identifying performance differences among trail cameras used to monitor forest mammals. *Wildlife Society Bulletin, 38*(3), 634–638. &lt;https://doi.org/10.1002/wsb.425&gt;"</v>
      </c>
    </row>
    <row r="315" spans="1:14">
      <c r="A315" t="s">
        <v>2889</v>
      </c>
      <c r="B315" t="b">
        <v>0</v>
      </c>
      <c r="C315" t="b">
        <v>0</v>
      </c>
      <c r="D315" t="b">
        <v>1</v>
      </c>
      <c r="E315" t="s">
        <v>1774</v>
      </c>
      <c r="F315" t="s">
        <v>2664</v>
      </c>
      <c r="G315" t="s">
        <v>3198</v>
      </c>
      <c r="H315" t="s">
        <v>52</v>
      </c>
      <c r="I315" t="s">
        <v>52</v>
      </c>
      <c r="J315" t="s">
        <v>2009</v>
      </c>
      <c r="K315" t="str">
        <f>LEFT(J315,141)&amp;" &lt;br&gt; &amp;nbsp;&amp;nbsp;&amp;nbsp;&amp;nbsp;&amp;nbsp;&amp;nbsp;&amp;nbsp;&amp;nbsp;"&amp;MID(J315,2,100)&amp;MID(J315,142,500)</f>
        <v>Welsh, A. H., Cunningham, R. B., &amp; Chambers, R. L. (2000). Methodology for estimating the abundance of rare animals: Seabird nesting on North &lt;br&gt; &amp;nbsp;&amp;nbsp;&amp;nbsp;&amp;nbsp;&amp;nbsp;&amp;nbsp;&amp;nbsp;&amp;nbsp;elsh, A. H., Cunningham, R. B., &amp; Chambers, R. L. (2000). Methodology for estimating the abundance o East Herald Cay. *Biometrics, 56*(1), 22–30. &lt;https://doi.org/10.1111/j.0006-341X.2000.00022.x&gt;</v>
      </c>
      <c r="M315" t="str">
        <f>"    ref_intext_"&amp;E315&amp;": "&amp;""""&amp;H315&amp;""""</f>
        <v xml:space="preserve">    ref_intext_welsh_et_al_2000: "Welsh et al., 2000"</v>
      </c>
      <c r="N315" t="str">
        <f>"    ref_bib_"&amp;E315&amp;": "&amp;""""&amp;J315&amp;""""</f>
        <v xml:space="preserve">    ref_bib_welsh_et_al_2000: "Welsh, A. H., Cunningham, R. B., &amp; Chambers, R. L. (2000). Methodology for estimating the abundance of rare animals: Seabird nesting on North East Herald Cay. *Biometrics, 56*(1), 22–30. &lt;https://doi.org/10.1111/j.0006-341X.2000.00022.x&gt;"</v>
      </c>
    </row>
    <row r="316" spans="1:14">
      <c r="A316" t="s">
        <v>2889</v>
      </c>
      <c r="B316" t="b">
        <v>1</v>
      </c>
      <c r="C316" t="b">
        <v>0</v>
      </c>
      <c r="D316" t="b">
        <v>0</v>
      </c>
      <c r="E316" t="s">
        <v>1775</v>
      </c>
      <c r="F316" t="s">
        <v>2665</v>
      </c>
      <c r="G316" t="s">
        <v>3199</v>
      </c>
      <c r="H316" t="s">
        <v>51</v>
      </c>
      <c r="I316" t="s">
        <v>51</v>
      </c>
      <c r="J316" t="s">
        <v>2010</v>
      </c>
      <c r="K316" t="str">
        <f>LEFT(J316,141)&amp;" &lt;br&gt; &amp;nbsp;&amp;nbsp;&amp;nbsp;&amp;nbsp;&amp;nbsp;&amp;nbsp;&amp;nbsp;&amp;nbsp;"&amp;MID(J316,2,100)&amp;MID(J316,142,500)</f>
        <v>Whittington, J., Hebblewhite, M., Chandler, R. B., &amp; Lentini, P. (2018). Generalized spatial mark-resight models with an application to grizz &lt;br&gt; &amp;nbsp;&amp;nbsp;&amp;nbsp;&amp;nbsp;&amp;nbsp;&amp;nbsp;&amp;nbsp;&amp;nbsp;hittington, J., Hebblewhite, M., Chandler, R. B., &amp; Lentini, P. (2018). Generalized spatial mark-resly bears. *Journal of Applied Ecology, 55*(1), 157–168. &lt;https://doi.org/10.1111/1365-2664.12954&gt;</v>
      </c>
      <c r="M316" t="str">
        <f>"    ref_intext_"&amp;E316&amp;": "&amp;""""&amp;H316&amp;""""</f>
        <v xml:space="preserve">    ref_intext_whittington_et_al_2018: "Whittington et al., 2018"</v>
      </c>
      <c r="N316" t="str">
        <f>"    ref_bib_"&amp;E316&amp;": "&amp;""""&amp;J316&amp;""""</f>
        <v xml:space="preserve">    ref_bib_whittington_et_al_2018: "Whittington, J., Hebblewhite, M., Chandler, R. B., &amp; Lentini, P. (2018). Generalized spatial mark-resight models with an application to grizzly bears. *Journal of Applied Ecology, 55*(1), 157–168. &lt;https://doi.org/10.1111/1365-2664.12954&gt;"</v>
      </c>
    </row>
    <row r="317" spans="1:14">
      <c r="A317" t="s">
        <v>2889</v>
      </c>
      <c r="B317" t="b">
        <v>0</v>
      </c>
      <c r="C317" t="b">
        <v>1</v>
      </c>
      <c r="D317" t="b">
        <v>0</v>
      </c>
      <c r="E317" t="s">
        <v>1776</v>
      </c>
      <c r="F317" t="s">
        <v>2666</v>
      </c>
      <c r="G317" t="s">
        <v>3200</v>
      </c>
      <c r="H317" t="s">
        <v>50</v>
      </c>
      <c r="I317" t="s">
        <v>808</v>
      </c>
      <c r="J317" t="s">
        <v>2011</v>
      </c>
      <c r="K317" t="str">
        <f>LEFT(J317,141)&amp;" &lt;br&gt; &amp;nbsp;&amp;nbsp;&amp;nbsp;&amp;nbsp;&amp;nbsp;&amp;nbsp;&amp;nbsp;&amp;nbsp;"&amp;MID(J317,2,100)&amp;MID(J317,142,500)</f>
        <v>Whittington, J., Low, P., &amp; Hunt, B. (2019). Temporal road closures improve habitat quality for wildlife. *Scientific Reports, 9* (1), 3772.  &lt;br&gt; &amp;nbsp;&amp;nbsp;&amp;nbsp;&amp;nbsp;&amp;nbsp;&amp;nbsp;&amp;nbsp;&amp;nbsp;hittington, J., Low, P., &amp; Hunt, B. (2019). Temporal road closures improve habitat quality for wildl&lt;https://www.nature.com/articles/s41598-019-40581-y&gt;</v>
      </c>
      <c r="M317" t="str">
        <f>"    ref_intext_"&amp;E317&amp;": "&amp;""""&amp;H317&amp;""""</f>
        <v xml:space="preserve">    ref_intext_whittington_et_al_2019: "Whittington et al., 2019"</v>
      </c>
      <c r="N317" t="str">
        <f>"    ref_bib_"&amp;E317&amp;": "&amp;""""&amp;J317&amp;""""</f>
        <v xml:space="preserve">    ref_bib_whittington_et_al_2019: "Whittington, J., Low, P., &amp; Hunt, B. (2019). Temporal road closures improve habitat quality for wildlife. *Scientific Reports, 9* (1), 3772. &lt;https://www.nature.com/articles/s41598-019-40581-y&gt;"</v>
      </c>
    </row>
    <row r="318" spans="1:14">
      <c r="A318" t="s">
        <v>2889</v>
      </c>
      <c r="B318" t="b">
        <v>1</v>
      </c>
      <c r="C318" t="b">
        <v>0</v>
      </c>
      <c r="D318" t="b">
        <v>0</v>
      </c>
      <c r="E318" t="s">
        <v>1777</v>
      </c>
      <c r="F318" t="s">
        <v>2667</v>
      </c>
      <c r="G318" t="s">
        <v>3201</v>
      </c>
      <c r="H318" t="s">
        <v>49</v>
      </c>
      <c r="I318" t="s">
        <v>49</v>
      </c>
      <c r="J318" t="s">
        <v>2012</v>
      </c>
      <c r="K318" t="str">
        <f>LEFT(J318,141)&amp;" &lt;br&gt; &amp;nbsp;&amp;nbsp;&amp;nbsp;&amp;nbsp;&amp;nbsp;&amp;nbsp;&amp;nbsp;&amp;nbsp;"&amp;MID(J318,2,100)&amp;MID(J318,142,500)</f>
        <v>WildCAM Network (2019). *WildCAM Network Camera Trapping Best Practices Literature Synthesis.* &lt;https://wildcams.ca/site/assets/files/1390/wi &lt;br&gt; &amp;nbsp;&amp;nbsp;&amp;nbsp;&amp;nbsp;&amp;nbsp;&amp;nbsp;&amp;nbsp;&amp;nbsp;ildCAM Network (2019). *WildCAM Network Camera Trapping Best Practices Literature Synthesis.* &lt;httpsldcam_network_camera_trapping_best_practices_literature_synthesis.pdf&gt;</v>
      </c>
      <c r="M318" t="str">
        <f>"    ref_intext_"&amp;E318&amp;": "&amp;""""&amp;H318&amp;""""</f>
        <v xml:space="preserve">    ref_intext_wildcam_network_2019: "WildCAM Network, 2019"</v>
      </c>
      <c r="N318" t="str">
        <f>"    ref_bib_"&amp;E318&amp;": "&amp;""""&amp;J318&amp;""""</f>
        <v xml:space="preserve">    ref_bib_wildcam_network_2019: "WildCAM Network (2019). *WildCAM Network Camera Trapping Best Practices Literature Synthesis.* &lt;https://wildcams.ca/site/assets/files/1390/wildcam_network_camera_trapping_best_practices_literature_synthesis.pdf&gt;"</v>
      </c>
    </row>
    <row r="319" spans="1:14">
      <c r="A319" t="s">
        <v>2889</v>
      </c>
      <c r="B319" t="b">
        <v>1</v>
      </c>
      <c r="C319" t="b">
        <v>0</v>
      </c>
      <c r="D319" t="b">
        <v>0</v>
      </c>
      <c r="E319" t="s">
        <v>3</v>
      </c>
      <c r="F319" t="s">
        <v>2668</v>
      </c>
      <c r="G319" t="s">
        <v>3202</v>
      </c>
      <c r="H319" t="s">
        <v>48</v>
      </c>
      <c r="I319" t="s">
        <v>48</v>
      </c>
      <c r="J319" t="s">
        <v>2013</v>
      </c>
      <c r="K319" t="str">
        <f>LEFT(J319,141)&amp;" &lt;br&gt; &amp;nbsp;&amp;nbsp;&amp;nbsp;&amp;nbsp;&amp;nbsp;&amp;nbsp;&amp;nbsp;&amp;nbsp;"&amp;MID(J319,2,100)&amp;MID(J319,142,500)</f>
        <v>WildCo Lab (2020). *WildCo_Image_Renamer.* &lt;https://github.com/WildCoLab/WildCo_Image_Renamer&gt; &lt;br&gt; &amp;nbsp;&amp;nbsp;&amp;nbsp;&amp;nbsp;&amp;nbsp;&amp;nbsp;&amp;nbsp;&amp;nbsp;ildCo Lab (2020). *WildCo_Image_Renamer.* &lt;https://github.com/WildCoLab/WildCo_Image_Renamer&gt;</v>
      </c>
      <c r="M319" t="str">
        <f>"    ref_intext_"&amp;E319&amp;": "&amp;""""&amp;H319&amp;""""</f>
        <v xml:space="preserve">    ref_intext_wildco_2020: "WildCo Lab, 2020"</v>
      </c>
      <c r="N319" t="str">
        <f>"    ref_bib_"&amp;E319&amp;": "&amp;""""&amp;J319&amp;""""</f>
        <v xml:space="preserve">    ref_bib_wildco_2020: "WildCo Lab (2020). *WildCo_Image_Renamer.* &lt;https://github.com/WildCoLab/WildCo_Image_Renamer&gt;"</v>
      </c>
    </row>
    <row r="320" spans="1:14">
      <c r="A320" t="s">
        <v>2889</v>
      </c>
      <c r="B320" t="b">
        <v>1</v>
      </c>
      <c r="C320" t="b">
        <v>0</v>
      </c>
      <c r="D320" t="b">
        <v>0</v>
      </c>
      <c r="E320" t="s">
        <v>1778</v>
      </c>
      <c r="F320" t="s">
        <v>2669</v>
      </c>
      <c r="G320" t="s">
        <v>3203</v>
      </c>
      <c r="H320" t="s">
        <v>47</v>
      </c>
      <c r="I320" t="s">
        <v>47</v>
      </c>
      <c r="J320" t="s">
        <v>2014</v>
      </c>
      <c r="K320" t="str">
        <f>LEFT(J320,141)&amp;" &lt;br&gt; &amp;nbsp;&amp;nbsp;&amp;nbsp;&amp;nbsp;&amp;nbsp;&amp;nbsp;&amp;nbsp;&amp;nbsp;"&amp;MID(J320,2,100)&amp;MID(J320,142,500)</f>
        <v>WildCo Lab (2021a). *WildCo-FaceBlur.* &lt;https://github.com/WildCoLab/WildCo_Face_Blur&gt; &lt;br&gt; &amp;nbsp;&amp;nbsp;&amp;nbsp;&amp;nbsp;&amp;nbsp;&amp;nbsp;&amp;nbsp;&amp;nbsp;ildCo Lab (2021a). *WildCo-FaceBlur.* &lt;https://github.com/WildCoLab/WildCo_Face_Blur&gt;</v>
      </c>
      <c r="M320" t="str">
        <f>"    ref_intext_"&amp;E320&amp;": "&amp;""""&amp;H320&amp;""""</f>
        <v xml:space="preserve">    ref_intext_wildco_lab_2021a: "WildCo Lab, 2021a"</v>
      </c>
      <c r="N320" t="str">
        <f>"    ref_bib_"&amp;E320&amp;": "&amp;""""&amp;J320&amp;""""</f>
        <v xml:space="preserve">    ref_bib_wildco_lab_2021a: "WildCo Lab (2021a). *WildCo-FaceBlur.* &lt;https://github.com/WildCoLab/WildCo_Face_Blur&gt;"</v>
      </c>
    </row>
    <row r="321" spans="1:14">
      <c r="A321" t="s">
        <v>2889</v>
      </c>
      <c r="B321" t="b">
        <v>1</v>
      </c>
      <c r="C321" t="b">
        <v>0</v>
      </c>
      <c r="D321" t="b">
        <v>0</v>
      </c>
      <c r="E321" t="s">
        <v>1779</v>
      </c>
      <c r="F321" t="s">
        <v>2670</v>
      </c>
      <c r="G321" t="s">
        <v>3204</v>
      </c>
      <c r="H321" t="s">
        <v>46</v>
      </c>
      <c r="I321" t="s">
        <v>46</v>
      </c>
      <c r="J321" t="s">
        <v>2015</v>
      </c>
      <c r="K321" t="str">
        <f>LEFT(J321,141)&amp;" &lt;br&gt; &amp;nbsp;&amp;nbsp;&amp;nbsp;&amp;nbsp;&amp;nbsp;&amp;nbsp;&amp;nbsp;&amp;nbsp;"&amp;MID(J321,2,100)&amp;MID(J321,142,500)</f>
        <v>WildCo Lab (2021b). *WildCo: Reproducible camera trap data exploration and analysis examples in R*. University of British Columbia. &lt;https:// &lt;br&gt; &amp;nbsp;&amp;nbsp;&amp;nbsp;&amp;nbsp;&amp;nbsp;&amp;nbsp;&amp;nbsp;&amp;nbsp;ildCo Lab (2021b). *WildCo: Reproducible camera trap data exploration and analysis examples in R*. Ubookdown.org/c_w_beirne/wildCo-Data-Analysis/#what-this-guide-is&gt;</v>
      </c>
      <c r="M321" t="str">
        <f>"    ref_intext_"&amp;E321&amp;": "&amp;""""&amp;H321&amp;""""</f>
        <v xml:space="preserve">    ref_intext_wildco_lab_2021b: "WildCo Lab, 2021b"</v>
      </c>
      <c r="N321" t="str">
        <f>"    ref_bib_"&amp;E321&amp;": "&amp;""""&amp;J321&amp;""""</f>
        <v xml:space="preserve">    ref_bib_wildco_lab_2021b: "WildCo Lab (2021b). *WildCo: Reproducible camera trap data exploration and analysis examples in R*. University of British Columbia. &lt;https://bookdown.org/c_w_beirne/wildCo-Data-Analysis/#what-this-guide-is&gt;"</v>
      </c>
    </row>
    <row r="322" spans="1:14">
      <c r="A322" t="s">
        <v>2891</v>
      </c>
      <c r="B322" t="b">
        <v>1</v>
      </c>
      <c r="C322" t="b">
        <v>0</v>
      </c>
      <c r="D322" t="b">
        <v>0</v>
      </c>
      <c r="E322" t="s">
        <v>1780</v>
      </c>
      <c r="F322" t="s">
        <v>2671</v>
      </c>
      <c r="G322" t="s">
        <v>3205</v>
      </c>
      <c r="H322" t="s">
        <v>44</v>
      </c>
      <c r="I322" t="s">
        <v>807</v>
      </c>
      <c r="J322" t="s">
        <v>2016</v>
      </c>
      <c r="K322" t="str">
        <f>LEFT(J322,141)&amp;" &lt;br&gt; &amp;nbsp;&amp;nbsp;&amp;nbsp;&amp;nbsp;&amp;nbsp;&amp;nbsp;&amp;nbsp;&amp;nbsp;"&amp;MID(J322,2,100)&amp;MID(J322,142,500)</f>
        <v>Young, S., Rode-Margono, J., &amp; Amin, R. (2018). Software to facilitate and streamline camera trap data management: A review. *Ecology and Evo &lt;br&gt; &amp;nbsp;&amp;nbsp;&amp;nbsp;&amp;nbsp;&amp;nbsp;&amp;nbsp;&amp;nbsp;&amp;nbsp;oung, S., Rode-Margono, J., &amp; Amin, R. (2018). Software to facilitate and streamline camera trap datlution*, *8*(19), 9947–9957. &lt;https://doi.org/10.1002/ece3.4464&gt;</v>
      </c>
      <c r="M322" t="str">
        <f>"    ref_intext_"&amp;E322&amp;": "&amp;""""&amp;H322&amp;""""</f>
        <v xml:space="preserve">    ref_intext_young_et_al_2018: "Young et al., 2018"</v>
      </c>
      <c r="N322" t="str">
        <f>"    ref_bib_"&amp;E322&amp;": "&amp;""""&amp;J322&amp;""""</f>
        <v xml:space="preserve">    ref_bib_young_et_al_2018: "Young, S., Rode-Margono, J., &amp; Amin, R. (2018). Software to facilitate and streamline camera trap data management: A review. *Ecology and Evolution*, *8*(19), 9947–9957. &lt;https://doi.org/10.1002/ece3.4464&gt;"</v>
      </c>
    </row>
    <row r="323" spans="1:14">
      <c r="A323" t="s">
        <v>2891</v>
      </c>
      <c r="B323" t="b">
        <v>0</v>
      </c>
      <c r="C323" t="b">
        <v>0</v>
      </c>
      <c r="D323" t="b">
        <v>1</v>
      </c>
      <c r="E323" t="s">
        <v>1781</v>
      </c>
      <c r="F323" t="s">
        <v>2672</v>
      </c>
      <c r="G323" t="s">
        <v>3206</v>
      </c>
      <c r="H323" t="s">
        <v>45</v>
      </c>
      <c r="I323" t="s">
        <v>45</v>
      </c>
      <c r="J323" t="s">
        <v>1798</v>
      </c>
      <c r="K323" t="str">
        <f>LEFT(J323,141)&amp;" &lt;br&gt; &amp;nbsp;&amp;nbsp;&amp;nbsp;&amp;nbsp;&amp;nbsp;&amp;nbsp;&amp;nbsp;&amp;nbsp;"&amp;MID(J323,2,100)&amp;MID(J323,142,500)</f>
        <v>Yue, S., Brodie, J. F., Zipkin, E. F., &amp; Bernard, H. (2015). Oil palm plantations fail to support mammal diversity. *Ecological Applications, &lt;br&gt; &amp;nbsp;&amp;nbsp;&amp;nbsp;&amp;nbsp;&amp;nbsp;&amp;nbsp;&amp;nbsp;&amp;nbsp;ue, S., Brodie, J. F., Zipkin, E. F., &amp; Bernard, H. (2015). Oil palm plantations fail to support mam 25*(8), 2285–2292. &lt;https://doi.org/10.1890/14-1928.1&gt;</v>
      </c>
      <c r="M323" t="str">
        <f>"    ref_intext_"&amp;E323&amp;": "&amp;""""&amp;H323&amp;""""</f>
        <v xml:space="preserve">    ref_intext_yue_et_al_2015: "Yue et al., 2015"</v>
      </c>
      <c r="N323" t="str">
        <f>"    ref_bib_"&amp;E323&amp;": "&amp;""""&amp;J323&amp;""""</f>
        <v xml:space="preserve">    ref_bib_yue_et_al_2015: "Yue, S., Brodie, J. F., Zipkin, E. F., &amp; Bernard, H. (2015). Oil palm plantations fail to support mammal diversity. *Ecological Applications, 25*(8), 2285–2292. &lt;https://doi.org/10.1890/14-1928.1&gt;"</v>
      </c>
    </row>
    <row r="324" spans="1:14">
      <c r="A324" t="s">
        <v>2892</v>
      </c>
      <c r="B324" t="b">
        <v>0</v>
      </c>
      <c r="C324" t="b">
        <v>0</v>
      </c>
      <c r="D324" t="b">
        <v>1</v>
      </c>
      <c r="E324" t="s">
        <v>1782</v>
      </c>
      <c r="F324" t="s">
        <v>2673</v>
      </c>
      <c r="G324" t="s">
        <v>3207</v>
      </c>
      <c r="H324" t="s">
        <v>43</v>
      </c>
      <c r="I324" t="s">
        <v>43</v>
      </c>
      <c r="J324" t="s">
        <v>2017</v>
      </c>
      <c r="K324" t="str">
        <f>LEFT(J324,141)&amp;" &lt;br&gt; &amp;nbsp;&amp;nbsp;&amp;nbsp;&amp;nbsp;&amp;nbsp;&amp;nbsp;&amp;nbsp;&amp;nbsp;"&amp;MID(J324,2,100)&amp;MID(J324,142,500)</f>
        <v>Zeileis, A., Kleiber, C., &amp; Jackman, S. (2008). Regression Models for Count Data in R. *Journal of Statistical Software, 27*(8). &lt;https://doi &lt;br&gt; &amp;nbsp;&amp;nbsp;&amp;nbsp;&amp;nbsp;&amp;nbsp;&amp;nbsp;&amp;nbsp;&amp;nbsp;eileis, A., Kleiber, C., &amp; Jackman, S. (2008). Regression Models for Count Data in R. *Journal of St.org/10.18637/jss.v027.i08&gt;</v>
      </c>
      <c r="M324" t="str">
        <f>"    ref_intext_"&amp;E324&amp;": "&amp;""""&amp;H324&amp;""""</f>
        <v xml:space="preserve">    ref_intext_zeileis_et_al_2008: "Zeileis et al., 2008"</v>
      </c>
      <c r="N324" t="str">
        <f>"    ref_bib_"&amp;E324&amp;": "&amp;""""&amp;J324&amp;""""</f>
        <v xml:space="preserve">    ref_bib_zeileis_et_al_2008: "Zeileis, A., Kleiber, C., &amp; Jackman, S. (2008). Regression Models for Count Data in R. *Journal of Statistical Software, 27*(8). &lt;https://doi.org/10.18637/jss.v027.i08&gt;"</v>
      </c>
    </row>
    <row r="325" spans="1:14">
      <c r="A325" t="s">
        <v>2892</v>
      </c>
      <c r="B325" t="b">
        <v>1</v>
      </c>
      <c r="C325" t="b">
        <v>0</v>
      </c>
      <c r="D325" t="b">
        <v>0</v>
      </c>
      <c r="E325" t="s">
        <v>2</v>
      </c>
      <c r="F325" t="s">
        <v>2674</v>
      </c>
      <c r="G325" t="s">
        <v>3208</v>
      </c>
      <c r="H325" t="s">
        <v>42</v>
      </c>
      <c r="I325" t="s">
        <v>42</v>
      </c>
      <c r="J325" t="s">
        <v>2018</v>
      </c>
      <c r="K325" t="str">
        <f>LEFT(J325,141)&amp;" &lt;br&gt; &amp;nbsp;&amp;nbsp;&amp;nbsp;&amp;nbsp;&amp;nbsp;&amp;nbsp;&amp;nbsp;&amp;nbsp;"&amp;MID(J325,2,100)&amp;MID(J325,142,500)</f>
        <v>Zorn, C. J. W. (1998). An Analytic and Empirical Examination of Zero-inflated and Hurdle Poisson Specifications. *Sociological Methods and Re &lt;br&gt; &amp;nbsp;&amp;nbsp;&amp;nbsp;&amp;nbsp;&amp;nbsp;&amp;nbsp;&amp;nbsp;&amp;nbsp;orn, C. J. W. (1998). An Analytic and Empirical Examination of Zero-inflated and Hurdle Poisson Specsearch 26*(3), 368-400. &lt;https://doi.org/10.1177/0049124198026003004&gt;</v>
      </c>
      <c r="M325" t="str">
        <f>"    ref_intext_"&amp;E325&amp;": "&amp;""""&amp;H325&amp;""""</f>
        <v xml:space="preserve">    ref_intext_zorn_1998: "Zorn, 1998"</v>
      </c>
      <c r="N325" t="str">
        <f>"    ref_bib_"&amp;E325&amp;": "&amp;""""&amp;J325&amp;""""</f>
        <v xml:space="preserve">    ref_bib_zorn_1998: "Zorn, C. J. W. (1998). An Analytic and Empirical Examination of Zero-inflated and Hurdle Poisson Specifications. *Sociological Methods and Research 26*(3), 368-400. &lt;https://doi.org/10.1177/0049124198026003004&gt;"</v>
      </c>
    </row>
    <row r="326" spans="1:14">
      <c r="A326" t="s">
        <v>2892</v>
      </c>
      <c r="B326" t="b">
        <v>0</v>
      </c>
      <c r="C326" t="b">
        <v>0</v>
      </c>
      <c r="D326" t="b">
        <v>1</v>
      </c>
      <c r="E326" t="s">
        <v>1783</v>
      </c>
      <c r="F326" t="s">
        <v>2675</v>
      </c>
      <c r="G326" t="s">
        <v>3209</v>
      </c>
      <c r="H326" t="s">
        <v>41</v>
      </c>
      <c r="I326" t="s">
        <v>41</v>
      </c>
      <c r="J326" t="s">
        <v>2348</v>
      </c>
      <c r="K326" t="str">
        <f>LEFT(J326,141)&amp;" &lt;br&gt; &amp;nbsp;&amp;nbsp;&amp;nbsp;&amp;nbsp;&amp;nbsp;&amp;nbsp;&amp;nbsp;&amp;nbsp;"&amp;MID(J326,2,100)&amp;MID(J326,142,500)</f>
        <v>Zuckerberg, B., Cohen, J. M., Nunes, L. A., Bernath-Plaisted, J., Clare, J. D. J., Gilbert, N. A., Kozidis, S. S., Maresh Nelson, S. B., Ship &lt;br&gt; &amp;nbsp;&amp;nbsp;&amp;nbsp;&amp;nbsp;&amp;nbsp;&amp;nbsp;&amp;nbsp;&amp;nbsp;uckerberg, B., Cohen, J. M., Nunes, L. A., Bernath-Plaisted, J., Clare, J. D. J., Gilbert, N. A., Koley, A. A., Thompson, K. L., &amp; Desrochers, A. (2020). A Review of Overlapping Landscapes: Pseudoreplication or a Red Herring in Landscape Ecology? *Current Landscape Ecology Reports, 5*(4), 140–148. &lt;https://doi.org/10.1007/s40823-020-00059-4&gt;</v>
      </c>
      <c r="M326" t="str">
        <f>"    ref_intext_"&amp;E326&amp;": "&amp;""""&amp;H326&amp;""""</f>
        <v xml:space="preserve">    ref_intext_zuckerberg_et_al_2020: "Zuckerberg et al., 2020"</v>
      </c>
      <c r="N326" t="str">
        <f>"    ref_bib_"&amp;E326&amp;": "&amp;""""&amp;J326&amp;""""</f>
        <v xml:space="preserve">    ref_bib_zuckerberg_et_al_2020: "Zuckerberg, B., Cohen, J. M., Nunes, L. A., Bernath-Plaisted, J., Clare, J. D. J., Gilbert, N. A., Kozidis, S. S., Maresh Nelson, S. B., Shipley, A. A., Thompson, K. L., &amp; Desrochers, A. (2020). A Review of Overlapping Landscapes: Pseudoreplication or a Red Herring in Landscape Ecology? *Current Landscape Ecology Reports, 5*(4), 140–148. &lt;https://doi.org/10.1007/s40823-020-00059-4&gt;"</v>
      </c>
    </row>
    <row r="327" spans="1:14">
      <c r="A327" t="s">
        <v>2892</v>
      </c>
      <c r="B327" t="b">
        <v>1</v>
      </c>
      <c r="C327" t="b">
        <v>0</v>
      </c>
      <c r="D327" t="b">
        <v>0</v>
      </c>
      <c r="E327" t="s">
        <v>1784</v>
      </c>
      <c r="F327" t="s">
        <v>2676</v>
      </c>
      <c r="G327" t="s">
        <v>3210</v>
      </c>
      <c r="H327" t="s">
        <v>40</v>
      </c>
      <c r="I327" t="s">
        <v>806</v>
      </c>
      <c r="J327" t="s">
        <v>2019</v>
      </c>
      <c r="K327" t="str">
        <f>LEFT(J327,141)&amp;" &lt;br&gt; &amp;nbsp;&amp;nbsp;&amp;nbsp;&amp;nbsp;&amp;nbsp;&amp;nbsp;&amp;nbsp;&amp;nbsp;"&amp;MID(J327,2,100)&amp;MID(J327,142,500)</f>
        <v>Zuur, A. K., Ieno, E. N., &amp; Smith, G. M. (2007). Generalised linear modelling. In, M. Gail, K. Krickeberg, J. Samet, A. Tsiatis, &amp; W. Wong (E &lt;br&gt; &amp;nbsp;&amp;nbsp;&amp;nbsp;&amp;nbsp;&amp;nbsp;&amp;nbsp;&amp;nbsp;&amp;nbsp;uur, A. K., Ieno, E. N., &amp; Smith, G. M. (2007). Generalised linear modelling. In, M. Gail, K. Krickeds.), *Analysing Ecological Data* (pp 79-96). Springer. &lt;https://doi.org/10.1111/j.1751-5823.2007.00030_17.x&gt;</v>
      </c>
      <c r="M327" t="str">
        <f>"    ref_intext_"&amp;E327&amp;": "&amp;""""&amp;H327&amp;""""</f>
        <v xml:space="preserve">    ref_intext_zuur_et_al_2007: "Zuur et al., 2007"</v>
      </c>
      <c r="N327" t="str">
        <f>"    ref_bib_"&amp;E327&amp;": "&amp;""""&amp;J327&amp;""""</f>
        <v xml:space="preserve">    ref_bib_zuur_et_al_2007: "Zuur, A. K., Ieno, E. N., &amp; Smith, G. M. (2007). Generalised linear modelling. In, M. Gail, K. Krickeberg, J. Samet, A. Tsiatis, &amp; W. Wong (Eds.), *Analysing Ecological Data* (pp 79-96). Springer. &lt;https://doi.org/10.1111/j.1751-5823.2007.00030_17.x&gt;"</v>
      </c>
    </row>
    <row r="328" spans="1:14">
      <c r="A328" t="s">
        <v>2892</v>
      </c>
      <c r="B328" t="b">
        <v>0</v>
      </c>
      <c r="C328" t="b">
        <v>0</v>
      </c>
      <c r="E328" t="s">
        <v>3304</v>
      </c>
      <c r="H328" t="s">
        <v>3303</v>
      </c>
      <c r="K328" t="str">
        <f>LEFT(J328,141)&amp;" &lt;br&gt; &amp;nbsp;&amp;nbsp;&amp;nbsp;&amp;nbsp;&amp;nbsp;&amp;nbsp;&amp;nbsp;&amp;nbsp;"&amp;MID(J328,2,100)&amp;MID(J328,142,500)</f>
        <v xml:space="preserve"> &lt;br&gt; &amp;nbsp;&amp;nbsp;&amp;nbsp;&amp;nbsp;&amp;nbsp;&amp;nbsp;&amp;nbsp;&amp;nbsp;</v>
      </c>
      <c r="M328" t="str">
        <f>"    ref_intext_"&amp;E328&amp;": "&amp;""""&amp;H328&amp;""""</f>
        <v xml:space="preserve">    ref_intext_kavcic_et_al_2021: "Kavčić et al., 2021"</v>
      </c>
      <c r="N328" t="str">
        <f>"    ref_bib_"&amp;E328&amp;": "&amp;""""&amp;J328&amp;""""</f>
        <v xml:space="preserve">    ref_bib_kavcic_et_al_2021: ""</v>
      </c>
    </row>
    <row r="329" spans="1:14">
      <c r="A329" t="s">
        <v>2892</v>
      </c>
      <c r="B329" t="b">
        <v>0</v>
      </c>
      <c r="C329" t="b">
        <v>0</v>
      </c>
      <c r="E329" s="36" t="s">
        <v>3767</v>
      </c>
      <c r="H329" t="s">
        <v>3770</v>
      </c>
      <c r="I329" t="s">
        <v>3769</v>
      </c>
      <c r="J329" t="s">
        <v>3768</v>
      </c>
      <c r="K329" t="str">
        <f>LEFT(J329,141)&amp;" &lt;br&gt; &amp;nbsp;&amp;nbsp;&amp;nbsp;&amp;nbsp;&amp;nbsp;&amp;nbsp;&amp;nbsp;&amp;nbsp;"&amp;MID(J329,2,100)&amp;MID(J329,142,500)</f>
        <v>Solymos, P., Moreno M., &amp; Lele, S. R. (2024). *detect: Analyzing Wildlife Data with Detection Error*. R package version 0.5-0, &lt;https://githu &lt;br&gt; &amp;nbsp;&amp;nbsp;&amp;nbsp;&amp;nbsp;&amp;nbsp;&amp;nbsp;&amp;nbsp;&amp;nbsp;olymos, P., Moreno M., &amp; Lele, S. R. (2024). *detect: Analyzing Wildlife Data with Detection Error*.b.com/psolymos/detect&gt;</v>
      </c>
      <c r="M329" t="str">
        <f>"    ref_intext_"&amp;E329&amp;": "&amp;""""&amp;H329&amp;""""</f>
        <v xml:space="preserve">    ref_intext_solymos_et_al_2024: "Solymos et al., 2024"</v>
      </c>
      <c r="N329" t="str">
        <f>"    ref_bib_"&amp;E329&amp;": "&amp;""""&amp;J329&amp;""""</f>
        <v xml:space="preserve">    ref_bib_solymos_et_al_2024: "Solymos, P., Moreno M., &amp; Lele, S. R. (2024). *detect: Analyzing Wildlife Data with Detection Error*. R package version 0.5-0, &lt;https://github.com/psolymos/detect&gt;"</v>
      </c>
    </row>
    <row r="330" spans="1:14">
      <c r="A330" t="s">
        <v>2892</v>
      </c>
      <c r="B330" t="b">
        <v>0</v>
      </c>
      <c r="C330" t="b">
        <v>0</v>
      </c>
      <c r="E330" s="36" t="s">
        <v>3773</v>
      </c>
      <c r="H330" t="s">
        <v>3771</v>
      </c>
      <c r="I330" t="s">
        <v>3771</v>
      </c>
      <c r="J330" t="s">
        <v>3772</v>
      </c>
      <c r="K330" t="str">
        <f>LEFT(J330,141)&amp;" &lt;br&gt; &amp;nbsp;&amp;nbsp;&amp;nbsp;&amp;nbsp;&amp;nbsp;&amp;nbsp;&amp;nbsp;&amp;nbsp;"&amp;MID(J330,2,100)&amp;MID(J330,142,500)</f>
        <v>Mikkelä, A. (2024). *Probabilistic detection calculator (online application).* R shiny version v2. &lt;https://detcal-shiny.2.rahtiapp.fi/&gt; &lt;br&gt; &amp;nbsp;&amp;nbsp;&amp;nbsp;&amp;nbsp;&amp;nbsp;&amp;nbsp;&amp;nbsp;&amp;nbsp;ikkelä, A. (2024). *Probabilistic detection calculator (online application).* R shiny version v2. &lt;h</v>
      </c>
    </row>
  </sheetData>
  <autoFilter ref="A1:N325" xr:uid="{FE3E278D-A7CB-4D1C-B3BC-3C40BC867BE4}">
    <sortState xmlns:xlrd2="http://schemas.microsoft.com/office/spreadsheetml/2017/richdata2" ref="A2:N330">
      <sortCondition ref="L1:L325"/>
    </sortState>
  </autoFilter>
  <hyperlinks>
    <hyperlink ref="L2" r:id="rId1" xr:uid="{4D9AAC71-FE06-4E46-90AE-C0A0A69A9A2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97082-29CB-45FC-A241-16B4E33864A2}">
  <dimension ref="A1:O203"/>
  <sheetViews>
    <sheetView workbookViewId="0"/>
  </sheetViews>
  <sheetFormatPr defaultRowHeight="14.25"/>
  <cols>
    <col min="1" max="1" width="9" style="19"/>
    <col min="2" max="3" width="11.125" style="19" customWidth="1"/>
    <col min="4" max="4" width="20.375" style="19" customWidth="1"/>
    <col min="5" max="5" width="19.5" style="19" customWidth="1"/>
    <col min="6" max="6" width="27.375" style="19" customWidth="1"/>
    <col min="7" max="7" width="20.5" style="19" customWidth="1"/>
    <col min="8" max="8" width="9" style="19" customWidth="1"/>
    <col min="9" max="11" width="9" style="19"/>
    <col min="12" max="12" width="35" style="19" customWidth="1"/>
    <col min="13" max="13" width="30.125" style="19" customWidth="1"/>
    <col min="14" max="14" width="14.875" style="19" customWidth="1"/>
    <col min="15" max="15" width="9" style="19"/>
  </cols>
  <sheetData>
    <row r="1" spans="1:14" ht="15">
      <c r="A1" s="19" t="s">
        <v>3322</v>
      </c>
      <c r="B1" s="20" t="s">
        <v>1350</v>
      </c>
      <c r="C1" s="20" t="s">
        <v>888</v>
      </c>
      <c r="D1" s="20" t="s">
        <v>740</v>
      </c>
      <c r="E1" s="20" t="s">
        <v>933</v>
      </c>
      <c r="F1" s="20" t="s">
        <v>1351</v>
      </c>
      <c r="G1" s="20" t="s">
        <v>743</v>
      </c>
      <c r="H1" s="20" t="s">
        <v>742</v>
      </c>
      <c r="I1" s="20" t="s">
        <v>741</v>
      </c>
      <c r="J1" s="20" t="s">
        <v>502</v>
      </c>
      <c r="K1" s="20" t="s">
        <v>2831</v>
      </c>
      <c r="L1" s="21" t="s">
        <v>1263</v>
      </c>
      <c r="M1" s="21" t="s">
        <v>1262</v>
      </c>
      <c r="N1" s="21" t="s">
        <v>1791</v>
      </c>
    </row>
    <row r="2" spans="1:14" ht="15">
      <c r="B2" s="19">
        <v>1</v>
      </c>
      <c r="C2" s="19" t="s">
        <v>931</v>
      </c>
      <c r="D2" s="22" t="s">
        <v>737</v>
      </c>
      <c r="E2" s="23" t="s">
        <v>2060</v>
      </c>
      <c r="F2" s="24" t="str">
        <f t="shared" ref="F2:F33" si="0">"(#"&amp;D2&amp;")=@{{ "&amp;C2&amp;"_"&amp;D2&amp;" }}@@: {{ "&amp;C2&amp;"_def_"&amp;D2&amp;" }}@@"</f>
        <v>(#access_method)=@{{ field_access_method }}@@: {{ field_def_access_method }}@@</v>
      </c>
      <c r="G2" s="22" t="s">
        <v>749</v>
      </c>
      <c r="H2" s="22"/>
      <c r="I2" s="25" t="b">
        <v>0</v>
      </c>
      <c r="J2" s="26" t="b">
        <v>1</v>
      </c>
      <c r="K2" s="26" t="b">
        <v>1</v>
      </c>
      <c r="L2" s="19" t="str">
        <f t="shared" ref="L2:L33" si="1">"    "&amp;C2&amp;"_"&amp;D2&amp;": """&amp;E2&amp;""""</f>
        <v xml:space="preserve">    field_access_method: "**\*Access Method**"</v>
      </c>
      <c r="M2" s="19" t="str">
        <f t="shared" ref="M2:M33" si="2">"    "&amp;C2&amp;"_def_"&amp;D2&amp;": """&amp;G2&amp;""""</f>
        <v xml:space="preserve">    field_def_access_method: "The method used to reach the camera location (e.g., on 'Foot,' 'ATV,' 'Helicopter,' etc.)."</v>
      </c>
      <c r="N2" s="19" t="str">
        <f>"    "&amp;C2&amp;"_"&amp;D2&amp;"_bold: """&amp;"**"&amp;E2&amp;"**"&amp;""""</f>
        <v xml:space="preserve">    field_access_method_bold: "****\*Access Method****"</v>
      </c>
    </row>
    <row r="3" spans="1:14" ht="15">
      <c r="B3" s="19">
        <v>3</v>
      </c>
      <c r="C3" s="19" t="s">
        <v>931</v>
      </c>
      <c r="D3" s="22" t="s">
        <v>682</v>
      </c>
      <c r="E3" s="27" t="s">
        <v>3325</v>
      </c>
      <c r="F3" s="24" t="str">
        <f t="shared" si="0"/>
        <v>(#age_class)=@{{ field_age_class }}@@: {{ field_def_age_class }}@@</v>
      </c>
      <c r="G3" s="22" t="s">
        <v>750</v>
      </c>
      <c r="H3" s="22"/>
      <c r="I3" s="25" t="b">
        <v>1</v>
      </c>
      <c r="J3" s="26" t="b">
        <v>1</v>
      </c>
      <c r="K3" s="26" t="b">
        <v>1</v>
      </c>
      <c r="L3" s="19" t="str">
        <f t="shared" si="1"/>
        <v xml:space="preserve">    field_age_class: "**Age Class**"</v>
      </c>
      <c r="M3" s="19" t="str">
        <f t="shared" si="2"/>
        <v xml:space="preserve">    field_def_age_class: "The age classification of individual(s) being categorized (e.g., 'Adult,' 'Juvenile,' 'Subadult,' 'Subadult - Young of Year,' 'Subadult - Yearling,' or 'Unknown'). "</v>
      </c>
    </row>
    <row r="4" spans="1:14" ht="15">
      <c r="B4" s="19">
        <v>4</v>
      </c>
      <c r="C4" s="19" t="s">
        <v>931</v>
      </c>
      <c r="D4" s="22" t="s">
        <v>680</v>
      </c>
      <c r="E4" s="27" t="s">
        <v>3326</v>
      </c>
      <c r="F4" s="24" t="str">
        <f t="shared" si="0"/>
        <v>(#analyst)=@{{ field_analyst }}@@: {{ field_def_analyst }}@@</v>
      </c>
      <c r="G4" s="22" t="s">
        <v>681</v>
      </c>
      <c r="H4" s="22"/>
      <c r="I4" s="25" t="b">
        <v>1</v>
      </c>
      <c r="J4" s="26" t="b">
        <v>1</v>
      </c>
      <c r="K4" s="26" t="b">
        <v>1</v>
      </c>
      <c r="L4" s="19" t="str">
        <f t="shared" si="1"/>
        <v xml:space="preserve">    field_analyst: "**Analyst**"</v>
      </c>
      <c r="M4" s="19" t="str">
        <f t="shared" si="2"/>
        <v xml:space="preserve">    field_def_analyst: "The first and last names of the individual who provided the observation data point (species identification and associated information). If there are multiple analysts for an observation, enter the primary analyst."</v>
      </c>
    </row>
    <row r="5" spans="1:14" ht="15">
      <c r="B5" s="19">
        <v>5</v>
      </c>
      <c r="C5" s="19" t="s">
        <v>931</v>
      </c>
      <c r="D5" s="22" t="s">
        <v>735</v>
      </c>
      <c r="E5" s="27" t="s">
        <v>2061</v>
      </c>
      <c r="F5" s="24" t="str">
        <f t="shared" si="0"/>
        <v>(#animal_id)=@{{ field_animal_id }}@@: {{ field_def_animal_id }}@@</v>
      </c>
      <c r="G5" s="22" t="s">
        <v>736</v>
      </c>
      <c r="H5" s="22" t="b">
        <v>1</v>
      </c>
      <c r="I5" s="25" t="b">
        <v>0</v>
      </c>
      <c r="J5" s="26" t="b">
        <v>1</v>
      </c>
      <c r="K5" s="28" t="b">
        <v>0</v>
      </c>
      <c r="L5" s="19" t="str">
        <f t="shared" si="1"/>
        <v xml:space="preserve">    field_animal_id: "**\*Animal ID**"</v>
      </c>
      <c r="M5" s="19" t="str">
        <f t="shared" si="2"/>
        <v xml:space="preserve">    field_def_animal_id: "A unique ID for an animal that can be uniquely identified (e.g., marked in some way). If multiple unique individuals are identified, enter an Animal ID for each as a unique row. Leave blank if not applicable."</v>
      </c>
    </row>
    <row r="6" spans="1:14" ht="15">
      <c r="B6" s="19">
        <v>8</v>
      </c>
      <c r="C6" s="19" t="s">
        <v>931</v>
      </c>
      <c r="D6" s="22" t="s">
        <v>679</v>
      </c>
      <c r="E6" s="23" t="s">
        <v>3327</v>
      </c>
      <c r="F6" s="24" t="str">
        <f t="shared" si="0"/>
        <v>(#baitlure_bait_lure_type)=@{{ field_baitlure_bait_lure_type }}@@: {{ field_def_baitlure_bait_lure_type }}@@</v>
      </c>
      <c r="G6" s="22" t="s">
        <v>863</v>
      </c>
      <c r="H6" s="22" t="b">
        <v>1</v>
      </c>
      <c r="I6" s="25" t="b">
        <v>1</v>
      </c>
      <c r="J6" s="26" t="b">
        <v>1</v>
      </c>
      <c r="K6" s="26" t="b">
        <v>1</v>
      </c>
      <c r="L6" s="19" t="str">
        <f t="shared" si="1"/>
        <v xml:space="preserve">    field_baitlure_bait_lure_type: "**Bait*/Lure Type**"</v>
      </c>
      <c r="M6" s="19" t="str">
        <f t="shared" si="2"/>
        <v xml:space="preserve">    field_def_baitlure_bait_lure_type: "The type of bait or lure used at a camera location. Record 'None' if a Bait*/Lure Type was not used and 'Unknown' if not known. If 'Other,' describe in the Deployment Comments."</v>
      </c>
    </row>
    <row r="7" spans="1:14" ht="15">
      <c r="B7" s="19">
        <v>9</v>
      </c>
      <c r="C7" s="19" t="s">
        <v>931</v>
      </c>
      <c r="D7" s="22" t="s">
        <v>733</v>
      </c>
      <c r="E7" s="27" t="s">
        <v>2062</v>
      </c>
      <c r="F7" s="24" t="str">
        <f t="shared" si="0"/>
        <v>(#batteries_replaced)=@{{ field_batteries_replaced }}@@: {{ field_def_batteries_replaced }}@@</v>
      </c>
      <c r="G7" s="22" t="s">
        <v>734</v>
      </c>
      <c r="H7" s="22"/>
      <c r="I7" s="25" t="b">
        <v>0</v>
      </c>
      <c r="J7" s="26" t="b">
        <v>1</v>
      </c>
      <c r="K7" s="26" t="b">
        <v>1</v>
      </c>
      <c r="L7" s="19" t="str">
        <f t="shared" si="1"/>
        <v xml:space="preserve">    field_batteries_replaced: "**\*Batteries Replaced**"</v>
      </c>
      <c r="M7" s="19" t="str">
        <f t="shared" si="2"/>
        <v xml:space="preserve">    field_def_batteries_replaced: "Whether the camera's batteries were replaced."</v>
      </c>
    </row>
    <row r="8" spans="1:14" ht="15">
      <c r="B8" s="19">
        <v>10</v>
      </c>
      <c r="C8" s="19" t="s">
        <v>931</v>
      </c>
      <c r="D8" s="22" t="s">
        <v>732</v>
      </c>
      <c r="E8" s="23" t="s">
        <v>2063</v>
      </c>
      <c r="F8" s="24" t="str">
        <f t="shared" si="0"/>
        <v>(#behaviour)=@{{ field_behaviour }}@@: {{ field_def_behaviour }}@@</v>
      </c>
      <c r="G8" s="22" t="s">
        <v>754</v>
      </c>
      <c r="H8" s="22"/>
      <c r="I8" s="25" t="b">
        <v>0</v>
      </c>
      <c r="J8" s="26" t="b">
        <v>1</v>
      </c>
      <c r="K8" s="26" t="b">
        <v>1</v>
      </c>
      <c r="L8" s="19" t="str">
        <f t="shared" si="1"/>
        <v xml:space="preserve">    field_behaviour: "**\*Behaviour**"</v>
      </c>
      <c r="M8" s="19" t="str">
        <f t="shared" si="2"/>
        <v xml:space="preserve">    field_def_behaviour: "The behaviour of the individual(s) being categorized (e.g., 'Standing,' 'Drinking,' 'Vigilant,' etc.)."</v>
      </c>
    </row>
    <row r="9" spans="1:14" ht="15">
      <c r="B9" s="19">
        <v>99</v>
      </c>
      <c r="C9" s="19" t="s">
        <v>931</v>
      </c>
      <c r="D9" s="22" t="s">
        <v>747</v>
      </c>
      <c r="E9" s="27" t="s">
        <v>645</v>
      </c>
      <c r="F9" s="24" t="str">
        <f t="shared" si="0"/>
        <v>(#cam_id_new)=@{{ field_cam_id_new }}@@: {{ field_def_cam_id_new }}@@</v>
      </c>
      <c r="G9" s="22" t="s">
        <v>641</v>
      </c>
      <c r="H9" s="22"/>
      <c r="I9" s="25" t="b">
        <v>1</v>
      </c>
      <c r="J9" s="28" t="b">
        <v>0</v>
      </c>
      <c r="K9" s="28" t="b">
        <v>0</v>
      </c>
      <c r="L9" s="19" t="str">
        <f t="shared" si="1"/>
        <v xml:space="preserve">    field_cam_id_new: "**New Camera ID**"</v>
      </c>
      <c r="M9" s="19" t="str">
        <f t="shared" si="2"/>
        <v xml:space="preserve">    field_def_cam_id_new: "-"</v>
      </c>
    </row>
    <row r="10" spans="1:14" ht="15">
      <c r="B10" s="19">
        <v>11</v>
      </c>
      <c r="C10" s="19" t="s">
        <v>931</v>
      </c>
      <c r="D10" s="22" t="s">
        <v>730</v>
      </c>
      <c r="E10" s="27" t="s">
        <v>2064</v>
      </c>
      <c r="F10" s="24" t="str">
        <f t="shared" si="0"/>
        <v>(#camera_active_on_arrival)=@{{ field_camera_active_on_arrival }}@@: {{ field_def_camera_active_on_arrival }}@@</v>
      </c>
      <c r="G10" s="22" t="s">
        <v>731</v>
      </c>
      <c r="H10" s="22"/>
      <c r="I10" s="25" t="b">
        <v>0</v>
      </c>
      <c r="J10" s="26" t="b">
        <v>1</v>
      </c>
      <c r="K10" s="26" t="b">
        <v>1</v>
      </c>
      <c r="L10" s="19" t="str">
        <f t="shared" si="1"/>
        <v xml:space="preserve">    field_camera_active_on_arrival: "**\*Camera Active On Arrival**"</v>
      </c>
      <c r="M10" s="19" t="str">
        <f t="shared" si="2"/>
        <v xml:space="preserve">    field_def_camera_active_on_arrival: "Whether a camera was functional upon arrival."</v>
      </c>
    </row>
    <row r="11" spans="1:14" ht="15">
      <c r="B11" s="19">
        <v>12</v>
      </c>
      <c r="C11" s="19" t="s">
        <v>931</v>
      </c>
      <c r="D11" s="22" t="s">
        <v>728</v>
      </c>
      <c r="E11" s="27" t="s">
        <v>2065</v>
      </c>
      <c r="F11" s="24" t="str">
        <f t="shared" si="0"/>
        <v>(#camera_active_on_departure)=@{{ field_camera_active_on_departure }}@@: {{ field_def_camera_active_on_departure }}@@</v>
      </c>
      <c r="G11" s="22" t="s">
        <v>729</v>
      </c>
      <c r="H11" s="22"/>
      <c r="I11" s="25" t="b">
        <v>0</v>
      </c>
      <c r="J11" s="26" t="b">
        <v>1</v>
      </c>
      <c r="K11" s="26" t="b">
        <v>1</v>
      </c>
      <c r="L11" s="19" t="str">
        <f t="shared" si="1"/>
        <v xml:space="preserve">    field_camera_active_on_departure: "**\*Camera Active On Departure**"</v>
      </c>
      <c r="M11" s="19" t="str">
        <f t="shared" si="2"/>
        <v xml:space="preserve">    field_def_camera_active_on_departure: "Whether a camera was functional upon departure."</v>
      </c>
    </row>
    <row r="12" spans="1:14" ht="15">
      <c r="B12" s="19">
        <v>14</v>
      </c>
      <c r="C12" s="19" t="s">
        <v>931</v>
      </c>
      <c r="D12" s="22" t="s">
        <v>727</v>
      </c>
      <c r="E12" s="27" t="s">
        <v>2066</v>
      </c>
      <c r="F12" s="24" t="str">
        <f t="shared" si="0"/>
        <v>(#camera_attachment)=@{{ field_camera_attachment }}@@: {{ field_def_camera_attachment }}@@</v>
      </c>
      <c r="G12" s="22" t="s">
        <v>864</v>
      </c>
      <c r="H12" s="22" t="b">
        <v>1</v>
      </c>
      <c r="I12" s="25" t="b">
        <v>0</v>
      </c>
      <c r="J12" s="26" t="b">
        <v>1</v>
      </c>
      <c r="K12" s="26" t="b">
        <v>1</v>
      </c>
      <c r="L12" s="19" t="str">
        <f t="shared" si="1"/>
        <v xml:space="preserve">    field_camera_attachment: "**\*Camera Attachment**"</v>
      </c>
      <c r="M12" s="19" t="str">
        <f t="shared" si="2"/>
        <v xml:space="preserve">    field_def_camera_attachment: "The method*/tools used to attach the camera (e.g., attached to a tree with a bungee cord; reported as codes such as 'Tree + Bungee*/Strap'). If 'Other,' describe in the Camera Location Comments."</v>
      </c>
    </row>
    <row r="13" spans="1:14" ht="15">
      <c r="B13" s="19">
        <v>15</v>
      </c>
      <c r="C13" s="19" t="s">
        <v>931</v>
      </c>
      <c r="D13" s="22" t="s">
        <v>725</v>
      </c>
      <c r="E13" s="27" t="s">
        <v>2067</v>
      </c>
      <c r="F13" s="24" t="str">
        <f t="shared" si="0"/>
        <v>(#camera_damaged)=@{{ field_camera_damaged }}@@: {{ field_def_camera_damaged }}@@</v>
      </c>
      <c r="G13" s="22" t="s">
        <v>726</v>
      </c>
      <c r="H13" s="22"/>
      <c r="I13" s="25" t="b">
        <v>0</v>
      </c>
      <c r="J13" s="26" t="b">
        <v>1</v>
      </c>
      <c r="K13" s="26" t="b">
        <v>1</v>
      </c>
      <c r="L13" s="19" t="str">
        <f t="shared" si="1"/>
        <v xml:space="preserve">    field_camera_damaged: "**\*Camera Damaged**"</v>
      </c>
      <c r="M13" s="19" t="str">
        <f t="shared" si="2"/>
        <v xml:space="preserve">    field_def_camera_damaged: "Whether the camera was damaged or malfunctioning; if there is any damage to the device (physical or mechanical), the crew should describe the damage in the Service*/Retrieval Comments."</v>
      </c>
    </row>
    <row r="14" spans="1:14" ht="15">
      <c r="B14" s="19">
        <v>17</v>
      </c>
      <c r="C14" s="19" t="s">
        <v>931</v>
      </c>
      <c r="D14" s="22" t="s">
        <v>724</v>
      </c>
      <c r="E14" s="23" t="s">
        <v>2068</v>
      </c>
      <c r="F14" s="24" t="str">
        <f t="shared" si="0"/>
        <v>(#camera_direction)=@{{ field_camera_direction }}@@: {{ field_def_camera_direction }}@@</v>
      </c>
      <c r="G14" s="22" t="s">
        <v>755</v>
      </c>
      <c r="H14" s="22"/>
      <c r="I14" s="25" t="b">
        <v>0</v>
      </c>
      <c r="J14" s="26" t="b">
        <v>1</v>
      </c>
      <c r="K14" s="26" t="b">
        <v>1</v>
      </c>
      <c r="L14" s="19" t="str">
        <f t="shared" si="1"/>
        <v xml:space="preserve">    field_camera_direction: "**\*Camera Direction (degrees)**"</v>
      </c>
      <c r="M14" s="19" t="str">
        <f t="shared" si="2"/>
        <v xml:space="preserve">    field_def_camera_direction: "The cardinal direction that a camera faces. Ideally, cameras should face north (N; i.e. '0' degrees), or south (S; i.e. '180' degrees) if north is not possible. The Camera Direction should be chosen to ensure the field of view (FOV) is of the original FOV target feature."</v>
      </c>
    </row>
    <row r="15" spans="1:14" ht="15">
      <c r="B15" s="19">
        <v>18</v>
      </c>
      <c r="C15" s="19" t="s">
        <v>931</v>
      </c>
      <c r="D15" s="22" t="s">
        <v>677</v>
      </c>
      <c r="E15" s="27" t="s">
        <v>3328</v>
      </c>
      <c r="F15" s="24" t="str">
        <f t="shared" si="0"/>
        <v>(#camera_height)=@{{ field_camera_height }}@@: {{ field_def_camera_height }}@@</v>
      </c>
      <c r="G15" s="22" t="s">
        <v>678</v>
      </c>
      <c r="H15" s="22"/>
      <c r="I15" s="25" t="b">
        <v>1</v>
      </c>
      <c r="J15" s="26" t="b">
        <v>1</v>
      </c>
      <c r="K15" s="26" t="b">
        <v>1</v>
      </c>
      <c r="L15" s="19" t="str">
        <f t="shared" si="1"/>
        <v xml:space="preserve">    field_camera_height: "**Camera Height (m) **"</v>
      </c>
      <c r="M15" s="19" t="str">
        <f t="shared" si="2"/>
        <v xml:space="preserve">    field_def_camera_height: "The height from the ground (below snow) to the bottom of the lens (metres; to the nearest 0.05 m)."</v>
      </c>
    </row>
    <row r="16" spans="1:14" ht="15">
      <c r="B16" s="19">
        <v>19</v>
      </c>
      <c r="C16" s="19" t="s">
        <v>931</v>
      </c>
      <c r="D16" s="22" t="s">
        <v>675</v>
      </c>
      <c r="E16" s="27" t="s">
        <v>3329</v>
      </c>
      <c r="F16" s="24" t="str">
        <f t="shared" si="0"/>
        <v>(#camera_id)=@{{ field_camera_id }}@@: {{ field_def_camera_id }}@@</v>
      </c>
      <c r="G16" s="22" t="s">
        <v>676</v>
      </c>
      <c r="H16" s="22"/>
      <c r="I16" s="25" t="b">
        <v>1</v>
      </c>
      <c r="J16" s="26" t="b">
        <v>1</v>
      </c>
      <c r="K16" s="26" t="b">
        <v>1</v>
      </c>
      <c r="L16" s="19" t="str">
        <f t="shared" si="1"/>
        <v xml:space="preserve">    field_camera_id: "**Camera ID**"</v>
      </c>
      <c r="M16" s="19" t="str">
        <f t="shared" si="2"/>
        <v xml:space="preserve">    field_def_camera_id: "A unique alphanumeric ID for the camera that distinguishes it from other cameras of the same make or model."</v>
      </c>
    </row>
    <row r="17" spans="2:13" ht="15">
      <c r="B17" s="19">
        <v>21</v>
      </c>
      <c r="C17" s="19" t="s">
        <v>931</v>
      </c>
      <c r="D17" s="22" t="s">
        <v>723</v>
      </c>
      <c r="E17" s="27" t="s">
        <v>2069</v>
      </c>
      <c r="F17" s="24" t="str">
        <f t="shared" si="0"/>
        <v>(#camera_location_characteristics)=@{{ field_camera_location_characteristics }}@@: {{ field_def_camera_location_characteristics }}@@</v>
      </c>
      <c r="G17" s="22" t="s">
        <v>757</v>
      </c>
      <c r="H17" s="22" t="b">
        <v>1</v>
      </c>
      <c r="I17" s="25" t="b">
        <v>0</v>
      </c>
      <c r="J17" s="26" t="b">
        <v>1</v>
      </c>
      <c r="K17" s="26" t="b">
        <v>1</v>
      </c>
      <c r="L17" s="19" t="str">
        <f t="shared" si="1"/>
        <v xml:space="preserve">    field_camera_location_characteristics: "**\*Camera Location Characteristic(s)**"</v>
      </c>
      <c r="M17" s="19" t="str">
        <f t="shared" si="2"/>
        <v xml:space="preserve">    field_def_camera_location_characteristics: "Any significant features around the camera at the time of the visit. This may include for example, manmade or natural linear features (e.g., trails), habitat types (e.g., wetlands), wildlife structure (e.g., beaver dam). If 'Other,' describe in the Camera Location Comments. &lt;br&gt; &lt;br&gt; Camera Location Characteristics differ from FOV Target Features in that Camera Location Characteristics could include those not in the camera's Field of View. If 'Other,' describe in the Camera Location Comments."</v>
      </c>
    </row>
    <row r="18" spans="2:13" ht="15">
      <c r="B18" s="19">
        <v>22</v>
      </c>
      <c r="C18" s="19" t="s">
        <v>931</v>
      </c>
      <c r="D18" s="22" t="s">
        <v>721</v>
      </c>
      <c r="E18" s="27" t="s">
        <v>2070</v>
      </c>
      <c r="F18" s="24" t="str">
        <f t="shared" si="0"/>
        <v>(#camera_location_comments)=@{{ field_camera_location_comments }}@@: {{ field_def_camera_location_comments }}@@</v>
      </c>
      <c r="G18" s="22" t="s">
        <v>722</v>
      </c>
      <c r="H18" s="22"/>
      <c r="I18" s="25" t="b">
        <v>0</v>
      </c>
      <c r="J18" s="26" t="b">
        <v>1</v>
      </c>
      <c r="K18" s="26" t="b">
        <v>1</v>
      </c>
      <c r="L18" s="19" t="str">
        <f t="shared" si="1"/>
        <v xml:space="preserve">    field_camera_location_comments: "**\*Camera Location Comments**"</v>
      </c>
      <c r="M18" s="19" t="str">
        <f t="shared" si="2"/>
        <v xml:space="preserve">    field_def_camera_location_comments: "Comments describing additional details about a camera location."</v>
      </c>
    </row>
    <row r="19" spans="2:13" ht="15">
      <c r="B19" s="19">
        <v>23</v>
      </c>
      <c r="C19" s="19" t="s">
        <v>931</v>
      </c>
      <c r="D19" s="22" t="s">
        <v>674</v>
      </c>
      <c r="E19" s="27" t="s">
        <v>3330</v>
      </c>
      <c r="F19" s="24" t="str">
        <f t="shared" si="0"/>
        <v>(#camera_location_name)=@{{ field_camera_location_name }}@@: {{ field_def_camera_location_name }}@@</v>
      </c>
      <c r="G19" s="22" t="s">
        <v>758</v>
      </c>
      <c r="H19" s="22"/>
      <c r="I19" s="25" t="b">
        <v>1</v>
      </c>
      <c r="J19" s="26" t="b">
        <v>1</v>
      </c>
      <c r="K19" s="26" t="b">
        <v>1</v>
      </c>
      <c r="L19" s="19" t="str">
        <f t="shared" si="1"/>
        <v xml:space="preserve">    field_camera_location_name: "**Camera Location Name** "</v>
      </c>
      <c r="M19" s="19" t="str">
        <f t="shared" si="2"/>
        <v xml:space="preserve">    field_def_camera_location_name: "A unique alphanumeric identifier for the location where a single camera was placed (e.g., 'bh1,' 'bh2')."</v>
      </c>
    </row>
    <row r="20" spans="2:13" ht="15">
      <c r="B20" s="19">
        <v>24</v>
      </c>
      <c r="C20" s="19" t="s">
        <v>931</v>
      </c>
      <c r="D20" s="22" t="s">
        <v>673</v>
      </c>
      <c r="E20" s="27" t="s">
        <v>3331</v>
      </c>
      <c r="F20" s="24" t="str">
        <f t="shared" si="0"/>
        <v>(#camera_make)=@{{ field_camera_make }}@@: {{ field_def_camera_make }}@@</v>
      </c>
      <c r="G20" s="22" t="s">
        <v>759</v>
      </c>
      <c r="H20" s="22"/>
      <c r="I20" s="25" t="b">
        <v>1</v>
      </c>
      <c r="J20" s="26" t="b">
        <v>1</v>
      </c>
      <c r="K20" s="26" t="b">
        <v>1</v>
      </c>
      <c r="L20" s="19" t="str">
        <f t="shared" si="1"/>
        <v xml:space="preserve">    field_camera_make: "**Camera Make**"</v>
      </c>
      <c r="M20" s="19" t="str">
        <f t="shared" si="2"/>
        <v xml:space="preserve">    field_def_camera_make: "The make of a particular camera (i.e., the manufacturer, e.g., 'Reconyx' or 'Bushnell')."</v>
      </c>
    </row>
    <row r="21" spans="2:13" ht="15">
      <c r="B21" s="19">
        <v>100</v>
      </c>
      <c r="C21" s="19" t="s">
        <v>931</v>
      </c>
      <c r="D21" s="22" t="s">
        <v>744</v>
      </c>
      <c r="E21" s="27" t="s">
        <v>644</v>
      </c>
      <c r="F21" s="24" t="str">
        <f t="shared" si="0"/>
        <v>(#camera_make_new)=@{{ field_camera_make_new }}@@: {{ field_def_camera_make_new }}@@</v>
      </c>
      <c r="G21" s="22" t="s">
        <v>641</v>
      </c>
      <c r="H21" s="22"/>
      <c r="I21" s="25" t="b">
        <v>1</v>
      </c>
      <c r="J21" s="28" t="b">
        <v>0</v>
      </c>
      <c r="K21" s="28" t="b">
        <v>0</v>
      </c>
      <c r="L21" s="19" t="str">
        <f t="shared" si="1"/>
        <v xml:space="preserve">    field_camera_make_new: "**New Camera Make**"</v>
      </c>
      <c r="M21" s="19" t="str">
        <f t="shared" si="2"/>
        <v xml:space="preserve">    field_def_camera_make_new: "-"</v>
      </c>
    </row>
    <row r="22" spans="2:13" ht="15">
      <c r="B22" s="19">
        <v>25</v>
      </c>
      <c r="C22" s="19" t="s">
        <v>931</v>
      </c>
      <c r="D22" s="22" t="s">
        <v>672</v>
      </c>
      <c r="E22" s="27" t="s">
        <v>3332</v>
      </c>
      <c r="F22" s="24" t="str">
        <f t="shared" si="0"/>
        <v>(#camera_model)=@{{ field_camera_model }}@@: {{ field_def_camera_model }}@@</v>
      </c>
      <c r="G22" s="22" t="s">
        <v>760</v>
      </c>
      <c r="H22" s="22"/>
      <c r="I22" s="25" t="b">
        <v>1</v>
      </c>
      <c r="J22" s="26" t="b">
        <v>1</v>
      </c>
      <c r="K22" s="26" t="b">
        <v>1</v>
      </c>
      <c r="L22" s="19" t="str">
        <f t="shared" si="1"/>
        <v xml:space="preserve">    field_camera_model: "**Camera Model**"</v>
      </c>
      <c r="M22" s="19" t="str">
        <f t="shared" si="2"/>
        <v xml:space="preserve">    field_def_camera_model: "The model number or name of a particular camera (e.g., 'PC900' or 'Trophy Cam HD')."</v>
      </c>
    </row>
    <row r="23" spans="2:13" ht="15">
      <c r="B23" s="19">
        <v>101</v>
      </c>
      <c r="C23" s="19" t="s">
        <v>931</v>
      </c>
      <c r="D23" s="22" t="s">
        <v>745</v>
      </c>
      <c r="E23" s="27" t="s">
        <v>643</v>
      </c>
      <c r="F23" s="24" t="str">
        <f t="shared" si="0"/>
        <v>(#camera_model_new)=@{{ field_camera_model_new }}@@: {{ field_def_camera_model_new }}@@</v>
      </c>
      <c r="G23" s="22" t="s">
        <v>641</v>
      </c>
      <c r="H23" s="22"/>
      <c r="I23" s="25" t="b">
        <v>1</v>
      </c>
      <c r="J23" s="28" t="b">
        <v>0</v>
      </c>
      <c r="K23" s="28" t="b">
        <v>0</v>
      </c>
      <c r="L23" s="19" t="str">
        <f t="shared" si="1"/>
        <v xml:space="preserve">    field_camera_model_new: "**New Camera Model**"</v>
      </c>
      <c r="M23" s="19" t="str">
        <f t="shared" si="2"/>
        <v xml:space="preserve">    field_def_camera_model_new: "-"</v>
      </c>
    </row>
    <row r="24" spans="2:13" ht="15">
      <c r="B24" s="19">
        <v>26</v>
      </c>
      <c r="C24" s="19" t="s">
        <v>931</v>
      </c>
      <c r="D24" s="22" t="s">
        <v>671</v>
      </c>
      <c r="E24" s="27" t="s">
        <v>3333</v>
      </c>
      <c r="F24" s="24" t="str">
        <f t="shared" si="0"/>
        <v>(#camera_serial_number)=@{{ field_camera_serial_number }}@@: {{ field_def_camera_serial_number }}@@</v>
      </c>
      <c r="G24" s="22" t="s">
        <v>761</v>
      </c>
      <c r="H24" s="22"/>
      <c r="I24" s="25" t="b">
        <v>1</v>
      </c>
      <c r="J24" s="26" t="b">
        <v>1</v>
      </c>
      <c r="K24" s="26" t="b">
        <v>1</v>
      </c>
      <c r="L24" s="19" t="str">
        <f t="shared" si="1"/>
        <v xml:space="preserve">    field_camera_serial_number: "**Camera Serial Number**"</v>
      </c>
      <c r="M24" s="19" t="str">
        <f t="shared" si="2"/>
        <v xml:space="preserve">    field_def_camera_serial_number: "The serial number of a particular camera, which is usually found inside the camera cover (e.g., 'P900FF04152022')."</v>
      </c>
    </row>
    <row r="25" spans="2:13" ht="15">
      <c r="B25" s="19">
        <v>102</v>
      </c>
      <c r="C25" s="19" t="s">
        <v>931</v>
      </c>
      <c r="D25" s="22" t="s">
        <v>746</v>
      </c>
      <c r="E25" s="27" t="s">
        <v>642</v>
      </c>
      <c r="F25" s="24" t="str">
        <f t="shared" si="0"/>
        <v>(#camera_serial_number_new)=@{{ field_camera_serial_number_new }}@@: {{ field_def_camera_serial_number_new }}@@</v>
      </c>
      <c r="G25" s="22" t="s">
        <v>641</v>
      </c>
      <c r="H25" s="22"/>
      <c r="I25" s="25" t="b">
        <v>1</v>
      </c>
      <c r="J25" s="28" t="b">
        <v>0</v>
      </c>
      <c r="K25" s="28" t="b">
        <v>0</v>
      </c>
      <c r="L25" s="19" t="str">
        <f t="shared" si="1"/>
        <v xml:space="preserve">    field_camera_serial_number_new: "**New Camera Serial Number**"</v>
      </c>
      <c r="M25" s="19" t="str">
        <f t="shared" si="2"/>
        <v xml:space="preserve">    field_def_camera_serial_number_new: "-"</v>
      </c>
    </row>
    <row r="26" spans="2:13" ht="15">
      <c r="B26" s="19">
        <v>36</v>
      </c>
      <c r="C26" s="19" t="s">
        <v>931</v>
      </c>
      <c r="D26" s="22" t="s">
        <v>720</v>
      </c>
      <c r="E26" s="27" t="s">
        <v>2071</v>
      </c>
      <c r="F26" s="24" t="str">
        <f t="shared" si="0"/>
        <v>(#deployment_area_photo_numbers)=@{{ field_deployment_area_photo_numbers }}@@: {{ field_def_deployment_area_photo_numbers }}@@</v>
      </c>
      <c r="G26" s="22" t="s">
        <v>763</v>
      </c>
      <c r="H26" s="22" t="b">
        <v>1</v>
      </c>
      <c r="I26" s="25" t="b">
        <v>0</v>
      </c>
      <c r="J26" s="26" t="b">
        <v>1</v>
      </c>
      <c r="K26" s="26" t="b">
        <v>1</v>
      </c>
      <c r="L26" s="19" t="str">
        <f t="shared" si="1"/>
        <v xml:space="preserve">    field_deployment_area_photo_numbers: "**\*Deployment Area Photo Numbers**"</v>
      </c>
      <c r="M26" s="19" t="str">
        <f t="shared" si="2"/>
        <v xml:space="preserve">    field_def_deployment_area_photo_numbers: "The image numbers for the deployment area photos (if collected, e.g., 'DSC  100'). These are optionally documented on a Camera Deployment Field Datasheet for each set of camera deployment area photos. Leave blank if not applicable."</v>
      </c>
    </row>
    <row r="27" spans="2:13" ht="15">
      <c r="B27" s="19">
        <v>38</v>
      </c>
      <c r="C27" s="19" t="s">
        <v>931</v>
      </c>
      <c r="D27" s="22" t="s">
        <v>719</v>
      </c>
      <c r="E27" s="27" t="s">
        <v>2072</v>
      </c>
      <c r="F27" s="24" t="str">
        <f t="shared" si="0"/>
        <v>(#deployment_area_photos_taken)=@{{ field_deployment_area_photos_taken }}@@: {{ field_def_deployment_area_photos_taken }}@@</v>
      </c>
      <c r="G27" s="22" t="s">
        <v>867</v>
      </c>
      <c r="H27" s="22"/>
      <c r="I27" s="25" t="b">
        <v>0</v>
      </c>
      <c r="J27" s="26" t="b">
        <v>1</v>
      </c>
      <c r="K27" s="26" t="b">
        <v>1</v>
      </c>
      <c r="L27" s="19" t="str">
        <f t="shared" si="1"/>
        <v xml:space="preserve">    field_deployment_area_photos_taken: "**\*Deployment Area Photos Taken**"</v>
      </c>
      <c r="M27" s="19" t="str">
        <f t="shared" si="2"/>
        <v xml:space="preserve">    field_def_deployment_area_photos_taken: "Whether deployment area photos were taken (yes*/no; optional). The recommendation includes collecting four photos taken from the centre of the target detection zone (Figure 5), facing each of the four cardinal directions."</v>
      </c>
    </row>
    <row r="28" spans="2:13" ht="15">
      <c r="B28" s="19">
        <v>39</v>
      </c>
      <c r="C28" s="19" t="s">
        <v>931</v>
      </c>
      <c r="D28" s="22" t="s">
        <v>717</v>
      </c>
      <c r="E28" s="27" t="s">
        <v>2073</v>
      </c>
      <c r="F28" s="24" t="str">
        <f t="shared" si="0"/>
        <v>(#deployment_comments)=@{{ field_deployment_comments }}@@: {{ field_def_deployment_comments }}@@</v>
      </c>
      <c r="G28" s="22" t="s">
        <v>718</v>
      </c>
      <c r="H28" s="22"/>
      <c r="I28" s="25" t="b">
        <v>0</v>
      </c>
      <c r="J28" s="26" t="b">
        <v>1</v>
      </c>
      <c r="K28" s="26" t="b">
        <v>1</v>
      </c>
      <c r="L28" s="19" t="str">
        <f t="shared" si="1"/>
        <v xml:space="preserve">    field_deployment_comments: "**\*Deployment Comments**"</v>
      </c>
      <c r="M28" s="19" t="str">
        <f t="shared" si="2"/>
        <v xml:space="preserve">    field_def_deployment_comments: "Comments describing additional details about the deployment."</v>
      </c>
    </row>
    <row r="29" spans="2:13" ht="15">
      <c r="B29" s="19">
        <v>40</v>
      </c>
      <c r="C29" s="19" t="s">
        <v>931</v>
      </c>
      <c r="D29" s="22" t="s">
        <v>669</v>
      </c>
      <c r="E29" s="27" t="s">
        <v>3334</v>
      </c>
      <c r="F29" s="24" t="str">
        <f t="shared" si="0"/>
        <v>(#deployment_crew)=@{{ field_deployment_crew }}@@: {{ field_def_deployment_crew }}@@</v>
      </c>
      <c r="G29" s="22" t="s">
        <v>670</v>
      </c>
      <c r="H29" s="22"/>
      <c r="I29" s="25" t="b">
        <v>1</v>
      </c>
      <c r="J29" s="26" t="b">
        <v>1</v>
      </c>
      <c r="K29" s="26" t="b">
        <v>1</v>
      </c>
      <c r="L29" s="19" t="str">
        <f t="shared" si="1"/>
        <v xml:space="preserve">    field_deployment_crew: "**Deployment Crew**"</v>
      </c>
      <c r="M29" s="19" t="str">
        <f t="shared" si="2"/>
        <v xml:space="preserve">    field_def_deployment_crew: "The first and last names of the individuals who collected data during the deployment visit."</v>
      </c>
    </row>
    <row r="30" spans="2:13" ht="15">
      <c r="B30" s="19">
        <v>41</v>
      </c>
      <c r="C30" s="19" t="s">
        <v>931</v>
      </c>
      <c r="D30" s="22" t="s">
        <v>667</v>
      </c>
      <c r="E30" s="27" t="s">
        <v>3335</v>
      </c>
      <c r="F30" s="24" t="str">
        <f t="shared" si="0"/>
        <v>(#deployment_end_date_time)=@{{ field_deployment_end_date_time }}@@: {{ field_def_deployment_end_date_time }}@@</v>
      </c>
      <c r="G30" s="22" t="s">
        <v>668</v>
      </c>
      <c r="H30" s="22"/>
      <c r="I30" s="25" t="b">
        <v>1</v>
      </c>
      <c r="J30" s="26" t="b">
        <v>1</v>
      </c>
      <c r="K30" s="26" t="b">
        <v>1</v>
      </c>
      <c r="L30" s="19" t="str">
        <f t="shared" si="1"/>
        <v xml:space="preserve">    field_deployment_end_date_time: "**Deployment End Date Time (DD-MMM-YYYY HH:MM:SS)**"</v>
      </c>
      <c r="M30" s="19" t="str">
        <f t="shared" si="2"/>
        <v xml:space="preserve">    field_def_deployment_end_date_time: "The date and time that the data was retrieved for a specific deployment (e.g., 27-Jan-2019 23:00:00). The Deployment End Date Time may not coincide with when the last image or video was collected (i.e., the Image Set End Date Time). Recording this field allows users to account for deployments where no images were captured and to confirm the last date and time that the camera was active."</v>
      </c>
    </row>
    <row r="31" spans="2:13" ht="15">
      <c r="B31" s="19">
        <v>42</v>
      </c>
      <c r="C31" s="19" t="s">
        <v>931</v>
      </c>
      <c r="D31" s="22" t="s">
        <v>715</v>
      </c>
      <c r="E31" s="27" t="s">
        <v>2074</v>
      </c>
      <c r="F31" s="24" t="str">
        <f t="shared" si="0"/>
        <v>(#deployment_image_count)=@{{ field_deployment_image_count }}@@: {{ field_def_deployment_image_count }}@@</v>
      </c>
      <c r="G31" s="22" t="s">
        <v>716</v>
      </c>
      <c r="H31" s="22"/>
      <c r="I31" s="25" t="b">
        <v>0</v>
      </c>
      <c r="J31" s="26" t="b">
        <v>1</v>
      </c>
      <c r="K31" s="28" t="b">
        <v>0</v>
      </c>
      <c r="L31" s="19" t="str">
        <f t="shared" si="1"/>
        <v xml:space="preserve">    field_deployment_image_count: "**\*Deployment Image Count**"</v>
      </c>
      <c r="M31" s="19" t="str">
        <f t="shared" si="2"/>
        <v xml:space="preserve">    field_def_deployment_image_count: "The total number of images collected during the deployment, including false triggers (i.e., empty images with no wildlife or human present species) and those triggered by a time-lapse setting (if applicable)."</v>
      </c>
    </row>
    <row r="32" spans="2:13" ht="15">
      <c r="B32" s="19">
        <v>44</v>
      </c>
      <c r="C32" s="19" t="s">
        <v>931</v>
      </c>
      <c r="D32" s="22" t="s">
        <v>666</v>
      </c>
      <c r="E32" s="27" t="s">
        <v>3336</v>
      </c>
      <c r="F32" s="24" t="str">
        <f t="shared" si="0"/>
        <v>(#deployment_name)=@{{ field_deployment_name }}@@: {{ field_def_deployment_name }}@@</v>
      </c>
      <c r="G32" s="22" t="s">
        <v>3398</v>
      </c>
      <c r="H32" s="22"/>
      <c r="I32" s="25" t="b">
        <v>1</v>
      </c>
      <c r="J32" s="26" t="b">
        <v>1</v>
      </c>
      <c r="K32" s="26" t="b">
        <v>1</v>
      </c>
      <c r="L32" s="19" t="str">
        <f t="shared" si="1"/>
        <v xml:space="preserve">    field_deployment_name: "**Deployment Name**"</v>
      </c>
      <c r="M32" s="19" t="str">
        <f t="shared" si="2"/>
        <v xml:space="preserve">    field_def_deployment_name: "A unique alphanumeric identifier for a unique camera deployed during a specific [survey](/09_gloss_ref/09_glossary.md#survey) period (ideally recorded as: 'Camera Location Name'_'Deployment Start Date' (or …_'Deployment End Date') (e.g., 'bh1_17-Jul-2018' or 'bh1_17-Jul-2018_21-Jan-2019'). &lt;br&gt; &lt;br&gt; Alternative naming conventions may be used, but the goal should be to minimize duplicate Image Names."</v>
      </c>
    </row>
    <row r="33" spans="2:13" ht="15">
      <c r="B33" s="19">
        <v>45</v>
      </c>
      <c r="C33" s="19" t="s">
        <v>931</v>
      </c>
      <c r="D33" s="22" t="s">
        <v>664</v>
      </c>
      <c r="E33" s="27" t="s">
        <v>3337</v>
      </c>
      <c r="F33" s="24" t="str">
        <f t="shared" si="0"/>
        <v>(#deployment_start_date_time)=@{{ field_deployment_start_date_time }}@@: {{ field_def_deployment_start_date_time }}@@</v>
      </c>
      <c r="G33" s="22" t="s">
        <v>665</v>
      </c>
      <c r="H33" s="22"/>
      <c r="I33" s="25" t="b">
        <v>1</v>
      </c>
      <c r="J33" s="26" t="b">
        <v>1</v>
      </c>
      <c r="K33" s="26" t="b">
        <v>1</v>
      </c>
      <c r="L33" s="19" t="str">
        <f t="shared" si="1"/>
        <v xml:space="preserve">    field_deployment_start_date_time: "**Deployment Start Date Time (DD-MMM-YYYY HH:MM:SS)**"</v>
      </c>
      <c r="M33" s="19" t="str">
        <f t="shared" si="2"/>
        <v xml:space="preserve">    field_def_deployment_start_date_time: "The date and time that a camera was placed for a specific deployment (e.g., 17-Jan-2018 10:34:22). &lt;br&gt;&lt;br&gt;The Deployment Start Date Time may not coincide with when the first image or video was collected (i.e., the Image Set Start Date Time). Recording this field allows users to account for deployments where no images were captured and to confirm the first date and time a camera was active."</v>
      </c>
    </row>
    <row r="34" spans="2:13" ht="15">
      <c r="B34" s="19">
        <v>53</v>
      </c>
      <c r="C34" s="19" t="s">
        <v>931</v>
      </c>
      <c r="D34" s="22" t="s">
        <v>662</v>
      </c>
      <c r="E34" s="23" t="s">
        <v>663</v>
      </c>
      <c r="F34" s="24" t="str">
        <f t="shared" ref="F34:F65" si="3">"(#"&amp;D34&amp;")=@{{ "&amp;C34&amp;"_"&amp;D34&amp;" }}@@: {{ "&amp;C34&amp;"_def_"&amp;D34&amp;" }}@@"</f>
        <v>(#easting_camera_location)=@{{ field_easting_camera_location }}@@: {{ field_def_easting_camera_location }}@@</v>
      </c>
      <c r="G34" s="22" t="s">
        <v>766</v>
      </c>
      <c r="H34" s="22" t="b">
        <v>1</v>
      </c>
      <c r="I34" s="25" t="b">
        <v>1</v>
      </c>
      <c r="J34" s="26" t="b">
        <v>1</v>
      </c>
      <c r="K34" s="26" t="b">
        <v>1</v>
      </c>
      <c r="L34" s="19" t="str">
        <f t="shared" ref="L34:L65" si="4">"    "&amp;C34&amp;"_"&amp;D34&amp;": """&amp;E34&amp;""""</f>
        <v xml:space="preserve">    field_easting_camera_location: "**Easting Camera Location**"</v>
      </c>
      <c r="M34" s="19" t="str">
        <f t="shared" ref="M34:M65" si="5">"    "&amp;C34&amp;"_def_"&amp;D34&amp;": """&amp;G34&amp;""""</f>
        <v xml:space="preserve">    field_def_easting_camera_location: "The easting UTM coordinate of the camera location (e.g., '337875'). Record using the NAD83 datum. Leave blank if recording the Longitude instead."</v>
      </c>
    </row>
    <row r="35" spans="2:13" ht="15">
      <c r="B35" s="19">
        <v>55</v>
      </c>
      <c r="C35" s="19" t="s">
        <v>931</v>
      </c>
      <c r="D35" s="22" t="s">
        <v>661</v>
      </c>
      <c r="E35" s="23" t="s">
        <v>3338</v>
      </c>
      <c r="F35" s="24" t="str">
        <f t="shared" si="3"/>
        <v>(#event_type)=@{{ field_event_type }}@@: {{ field_def_event_type }}@@</v>
      </c>
      <c r="G35" s="22" t="s">
        <v>767</v>
      </c>
      <c r="H35" s="22"/>
      <c r="I35" s="25" t="b">
        <v>1</v>
      </c>
      <c r="J35" s="26" t="b">
        <v>1</v>
      </c>
      <c r="K35" s="28" t="b">
        <v>0</v>
      </c>
      <c r="L35" s="19" t="str">
        <f t="shared" si="4"/>
        <v xml:space="preserve">    field_event_type: "**Event Type**"</v>
      </c>
      <c r="M35" s="19" t="str">
        <f t="shared" si="5"/>
        <v xml:space="preserve">    field_def_event_type: "Whether detections were reported as an individual image captured by the camera ('Image'), a 'Sequence,' or 'Tag.'"</v>
      </c>
    </row>
    <row r="36" spans="2:13" ht="15">
      <c r="B36" s="19">
        <v>59</v>
      </c>
      <c r="C36" s="19" t="s">
        <v>931</v>
      </c>
      <c r="D36" s="22" t="s">
        <v>659</v>
      </c>
      <c r="E36" s="23" t="s">
        <v>660</v>
      </c>
      <c r="F36" s="24" t="str">
        <f t="shared" si="3"/>
        <v>(#fov_target)=@{{ field_fov_target }}@@: {{ field_def_fov_target }}@@</v>
      </c>
      <c r="G36" s="22" t="s">
        <v>769</v>
      </c>
      <c r="H36" s="22" t="b">
        <v>1</v>
      </c>
      <c r="I36" s="25" t="b">
        <v>1</v>
      </c>
      <c r="J36" s="26" t="b">
        <v>1</v>
      </c>
      <c r="K36" s="26" t="b">
        <v>1</v>
      </c>
      <c r="L36" s="19" t="str">
        <f t="shared" si="4"/>
        <v xml:space="preserve">    field_fov_target: "**FOV Target Feature**"</v>
      </c>
      <c r="M36" s="19" t="str">
        <f t="shared" si="5"/>
        <v xml:space="preserve">    field_def_fov_target: "A specific man-made or natural feature at which the camera is aimed to maximize the detection of wildlife species or to measure the use of that feature. Record 'None' if a FOV Target Feature was not used and 'Unknown' if not known. If 'Other,' describe in the Camera Location Comments."</v>
      </c>
    </row>
    <row r="37" spans="2:13" ht="15">
      <c r="B37" s="19">
        <v>60</v>
      </c>
      <c r="C37" s="19" t="s">
        <v>931</v>
      </c>
      <c r="D37" s="22" t="s">
        <v>713</v>
      </c>
      <c r="E37" s="23" t="s">
        <v>2075</v>
      </c>
      <c r="F37" s="24" t="str">
        <f t="shared" si="3"/>
        <v>(#fov_target_distance)=@{{ field_fov_target_distance }}@@: {{ field_def_fov_target_distance }}@@</v>
      </c>
      <c r="G37" s="22" t="s">
        <v>714</v>
      </c>
      <c r="H37" s="22" t="b">
        <v>1</v>
      </c>
      <c r="I37" s="25" t="b">
        <v>0</v>
      </c>
      <c r="J37" s="26" t="b">
        <v>1</v>
      </c>
      <c r="K37" s="26" t="b">
        <v>1</v>
      </c>
      <c r="L37" s="19" t="str">
        <f t="shared" si="4"/>
        <v xml:space="preserve">    field_fov_target_distance: "**\*FOV Target Feature Distance (m)**"</v>
      </c>
      <c r="M37" s="19" t="str">
        <f t="shared" si="5"/>
        <v xml:space="preserve">    field_def_fov_target_distance: "The distance from the camera to the FOV Target Feature (in metres; to the nearest 0.5 m). Leave blank if not applicable."</v>
      </c>
    </row>
    <row r="38" spans="2:13" ht="15">
      <c r="B38" s="19">
        <v>61</v>
      </c>
      <c r="C38" s="19" t="s">
        <v>931</v>
      </c>
      <c r="D38" s="22" t="s">
        <v>658</v>
      </c>
      <c r="E38" s="27" t="s">
        <v>3339</v>
      </c>
      <c r="F38" s="24" t="str">
        <f t="shared" si="3"/>
        <v>(#gps_unit_accuracy)=@{{ field_gps_unit_accuracy }}@@: {{ field_def_gps_unit_accuracy }}@@</v>
      </c>
      <c r="G38" s="22" t="s">
        <v>770</v>
      </c>
      <c r="H38" s="22"/>
      <c r="I38" s="25" t="b">
        <v>1</v>
      </c>
      <c r="J38" s="26" t="b">
        <v>1</v>
      </c>
      <c r="K38" s="26" t="b">
        <v>1</v>
      </c>
      <c r="L38" s="19" t="str">
        <f t="shared" si="4"/>
        <v xml:space="preserve">    field_gps_unit_accuracy: "**GPS Unit Accuracy (m) **"</v>
      </c>
      <c r="M38" s="19" t="str">
        <f t="shared" si="5"/>
        <v xml:space="preserve">    field_def_gps_unit_accuracy: "The margin of error of the GPS unit used to record spatial information (e.g., '5' [m]), such as the coordinates of the camera location. On most GPS units (e.g., 'Garmin') this information is provided on the unit’s satellite information page. "</v>
      </c>
    </row>
    <row r="39" spans="2:13" ht="15">
      <c r="B39" s="19">
        <v>62</v>
      </c>
      <c r="C39" s="19" t="s">
        <v>931</v>
      </c>
      <c r="D39" s="22" t="s">
        <v>712</v>
      </c>
      <c r="E39" s="27" t="s">
        <v>2076</v>
      </c>
      <c r="F39" s="24" t="str">
        <f t="shared" si="3"/>
        <v>(#human_transport_mode_activity)=@{{ field_human_transport_mode_activity }}@@: {{ field_def_human_transport_mode_activity }}@@</v>
      </c>
      <c r="G39" s="22" t="s">
        <v>771</v>
      </c>
      <c r="H39" s="22" t="b">
        <v>1</v>
      </c>
      <c r="I39" s="25" t="b">
        <v>0</v>
      </c>
      <c r="J39" s="26" t="b">
        <v>1</v>
      </c>
      <c r="K39" s="28" t="b">
        <v>0</v>
      </c>
      <c r="L39" s="19" t="str">
        <f t="shared" si="4"/>
        <v xml:space="preserve">    field_human_transport_mode_activity: "**\*Human Transport Mode*/Activity**"</v>
      </c>
      <c r="M39" s="19" t="str">
        <f t="shared" si="5"/>
        <v xml:space="preserve">    field_def_human_transport_mode_activity: "The activity performed or mode of transportation used by a human observed (e.g., hiker, skier, off-highway vehicle, etc.). This categorical field should be populated when data on humans (in addition to wildlife) are collected. Leave blank if not applicable and record 'Unknown' if not known."</v>
      </c>
    </row>
    <row r="40" spans="2:13" ht="15">
      <c r="B40" s="19">
        <v>67</v>
      </c>
      <c r="C40" s="19" t="s">
        <v>931</v>
      </c>
      <c r="D40" s="22" t="s">
        <v>711</v>
      </c>
      <c r="E40" s="27" t="s">
        <v>2077</v>
      </c>
      <c r="F40" s="24" t="str">
        <f t="shared" si="3"/>
        <v>(#image_flash_output)=@{{ field_image_flash_output }}@@: {{ field_def_image_flash_output }}@@</v>
      </c>
      <c r="G40" s="22" t="s">
        <v>868</v>
      </c>
      <c r="H40" s="22" t="b">
        <v>1</v>
      </c>
      <c r="I40" s="25" t="b">
        <v>0</v>
      </c>
      <c r="J40" s="26" t="b">
        <v>1</v>
      </c>
      <c r="K40" s="28" t="b">
        <v>0</v>
      </c>
      <c r="L40" s="19" t="str">
        <f t="shared" si="4"/>
        <v xml:space="preserve">    field_image_flash_output: "**\*Image Flash Output**"</v>
      </c>
      <c r="M40" s="19" t="str">
        <f t="shared" si="5"/>
        <v xml:space="preserve">    field_def_image_flash_output: "The Image Flash Output is an image metadata field indicating the level of intensity of the flash [if enabled*/applicable]). Record as reported in the image Exif data (e.g., 'Flash Did Not Fire,' 'Auto'). This field is in text format; record 'Unknown' if not known; leave blank if not applicable."</v>
      </c>
    </row>
    <row r="41" spans="2:13" ht="15">
      <c r="B41" s="19">
        <v>68</v>
      </c>
      <c r="C41" s="19" t="s">
        <v>931</v>
      </c>
      <c r="D41" s="22" t="s">
        <v>710</v>
      </c>
      <c r="E41" s="27" t="s">
        <v>2078</v>
      </c>
      <c r="F41" s="24" t="str">
        <f t="shared" si="3"/>
        <v>(#image_infrared_illuminator)=@{{ field_image_infrared_illuminator }}@@: {{ field_def_image_infrared_illuminator }}@@</v>
      </c>
      <c r="G41" s="22" t="s">
        <v>774</v>
      </c>
      <c r="H41" s="22" t="b">
        <v>1</v>
      </c>
      <c r="I41" s="25" t="b">
        <v>0</v>
      </c>
      <c r="J41" s="26" t="b">
        <v>1</v>
      </c>
      <c r="K41" s="28" t="b">
        <v>0</v>
      </c>
      <c r="L41" s="19" t="str">
        <f t="shared" si="4"/>
        <v xml:space="preserve">    field_image_infrared_illuminator: "**\*Image Infrared Illuminator"</v>
      </c>
      <c r="M41" s="19" t="str">
        <f t="shared" si="5"/>
        <v xml:space="preserve">    field_def_image_infrared_illuminator: "The Image Infrared Illuminator is an image metadata field indicating whether the infrared illuminator setting was enabled (if applicable; to obtain greater visibility at night by producing infrared light). Record as reported in the image Exif data (e.g., 'On' or 'Off'). This field is categorical; leave blank if not applicable and record 'Unknown' if not known."</v>
      </c>
    </row>
    <row r="42" spans="2:13" ht="15">
      <c r="B42" s="19">
        <v>69</v>
      </c>
      <c r="C42" s="19" t="s">
        <v>931</v>
      </c>
      <c r="D42" s="22" t="s">
        <v>657</v>
      </c>
      <c r="E42" s="27" t="s">
        <v>3340</v>
      </c>
      <c r="F42" s="24" t="str">
        <f t="shared" si="3"/>
        <v>(#image_name)=@{{ field_image_name }}@@: {{ field_def_image_name }}@@</v>
      </c>
      <c r="G42" s="22" t="s">
        <v>775</v>
      </c>
      <c r="H42" s="22"/>
      <c r="I42" s="25" t="b">
        <v>1</v>
      </c>
      <c r="J42" s="26" t="b">
        <v>1</v>
      </c>
      <c r="K42" s="26" t="b">
        <v>1</v>
      </c>
      <c r="L42" s="19" t="str">
        <f t="shared" si="4"/>
        <v xml:space="preserve">    field_image_name: "**Image Name**"</v>
      </c>
      <c r="M42" s="19" t="str">
        <f t="shared" si="5"/>
        <v xml:space="preserve">    field_def_image_name: "A unique alphanumeric identifier for the image. It is important to include (at a minimum) the camera location, date, time, and image number when generating an Image Name to avoid duplicate file names (e.g., 'bh1_17-Jul-2018_P900FF04152022_22-Jul-2018 10:34:22_img_100' or 'bh1_17-Jul-2018_22-Jul-2018_10:34:22_img_100')."</v>
      </c>
    </row>
    <row r="43" spans="2:13" ht="15">
      <c r="B43" s="19">
        <v>76</v>
      </c>
      <c r="C43" s="19" t="s">
        <v>931</v>
      </c>
      <c r="D43" s="22" t="s">
        <v>708</v>
      </c>
      <c r="E43" s="27" t="s">
        <v>2080</v>
      </c>
      <c r="F43" s="24" t="str">
        <f t="shared" si="3"/>
        <v>(#image_sequence_comments)=@{{ field_image_sequence_comments }}@@: {{ field_def_image_sequence_comments }}@@</v>
      </c>
      <c r="G43" s="22" t="s">
        <v>869</v>
      </c>
      <c r="H43" s="22"/>
      <c r="I43" s="25" t="b">
        <v>0</v>
      </c>
      <c r="J43" s="26" t="b">
        <v>1</v>
      </c>
      <c r="K43" s="28" t="b">
        <v>0</v>
      </c>
      <c r="L43" s="19" t="str">
        <f t="shared" si="4"/>
        <v xml:space="preserve">    field_image_sequence_comments: "**\*Image*/Sequence Comments"</v>
      </c>
      <c r="M43" s="19" t="str">
        <f t="shared" si="5"/>
        <v xml:space="preserve">    field_def_image_sequence_comments: "Comments describing additional details about the image*/sequence."</v>
      </c>
    </row>
    <row r="44" spans="2:13" ht="15">
      <c r="B44" s="19">
        <v>77</v>
      </c>
      <c r="C44" s="19" t="s">
        <v>931</v>
      </c>
      <c r="D44" s="22" t="s">
        <v>653</v>
      </c>
      <c r="E44" s="27" t="s">
        <v>654</v>
      </c>
      <c r="F44" s="24" t="str">
        <f t="shared" si="3"/>
        <v>(#image_sequence_date_time)=@{{ field_image_sequence_date_time }}@@: {{ field_def_image_sequence_date_time }}@@</v>
      </c>
      <c r="G44" s="24" t="s">
        <v>870</v>
      </c>
      <c r="H44" s="22"/>
      <c r="I44" s="25" t="b">
        <v>1</v>
      </c>
      <c r="J44" s="26" t="b">
        <v>1</v>
      </c>
      <c r="K44" s="28" t="b">
        <v>0</v>
      </c>
      <c r="L44" s="19" t="str">
        <f t="shared" si="4"/>
        <v xml:space="preserve">    field_image_sequence_date_time: "**Image*/Sequence Date Time (DD-MMM-YYYY HH:MM:SS)**"</v>
      </c>
      <c r="M44" s="19" t="str">
        <f t="shared" si="5"/>
        <v xml:space="preserve">    field_def_image_sequence_date_time: "The date and time of an image, or the image chosen to represent the sequence, recorded as 'DD-MMM-YYYY HH:MM:SS' (e.g., 22-Jul-2018 11:02:02).  &lt;br&gt; &lt;br&gt; Sequence date*/time information may be reported for a 'representative image' of a sequence (i.e., the image with the most information). For example, if three images were included in a sequence, but the Sex Class could only be discerned in the second image [all else remaining equal], the second image would be the best representative image of the sequence. &lt;br&gt; &lt;br&gt; The Image*/Sequence Date Time differs from the Image Set Start Date Time which refers to the first image or video collected during a deployment. "</v>
      </c>
    </row>
    <row r="45" spans="2:13" ht="15">
      <c r="B45" s="19">
        <v>72</v>
      </c>
      <c r="C45" s="19" t="s">
        <v>931</v>
      </c>
      <c r="D45" s="22" t="s">
        <v>656</v>
      </c>
      <c r="E45" s="27" t="s">
        <v>3341</v>
      </c>
      <c r="F45" s="24" t="str">
        <f t="shared" si="3"/>
        <v>(#image_set_end_date_time)=@{{ field_image_set_end_date_time }}@@: {{ field_def_image_set_end_date_time }}@@</v>
      </c>
      <c r="G45" s="22" t="s">
        <v>777</v>
      </c>
      <c r="H45" s="22"/>
      <c r="I45" s="25" t="b">
        <v>1</v>
      </c>
      <c r="J45" s="26" t="b">
        <v>1</v>
      </c>
      <c r="K45" s="26" t="b">
        <v>1</v>
      </c>
      <c r="L45" s="19" t="str">
        <f t="shared" si="4"/>
        <v xml:space="preserve">    field_image_set_end_date_time: "**Image Set End Date Time (DD-MMM-YYYY HH:MM:SS)**"</v>
      </c>
      <c r="M45" s="19" t="str">
        <f t="shared" si="5"/>
        <v xml:space="preserve">    field_def_image_set_end_date_time: "The date and time of the last image or video collected during a specific deployment (e.g., '17-Jan-2018 22:10:05').  &lt;br&gt; &lt;br&gt; The Image Set End Date Time may not coincide with the deployment end date time. Recording this field allows users to account for deployments that were conducted but for which no data was found and to confirm the last date and time a camera was active (if functioning) if no images or videos were captured prior to Service*/Retrieval (especially valuable if users did not collect Time-lapse images or if the camera malfunctioned)."</v>
      </c>
    </row>
    <row r="46" spans="2:13" ht="15">
      <c r="B46" s="19">
        <v>73</v>
      </c>
      <c r="C46" s="19" t="s">
        <v>931</v>
      </c>
      <c r="D46" s="22" t="s">
        <v>655</v>
      </c>
      <c r="E46" s="27" t="s">
        <v>3342</v>
      </c>
      <c r="F46" s="24" t="str">
        <f t="shared" si="3"/>
        <v>(#image_set_start_date_time)=@{{ field_image_set_start_date_time }}@@: {{ field_def_image_set_start_date_time }}@@</v>
      </c>
      <c r="G46" s="22" t="s">
        <v>778</v>
      </c>
      <c r="H46" s="22"/>
      <c r="I46" s="25" t="b">
        <v>1</v>
      </c>
      <c r="J46" s="26" t="b">
        <v>1</v>
      </c>
      <c r="K46" s="26" t="b">
        <v>1</v>
      </c>
      <c r="L46" s="19" t="str">
        <f t="shared" si="4"/>
        <v xml:space="preserve">    field_image_set_start_date_time: "**Image Set Start Date Time (DD-MMM-YYYY HH:MM:SS)**"</v>
      </c>
      <c r="M46" s="19" t="str">
        <f t="shared" si="5"/>
        <v xml:space="preserve">    field_def_image_set_start_date_time: "The date and time of the first image or video collected during a specific deployment (e.g., '17-Jan-2018 12:00:02'). &lt;br&gt;&lt;br&gt; The Image Set Start Date Time may not coincide with the Deployment Start Date Time. Recording this field allows users to confirm the first date and time a camera was active (reliable if Time-lapse images were collected; especially valuable if the user scheduled a start delay)."</v>
      </c>
    </row>
    <row r="47" spans="2:13" ht="15">
      <c r="B47" s="19">
        <v>75</v>
      </c>
      <c r="C47" s="19" t="s">
        <v>931</v>
      </c>
      <c r="D47" s="22" t="s">
        <v>709</v>
      </c>
      <c r="E47" s="27" t="s">
        <v>2079</v>
      </c>
      <c r="F47" s="24" t="str">
        <f t="shared" si="3"/>
        <v>(#image_trigger_mode)=@{{ field_image_trigger_mode }}@@: {{ field_def_image_trigger_mode }}@@</v>
      </c>
      <c r="G47" s="22" t="s">
        <v>779</v>
      </c>
      <c r="H47" s="22" t="b">
        <v>1</v>
      </c>
      <c r="I47" s="25" t="b">
        <v>0</v>
      </c>
      <c r="J47" s="26" t="b">
        <v>1</v>
      </c>
      <c r="K47" s="28" t="b">
        <v>0</v>
      </c>
      <c r="L47" s="19" t="str">
        <f t="shared" si="4"/>
        <v xml:space="preserve">    field_image_trigger_mode: "**\*Image Trigger Mode"</v>
      </c>
      <c r="M47" s="19" t="str">
        <f t="shared" si="5"/>
        <v xml:space="preserve">    field_def_image_trigger_mode: "The type of trigger mode used to capture the image as reported in the image Exif data (e.g., 'Time Lapse,' 'Motion Detection,' 'CodeLoc Not Entered,' 'External Sensor'). Record 'Unknown' if not known."</v>
      </c>
    </row>
    <row r="48" spans="2:13" ht="15">
      <c r="B48" s="19">
        <v>80</v>
      </c>
      <c r="C48" s="19" t="s">
        <v>931</v>
      </c>
      <c r="D48" s="22" t="s">
        <v>652</v>
      </c>
      <c r="E48" s="27" t="s">
        <v>3343</v>
      </c>
      <c r="F48" s="24" t="str">
        <f t="shared" si="3"/>
        <v>(#individual_count)=@{{ field_individual_count }}@@: {{ field_def_individual_count }}@@</v>
      </c>
      <c r="G48" s="22" t="s">
        <v>871</v>
      </c>
      <c r="H48" s="22"/>
      <c r="I48" s="25" t="b">
        <v>1</v>
      </c>
      <c r="J48" s="26" t="b">
        <v>1</v>
      </c>
      <c r="K48" s="26" t="b">
        <v>1</v>
      </c>
      <c r="L48" s="19" t="str">
        <f t="shared" si="4"/>
        <v xml:space="preserve">    field_individual_count: "**Individual Count**"</v>
      </c>
      <c r="M48" s="19" t="str">
        <f t="shared" si="5"/>
        <v xml:space="preserve">    field_def_individual_count: "The number of unique individuals being categorized. Depending on the Event Type, this may be recorded as the total number of individuals, or according to Age Class and*/or Sex Class."</v>
      </c>
    </row>
    <row r="49" spans="2:13" ht="15">
      <c r="B49" s="19">
        <v>88</v>
      </c>
      <c r="C49" s="19" t="s">
        <v>931</v>
      </c>
      <c r="D49" s="22" t="s">
        <v>707</v>
      </c>
      <c r="E49" s="27" t="s">
        <v>2081</v>
      </c>
      <c r="F49" s="24" t="str">
        <f t="shared" si="3"/>
        <v>(#key_id)=@{{ field_key_id }}@@: {{ field_def_key_id }}@@</v>
      </c>
      <c r="G49" s="22" t="s">
        <v>872</v>
      </c>
      <c r="H49" s="22"/>
      <c r="I49" s="25" t="b">
        <v>0</v>
      </c>
      <c r="J49" s="26" t="b">
        <v>1</v>
      </c>
      <c r="K49" s="26" t="b">
        <v>1</v>
      </c>
      <c r="L49" s="19" t="str">
        <f t="shared" si="4"/>
        <v xml:space="preserve">    field_key_id: "**\*Key ID"</v>
      </c>
      <c r="M49" s="19" t="str">
        <f t="shared" si="5"/>
        <v xml:space="preserve">    field_def_key_id: "The unique ID for the specific key or set of keys used to lock*/secure the camera to the post, tree, etc."</v>
      </c>
    </row>
    <row r="50" spans="2:13" ht="15">
      <c r="B50" s="19">
        <v>89</v>
      </c>
      <c r="C50" s="19" t="s">
        <v>931</v>
      </c>
      <c r="D50" s="22" t="s">
        <v>648</v>
      </c>
      <c r="E50" s="27" t="s">
        <v>3344</v>
      </c>
      <c r="F50" s="24" t="str">
        <f t="shared" si="3"/>
        <v>(#latitude_camera_location)=@{{ field_latitude_camera_location }}@@: {{ field_def_latitude_camera_location }}@@</v>
      </c>
      <c r="G50" s="22" t="s">
        <v>783</v>
      </c>
      <c r="H50" s="22" t="b">
        <v>1</v>
      </c>
      <c r="I50" s="25" t="b">
        <v>1</v>
      </c>
      <c r="J50" s="26" t="b">
        <v>1</v>
      </c>
      <c r="K50" s="26" t="b">
        <v>1</v>
      </c>
      <c r="L50" s="19" t="str">
        <f t="shared" si="4"/>
        <v xml:space="preserve">    field_latitude_camera_location: "**Latitude Camera Location**"</v>
      </c>
      <c r="M50" s="19" t="str">
        <f t="shared" si="5"/>
        <v xml:space="preserve">    field_def_latitude_camera_location: "The latitude of the camera location in decimal degrees to five decimal places (e.g., '53.78136'). Leave blank if recording Northing instead."</v>
      </c>
    </row>
    <row r="51" spans="2:13" ht="15">
      <c r="B51" s="19">
        <v>90</v>
      </c>
      <c r="C51" s="19" t="s">
        <v>931</v>
      </c>
      <c r="D51" s="22" t="s">
        <v>647</v>
      </c>
      <c r="E51" s="27" t="s">
        <v>3345</v>
      </c>
      <c r="F51" s="24" t="str">
        <f t="shared" si="3"/>
        <v>(#longitude_camera_location)=@{{ field_longitude_camera_location }}@@: {{ field_def_longitude_camera_location }}@@</v>
      </c>
      <c r="G51" s="22" t="s">
        <v>784</v>
      </c>
      <c r="H51" s="22" t="b">
        <v>1</v>
      </c>
      <c r="I51" s="25" t="b">
        <v>1</v>
      </c>
      <c r="J51" s="26" t="b">
        <v>1</v>
      </c>
      <c r="K51" s="26" t="b">
        <v>1</v>
      </c>
      <c r="L51" s="19" t="str">
        <f t="shared" si="4"/>
        <v xml:space="preserve">    field_longitude_camera_location: "**Longitude Camera Location**"</v>
      </c>
      <c r="M51" s="19" t="str">
        <f t="shared" si="5"/>
        <v xml:space="preserve">    field_def_longitude_camera_location: "The longitude of the camera location in decimal degrees to five decimal places (e.g., '-113.46067'). Leave blank if recording Easting instead."</v>
      </c>
    </row>
    <row r="52" spans="2:13" ht="15">
      <c r="B52" s="19">
        <v>105</v>
      </c>
      <c r="C52" s="19" t="s">
        <v>931</v>
      </c>
      <c r="D52" s="22" t="s">
        <v>640</v>
      </c>
      <c r="E52" s="27" t="s">
        <v>3347</v>
      </c>
      <c r="F52" s="24" t="str">
        <f t="shared" si="3"/>
        <v>(#northing_camera_location)=@{{ field_northing_camera_location }}@@: {{ field_def_northing_camera_location }}@@</v>
      </c>
      <c r="G52" s="22" t="s">
        <v>789</v>
      </c>
      <c r="H52" s="22" t="b">
        <v>1</v>
      </c>
      <c r="I52" s="25" t="b">
        <v>1</v>
      </c>
      <c r="J52" s="26" t="b">
        <v>1</v>
      </c>
      <c r="K52" s="26" t="b">
        <v>1</v>
      </c>
      <c r="L52" s="19" t="str">
        <f t="shared" si="4"/>
        <v xml:space="preserve">    field_northing_camera_location: "**Northing Camera Location**"</v>
      </c>
      <c r="M52" s="19" t="str">
        <f t="shared" si="5"/>
        <v xml:space="preserve">    field_def_northing_camera_location: "The northing UTM coordinate of the camera location (e.g., '5962006'). Record using the NAD83 datum. Leave blank if recording the Latitude instead."</v>
      </c>
    </row>
    <row r="53" spans="2:13" ht="15">
      <c r="B53" s="19">
        <v>107</v>
      </c>
      <c r="C53" s="19" t="s">
        <v>931</v>
      </c>
      <c r="D53" s="22" t="s">
        <v>738</v>
      </c>
      <c r="E53" s="23" t="s">
        <v>2083</v>
      </c>
      <c r="F53" s="24" t="str">
        <f t="shared" si="3"/>
        <v>(#number_of_images)=@{{ field_number_of_images }}@@: {{ field_def_number_of_images }}@@</v>
      </c>
      <c r="G53" s="22" t="s">
        <v>739</v>
      </c>
      <c r="H53" s="22"/>
      <c r="I53" s="25" t="b">
        <v>0</v>
      </c>
      <c r="J53" s="26" t="b">
        <v>1</v>
      </c>
      <c r="K53" s="26" t="b">
        <v>1</v>
      </c>
      <c r="L53" s="19" t="str">
        <f t="shared" si="4"/>
        <v xml:space="preserve">    field_number_of_images: "**\*# Of Images**"</v>
      </c>
      <c r="M53" s="19" t="str">
        <f t="shared" si="5"/>
        <v xml:space="preserve">    field_def_number_of_images: "The number of images on an SD card."</v>
      </c>
    </row>
    <row r="54" spans="2:13" ht="15">
      <c r="B54" s="19">
        <v>115</v>
      </c>
      <c r="C54" s="19" t="s">
        <v>931</v>
      </c>
      <c r="D54" s="22" t="s">
        <v>632</v>
      </c>
      <c r="E54" s="27" t="s">
        <v>634</v>
      </c>
      <c r="F54" s="24" t="str">
        <f t="shared" si="3"/>
        <v>(#project_coordinator)=@{{ field_project_coordinator }}@@: {{ field_def_project_coordinator }}@@</v>
      </c>
      <c r="G54" s="22" t="s">
        <v>633</v>
      </c>
      <c r="H54" s="22"/>
      <c r="I54" s="25" t="b">
        <v>1</v>
      </c>
      <c r="J54" s="26" t="b">
        <v>1</v>
      </c>
      <c r="K54" s="28" t="b">
        <v>0</v>
      </c>
      <c r="L54" s="19" t="str">
        <f t="shared" si="4"/>
        <v xml:space="preserve">    field_project_coordinator: "**Project Coordinator**"</v>
      </c>
      <c r="M54" s="19" t="str">
        <f t="shared" si="5"/>
        <v xml:space="preserve">    field_def_project_coordinator: "The first and last name of the primary contact for the project."</v>
      </c>
    </row>
    <row r="55" spans="2:13" ht="15">
      <c r="B55" s="19">
        <v>116</v>
      </c>
      <c r="C55" s="19" t="s">
        <v>931</v>
      </c>
      <c r="D55" s="22" t="s">
        <v>635</v>
      </c>
      <c r="E55" s="27" t="s">
        <v>637</v>
      </c>
      <c r="F55" s="24" t="str">
        <f t="shared" si="3"/>
        <v>(#project_coordinator_email)=@{{ field_project_coordinator_email }}@@: {{ field_def_project_coordinator_email }}@@</v>
      </c>
      <c r="G55" s="22" t="s">
        <v>636</v>
      </c>
      <c r="H55" s="22"/>
      <c r="I55" s="25" t="b">
        <v>1</v>
      </c>
      <c r="J55" s="26" t="b">
        <v>1</v>
      </c>
      <c r="K55" s="28" t="b">
        <v>0</v>
      </c>
      <c r="L55" s="19" t="str">
        <f t="shared" si="4"/>
        <v xml:space="preserve">    field_project_coordinator_email: "**Project Coordinator Email**"</v>
      </c>
      <c r="M55" s="19" t="str">
        <f t="shared" si="5"/>
        <v xml:space="preserve">    field_def_project_coordinator_email: "The email address of the Project Coordinator."</v>
      </c>
    </row>
    <row r="56" spans="2:13" ht="15">
      <c r="B56" s="19">
        <v>117</v>
      </c>
      <c r="C56" s="19" t="s">
        <v>931</v>
      </c>
      <c r="D56" s="22" t="s">
        <v>629</v>
      </c>
      <c r="E56" s="27" t="s">
        <v>631</v>
      </c>
      <c r="F56" s="24" t="str">
        <f t="shared" si="3"/>
        <v>(#project_description)=@{{ field_project_description }}@@: {{ field_def_project_description }}@@</v>
      </c>
      <c r="G56" s="22" t="s">
        <v>630</v>
      </c>
      <c r="H56" s="22"/>
      <c r="I56" s="25" t="b">
        <v>1</v>
      </c>
      <c r="J56" s="26" t="b">
        <v>1</v>
      </c>
      <c r="K56" s="28" t="b">
        <v>0</v>
      </c>
      <c r="L56" s="19" t="str">
        <f t="shared" si="4"/>
        <v xml:space="preserve">    field_project_description: "**Project Description**"</v>
      </c>
      <c r="M56" s="19" t="str">
        <f t="shared" si="5"/>
        <v xml:space="preserve">    field_def_project_description: "A description of the project objective(s) and general methods."</v>
      </c>
    </row>
    <row r="57" spans="2:13" ht="15">
      <c r="B57" s="19">
        <v>118</v>
      </c>
      <c r="C57" s="19" t="s">
        <v>931</v>
      </c>
      <c r="D57" s="22" t="s">
        <v>628</v>
      </c>
      <c r="E57" s="27" t="s">
        <v>3349</v>
      </c>
      <c r="F57" s="24" t="str">
        <f t="shared" si="3"/>
        <v>(#project_name)=@{{ field_project_name }}@@: {{ field_def_project_name }}@@</v>
      </c>
      <c r="G57" s="22" t="s">
        <v>791</v>
      </c>
      <c r="H57" s="22"/>
      <c r="I57" s="25" t="b">
        <v>1</v>
      </c>
      <c r="J57" s="26" t="b">
        <v>1</v>
      </c>
      <c r="K57" s="26" t="b">
        <v>1</v>
      </c>
      <c r="L57" s="19" t="str">
        <f t="shared" si="4"/>
        <v xml:space="preserve">    field_project_name: "**Project Name**"</v>
      </c>
      <c r="M57" s="19" t="str">
        <f t="shared" si="5"/>
        <v xml:space="preserve">    field_def_project_name: "A unique alphanumeric identifier for each project. Ideally, the Project Name should include an abbreviation for the organization, a brief project name, and the year the project began (e.g., 'uofa_oilsands_2018')."</v>
      </c>
    </row>
    <row r="58" spans="2:13" ht="15">
      <c r="B58" s="19">
        <v>120</v>
      </c>
      <c r="C58" s="19" t="s">
        <v>931</v>
      </c>
      <c r="D58" s="22" t="s">
        <v>626</v>
      </c>
      <c r="E58" s="27" t="s">
        <v>627</v>
      </c>
      <c r="F58" s="24" t="str">
        <f t="shared" si="3"/>
        <v>(#purpose_of_visit)=@{{ field_purpose_of_visit }}@@: {{ field_def_purpose_of_visit }}@@</v>
      </c>
      <c r="G58" s="22" t="s">
        <v>874</v>
      </c>
      <c r="H58" s="22"/>
      <c r="I58" s="25" t="b">
        <v>1</v>
      </c>
      <c r="J58" s="26" t="b">
        <v>1</v>
      </c>
      <c r="K58" s="26" t="b">
        <v>1</v>
      </c>
      <c r="L58" s="19" t="str">
        <f t="shared" si="4"/>
        <v xml:space="preserve">    field_purpose_of_visit: "**Purpose of Visit**"</v>
      </c>
      <c r="M58" s="19" t="str">
        <f t="shared" si="5"/>
        <v xml:space="preserve">    field_def_purpose_of_visit: "The reason for visiting the camera location (i.e. to deploy the camera ['Deployment'], retrieve the camera ['Retrieve'] or to change batteries*/SD card or replace the camera ['Service'])."</v>
      </c>
    </row>
    <row r="59" spans="2:13" ht="15">
      <c r="B59" s="19">
        <v>128</v>
      </c>
      <c r="C59" s="19" t="s">
        <v>931</v>
      </c>
      <c r="D59" s="22" t="s">
        <v>705</v>
      </c>
      <c r="E59" s="27" t="s">
        <v>2084</v>
      </c>
      <c r="F59" s="24" t="str">
        <f t="shared" si="3"/>
        <v>(#remaining_battery_percent)=@{{ field_remaining_battery_percent }}@@: {{ field_def_remaining_battery_percent }}@@</v>
      </c>
      <c r="G59" s="22" t="s">
        <v>706</v>
      </c>
      <c r="H59" s="22"/>
      <c r="I59" s="25" t="b">
        <v>0</v>
      </c>
      <c r="J59" s="26" t="b">
        <v>1</v>
      </c>
      <c r="K59" s="26" t="b">
        <v>1</v>
      </c>
      <c r="L59" s="19" t="str">
        <f t="shared" si="4"/>
        <v xml:space="preserve">    field_remaining_battery_percent: "**\*Remaining Battery (%)"</v>
      </c>
      <c r="M59" s="19" t="str">
        <f t="shared" si="5"/>
        <v xml:space="preserve">    field_def_remaining_battery_percent: "The remaining battery power (%) of batteries within a camera."</v>
      </c>
    </row>
    <row r="60" spans="2:13" ht="15">
      <c r="B60" s="19">
        <v>131</v>
      </c>
      <c r="C60" s="19" t="s">
        <v>931</v>
      </c>
      <c r="D60" s="22" t="s">
        <v>624</v>
      </c>
      <c r="E60" s="27" t="s">
        <v>3351</v>
      </c>
      <c r="F60" s="24" t="str">
        <f t="shared" si="3"/>
        <v>(#sample_station_name)=@{{ field_sample_station_name }}@@: {{ field_def_sample_station_name }}@@</v>
      </c>
      <c r="G60" s="22" t="s">
        <v>793</v>
      </c>
      <c r="H60" s="22" t="b">
        <v>1</v>
      </c>
      <c r="I60" s="25" t="b">
        <v>1</v>
      </c>
      <c r="J60" s="26" t="b">
        <v>1</v>
      </c>
      <c r="K60" s="26" t="b">
        <v>1</v>
      </c>
      <c r="L60" s="19" t="str">
        <f t="shared" si="4"/>
        <v xml:space="preserve">    field_sample_station_name: "**Sample Station Name**"</v>
      </c>
      <c r="M60" s="19" t="str">
        <f t="shared" si="5"/>
        <v xml:space="preserve">    field_def_sample_station_name: "A sequential alphanumeric identifier for each grouping of two more non-independent camera locations (when cameras are deployed in clusters, pairs, or arrays; e.g., 'ss1' in 'ss1_bh1,' 'ss1_bh2,' 'ss1_bh3' etc.). Leave blank if not applicable."</v>
      </c>
    </row>
    <row r="61" spans="2:13" ht="15">
      <c r="B61" s="19">
        <v>133</v>
      </c>
      <c r="C61" s="19" t="s">
        <v>931</v>
      </c>
      <c r="D61" s="22" t="s">
        <v>704</v>
      </c>
      <c r="E61" s="27" t="s">
        <v>2085</v>
      </c>
      <c r="F61" s="24" t="str">
        <f t="shared" si="3"/>
        <v>(#sd_card_id)=@{{ field_sd_card_id }}@@: {{ field_def_sd_card_id }}@@</v>
      </c>
      <c r="G61" s="22" t="s">
        <v>795</v>
      </c>
      <c r="H61" s="22"/>
      <c r="I61" s="25" t="b">
        <v>0</v>
      </c>
      <c r="J61" s="26" t="b">
        <v>1</v>
      </c>
      <c r="K61" s="26" t="b">
        <v>1</v>
      </c>
      <c r="L61" s="19" t="str">
        <f t="shared" si="4"/>
        <v xml:space="preserve">    field_sd_card_id: "**\*SD Card ID"</v>
      </c>
      <c r="M61" s="19" t="str">
        <f t="shared" si="5"/>
        <v xml:space="preserve">    field_def_sd_card_id: "The ID label on an SD card (e.g., 'cmu_100')."</v>
      </c>
    </row>
    <row r="62" spans="2:13" ht="15">
      <c r="B62" s="19">
        <v>134</v>
      </c>
      <c r="C62" s="19" t="s">
        <v>931</v>
      </c>
      <c r="D62" s="22" t="s">
        <v>702</v>
      </c>
      <c r="E62" s="27" t="s">
        <v>2086</v>
      </c>
      <c r="F62" s="24" t="str">
        <f t="shared" si="3"/>
        <v>(#sd_card_replaced)=@{{ field_sd_card_replaced }}@@: {{ field_def_sd_card_replaced }}@@</v>
      </c>
      <c r="G62" s="22" t="s">
        <v>703</v>
      </c>
      <c r="H62" s="22"/>
      <c r="I62" s="25" t="b">
        <v>0</v>
      </c>
      <c r="J62" s="26" t="b">
        <v>1</v>
      </c>
      <c r="K62" s="26" t="b">
        <v>1</v>
      </c>
      <c r="L62" s="19" t="str">
        <f t="shared" si="4"/>
        <v xml:space="preserve">    field_sd_card_replaced: "**\*SD Card Replaced"</v>
      </c>
      <c r="M62" s="19" t="str">
        <f t="shared" si="5"/>
        <v xml:space="preserve">    field_def_sd_card_replaced: "Whether the SD card was replaced."</v>
      </c>
    </row>
    <row r="63" spans="2:13" ht="15">
      <c r="B63" s="19">
        <v>135</v>
      </c>
      <c r="C63" s="19" t="s">
        <v>931</v>
      </c>
      <c r="D63" s="22" t="s">
        <v>700</v>
      </c>
      <c r="E63" s="27" t="s">
        <v>2087</v>
      </c>
      <c r="F63" s="24" t="str">
        <f t="shared" si="3"/>
        <v>(#sd_card_status)=@{{ field_sd_card_status }}@@: {{ field_def_sd_card_status }}@@</v>
      </c>
      <c r="G63" s="22" t="s">
        <v>701</v>
      </c>
      <c r="H63" s="22"/>
      <c r="I63" s="25" t="b">
        <v>0</v>
      </c>
      <c r="J63" s="26" t="b">
        <v>1</v>
      </c>
      <c r="K63" s="26" t="b">
        <v>1</v>
      </c>
      <c r="L63" s="19" t="str">
        <f t="shared" si="4"/>
        <v xml:space="preserve">    field_sd_card_status: "**\*SD Card Status (% Full)"</v>
      </c>
      <c r="M63" s="19" t="str">
        <f t="shared" si="5"/>
        <v xml:space="preserve">    field_def_sd_card_status: "The remaining storage capacity on an SD card; collected during a camera service or retrieval."</v>
      </c>
    </row>
    <row r="64" spans="2:13" ht="15">
      <c r="B64" s="19">
        <v>103</v>
      </c>
      <c r="C64" s="19" t="s">
        <v>931</v>
      </c>
      <c r="D64" s="22" t="s">
        <v>748</v>
      </c>
      <c r="E64" s="27" t="s">
        <v>2082</v>
      </c>
      <c r="F64" s="24" t="str">
        <f t="shared" si="3"/>
        <v>(#sd_id_new)=@{{ field_sd_id_new }}@@: {{ field_def_sd_id_new }}@@</v>
      </c>
      <c r="G64" s="22" t="s">
        <v>641</v>
      </c>
      <c r="H64" s="22"/>
      <c r="I64" s="25" t="b">
        <v>0</v>
      </c>
      <c r="J64" s="26" t="b">
        <v>1</v>
      </c>
      <c r="K64" s="26" t="b">
        <v>1</v>
      </c>
      <c r="L64" s="19" t="str">
        <f t="shared" si="4"/>
        <v xml:space="preserve">    field_sd_id_new: "**\*New SD Card ID"</v>
      </c>
      <c r="M64" s="19" t="str">
        <f t="shared" si="5"/>
        <v xml:space="preserve">    field_def_sd_id_new: "-"</v>
      </c>
    </row>
    <row r="65" spans="2:13" ht="15">
      <c r="B65" s="19">
        <v>136</v>
      </c>
      <c r="C65" s="19" t="s">
        <v>931</v>
      </c>
      <c r="D65" s="22" t="s">
        <v>699</v>
      </c>
      <c r="E65" s="27" t="s">
        <v>2088</v>
      </c>
      <c r="F65" s="24" t="str">
        <f t="shared" si="3"/>
        <v>(#security)=@{{ field_security }}@@: {{ field_def_security }}@@</v>
      </c>
      <c r="G65" s="22" t="s">
        <v>796</v>
      </c>
      <c r="H65" s="22" t="b">
        <v>1</v>
      </c>
      <c r="I65" s="25" t="b">
        <v>0</v>
      </c>
      <c r="J65" s="26" t="b">
        <v>1</v>
      </c>
      <c r="K65" s="26" t="b">
        <v>1</v>
      </c>
      <c r="L65" s="19" t="str">
        <f t="shared" si="4"/>
        <v xml:space="preserve">    field_security: "**\*Security"</v>
      </c>
      <c r="M65" s="19" t="str">
        <f t="shared" si="5"/>
        <v xml:space="preserve">    field_def_security: "The equipment used to secure the camera (e.g., 'Security box,' 'Bracket,' 'Bracket + Screws,' or 'None')."</v>
      </c>
    </row>
    <row r="66" spans="2:13" ht="15">
      <c r="B66" s="19">
        <v>138</v>
      </c>
      <c r="C66" s="19" t="s">
        <v>931</v>
      </c>
      <c r="D66" s="22" t="s">
        <v>623</v>
      </c>
      <c r="E66" s="27" t="s">
        <v>3352</v>
      </c>
      <c r="F66" s="24" t="str">
        <f t="shared" ref="F66:F97" si="6">"(#"&amp;D66&amp;")=@{{ "&amp;C66&amp;"_"&amp;D66&amp;" }}@@: {{ "&amp;C66&amp;"_def_"&amp;D66&amp;" }}@@"</f>
        <v>(#sequence_name)=@{{ field_sequence_name }}@@: {{ field_def_sequence_name }}@@</v>
      </c>
      <c r="G66" s="22" t="s">
        <v>797</v>
      </c>
      <c r="H66" s="22" t="b">
        <v>1</v>
      </c>
      <c r="I66" s="25" t="b">
        <v>1</v>
      </c>
      <c r="J66" s="26" t="b">
        <v>1</v>
      </c>
      <c r="K66" s="26" t="b">
        <v>1</v>
      </c>
      <c r="L66" s="19" t="str">
        <f t="shared" ref="L66:L97" si="7">"    "&amp;C66&amp;"_"&amp;D66&amp;": """&amp;E66&amp;""""</f>
        <v xml:space="preserve">    field_sequence_name: "**Sequence Name**"</v>
      </c>
      <c r="M66" s="19" t="str">
        <f t="shared" ref="M66:M97" si="8">"    "&amp;C66&amp;"_def_"&amp;D66&amp;": """&amp;G66&amp;""""</f>
        <v xml:space="preserve">    field_def_sequence_name: "A unique alphanumeric identifier for a multi-image sequence. The Sequence Name should ideally consist of the Deployment Name and the names of the first and last images and videos in the sequence (separated by '_') (i.e., 'Deployment Name'_'img_#[name of first image in sequence]'_'img_#[name of last image in sequence] (e.g., 'bh1_22-Jul-2018_img_001-img_005'). Leave blank if not applicable. "</v>
      </c>
    </row>
    <row r="67" spans="2:13" ht="15">
      <c r="B67" s="19">
        <v>140</v>
      </c>
      <c r="C67" s="19" t="s">
        <v>931</v>
      </c>
      <c r="D67" s="22" t="s">
        <v>697</v>
      </c>
      <c r="E67" s="27" t="s">
        <v>2089</v>
      </c>
      <c r="F67" s="24" t="str">
        <f t="shared" si="6"/>
        <v>(#service_retrieval_comments)=@{{ field_service_retrieval_comments }}@@: {{ field_def_service_retrieval_comments }}@@</v>
      </c>
      <c r="G67" s="22" t="s">
        <v>698</v>
      </c>
      <c r="H67" s="22"/>
      <c r="I67" s="25" t="b">
        <v>0</v>
      </c>
      <c r="J67" s="26" t="b">
        <v>1</v>
      </c>
      <c r="K67" s="26" t="b">
        <v>1</v>
      </c>
      <c r="L67" s="19" t="str">
        <f t="shared" si="7"/>
        <v xml:space="preserve">    field_service_retrieval_comments: "**\*Service*/Retrieval Comments"</v>
      </c>
      <c r="M67" s="19" t="str">
        <f t="shared" si="8"/>
        <v xml:space="preserve">    field_def_service_retrieval_comments: "Comments describing additional details about the Service*/Retrieval."</v>
      </c>
    </row>
    <row r="68" spans="2:13" ht="15">
      <c r="B68" s="19">
        <v>141</v>
      </c>
      <c r="C68" s="19" t="s">
        <v>931</v>
      </c>
      <c r="D68" s="22" t="s">
        <v>620</v>
      </c>
      <c r="E68" s="27" t="s">
        <v>622</v>
      </c>
      <c r="F68" s="24" t="str">
        <f t="shared" si="6"/>
        <v>(#service_retrieval_crew)=@{{ field_service_retrieval_crew }}@@: {{ field_def_service_retrieval_crew }}@@</v>
      </c>
      <c r="G68" s="22" t="s">
        <v>621</v>
      </c>
      <c r="H68" s="22"/>
      <c r="I68" s="25" t="b">
        <v>1</v>
      </c>
      <c r="J68" s="26" t="b">
        <v>1</v>
      </c>
      <c r="K68" s="26" t="b">
        <v>1</v>
      </c>
      <c r="L68" s="19" t="str">
        <f t="shared" si="7"/>
        <v xml:space="preserve">    field_service_retrieval_crew: "**Service*/Retrieval Crew**"</v>
      </c>
      <c r="M68" s="19" t="str">
        <f t="shared" si="8"/>
        <v xml:space="preserve">    field_def_service_retrieval_crew: "The first and last names of the individuals who collected data during the Service*/Retrieval visit."</v>
      </c>
    </row>
    <row r="69" spans="2:13" ht="15">
      <c r="B69" s="19">
        <v>97</v>
      </c>
      <c r="C69" s="19" t="s">
        <v>931</v>
      </c>
      <c r="D69" s="22" t="s">
        <v>646</v>
      </c>
      <c r="E69" s="27" t="s">
        <v>3346</v>
      </c>
      <c r="F69" s="24" t="str">
        <f t="shared" si="6"/>
        <v>(#settings_motion_image_interval)=@{{ field_settings_motion_image_interval }}@@: {{ field_def_settings_motion_image_interval }}@@</v>
      </c>
      <c r="G69" s="22" t="s">
        <v>799</v>
      </c>
      <c r="H69" s="22" t="b">
        <v>1</v>
      </c>
      <c r="I69" s="25" t="b">
        <v>1</v>
      </c>
      <c r="J69" s="26" t="b">
        <v>1</v>
      </c>
      <c r="K69" s="26" t="b">
        <v>1</v>
      </c>
      <c r="L69" s="19" t="str">
        <f t="shared" si="7"/>
        <v xml:space="preserve">    field_settings_motion_image_interval: "**Motion Image Interval (seconds)**"</v>
      </c>
      <c r="M69" s="19" t="str">
        <f t="shared" si="8"/>
        <v xml:space="preserve">    field_def_settings_motion_image_interval: "The time (in seconds) between images within a multi-image sequence that occur due to motion, heat, or activation of external detector devices. The Motion Image Interval is pre-set in the camera’s settings by the user, but the time at which the camera collects images because of this setting is influenced by the presence of movement or heat. For example, if the camera was set to take 3 images per event at a Motion Image Interval of 3 seconds when the camera detects motion or heat, the first image will be collected (e.g., at 09:00:00), the second image will be collected 3 seconds later (09:00:03), and the third will be collected 3 seconds after that (09:00:06).  &lt;br&gt; &lt;br&gt; This setting differs from the Quiet Period in that the delay occurs between images contained within a multi-image sequence, rather than between multi-image sequences (as in Quiet Period). If a Motion Image Interval was not set, enter '0' seconds (i.e., instantaneous)."</v>
      </c>
    </row>
    <row r="70" spans="2:13" ht="15">
      <c r="B70" s="19">
        <v>112</v>
      </c>
      <c r="C70" s="19" t="s">
        <v>931</v>
      </c>
      <c r="D70" s="22" t="s">
        <v>638</v>
      </c>
      <c r="E70" s="27" t="s">
        <v>3348</v>
      </c>
      <c r="F70" s="24" t="str">
        <f t="shared" si="6"/>
        <v>(#settings_photos_per_trigger)=@{{ field_settings_photos_per_trigger }}@@: {{ field_def_settings_photos_per_trigger }}@@</v>
      </c>
      <c r="G70" s="22" t="s">
        <v>639</v>
      </c>
      <c r="H70" s="22"/>
      <c r="I70" s="25" t="b">
        <v>1</v>
      </c>
      <c r="J70" s="26" t="b">
        <v>1</v>
      </c>
      <c r="K70" s="26" t="b">
        <v>1</v>
      </c>
      <c r="L70" s="19" t="str">
        <f t="shared" si="7"/>
        <v xml:space="preserve">    field_settings_photos_per_trigger: "**Photos Per Trigger**"</v>
      </c>
      <c r="M70" s="19" t="str">
        <f t="shared" si="8"/>
        <v xml:space="preserve">    field_def_settings_photos_per_trigger: "The camera setting that describes the number of photos taken each time the camera is triggered."</v>
      </c>
    </row>
    <row r="71" spans="2:13" ht="15">
      <c r="B71" s="19">
        <v>121</v>
      </c>
      <c r="C71" s="19" t="s">
        <v>931</v>
      </c>
      <c r="D71" s="22" t="s">
        <v>625</v>
      </c>
      <c r="E71" s="27" t="s">
        <v>3350</v>
      </c>
      <c r="F71" s="24" t="str">
        <f t="shared" si="6"/>
        <v>(#settings_quiet_period)=@{{ field_settings_quiet_period }}@@: {{ field_def_settings_quiet_period }}@@</v>
      </c>
      <c r="G71" s="22" t="s">
        <v>800</v>
      </c>
      <c r="H71" s="22" t="b">
        <v>1</v>
      </c>
      <c r="I71" s="25" t="b">
        <v>1</v>
      </c>
      <c r="J71" s="26" t="b">
        <v>1</v>
      </c>
      <c r="K71" s="26" t="b">
        <v>1</v>
      </c>
      <c r="L71" s="19" t="str">
        <f t="shared" si="7"/>
        <v xml:space="preserve">    field_settings_quiet_period: "**Quiet Period (seconds)**"</v>
      </c>
      <c r="M71" s="19" t="str">
        <f t="shared" si="8"/>
        <v xml:space="preserve">    field_def_settings_quiet_period: "The user-defined camera setting which provides the time (in seconds) between shutter 'triggers' if the camera was programmed to pause between firing initially and firing a second time. If a Quiet Period was not set, enter '0.' &lt;br&gt; &lt;br&gt; Also known as 'time lag' (depending on the Camera Make and Camera Model; Palmer et al., 2018). The Quiet Period differs from the Motion Image Interval in that the delay occurs between multi-image sequences rather than between the images contained within multi-image sequences (as in the Motion Image Interval)."</v>
      </c>
    </row>
    <row r="72" spans="2:13" ht="15">
      <c r="B72" s="19">
        <v>179</v>
      </c>
      <c r="C72" s="19" t="s">
        <v>931</v>
      </c>
      <c r="D72" s="22" t="s">
        <v>603</v>
      </c>
      <c r="E72" s="27" t="s">
        <v>3356</v>
      </c>
      <c r="F72" s="24" t="str">
        <f t="shared" si="6"/>
        <v>(#settings_trigger_modes)=@{{ field_settings_trigger_modes }}@@: {{ field_def_settings_trigger_modes }}@@</v>
      </c>
      <c r="G72" s="22" t="s">
        <v>876</v>
      </c>
      <c r="H72" s="22"/>
      <c r="I72" s="25" t="b">
        <v>1</v>
      </c>
      <c r="J72" s="26" t="b">
        <v>1</v>
      </c>
      <c r="K72" s="26" t="b">
        <v>1</v>
      </c>
      <c r="L72" s="19" t="str">
        <f t="shared" si="7"/>
        <v xml:space="preserve">    field_settings_trigger_modes: "**Trigger Mode(s) ** (camera settings)"</v>
      </c>
      <c r="M72" s="19" t="str">
        <f t="shared" si="8"/>
        <v xml:space="preserve">    field_def_settings_trigger_modes: "The camera setting(s) that determine how the camera will trigger: by motion ('Motion Image'), at set intervals ('Time-lapse image'), and*/or by video ('Video'; possible with newer camera models, such as Reconyx HP2X)."</v>
      </c>
    </row>
    <row r="73" spans="2:13" ht="15">
      <c r="B73" s="19">
        <v>180</v>
      </c>
      <c r="C73" s="19" t="s">
        <v>931</v>
      </c>
      <c r="D73" s="22" t="s">
        <v>602</v>
      </c>
      <c r="E73" s="27" t="s">
        <v>3357</v>
      </c>
      <c r="F73" s="24" t="str">
        <f t="shared" si="6"/>
        <v>(#settings_trigger_sensitivity)=@{{ field_settings_trigger_sensitivity }}@@: {{ field_def_settings_trigger_sensitivity }}@@</v>
      </c>
      <c r="G73" s="22" t="s">
        <v>877</v>
      </c>
      <c r="H73" s="22"/>
      <c r="I73" s="25" t="b">
        <v>1</v>
      </c>
      <c r="J73" s="26" t="b">
        <v>1</v>
      </c>
      <c r="K73" s="26" t="b">
        <v>1</v>
      </c>
      <c r="L73" s="19" t="str">
        <f t="shared" si="7"/>
        <v xml:space="preserve">    field_settings_trigger_sensitivity: "**Trigger Sensitivity**"</v>
      </c>
      <c r="M73" s="19" t="str">
        <f t="shared" si="8"/>
        <v xml:space="preserve">    field_def_settings_trigger_sensitivity: "The camera setting responsible for how sensitive a camera is to activation (to 'triggering') via the infrared and*/or heat detectors (if applicable, e.g., Reconyx HyperFire cameras have a choice between 'Low,' 'Low*/Med,' 'Med,' 'Med*/High,' 'High,' 'Very high' and 'Unknown'). "</v>
      </c>
    </row>
    <row r="74" spans="2:13" ht="15">
      <c r="B74" s="19">
        <v>185</v>
      </c>
      <c r="C74" s="19" t="s">
        <v>931</v>
      </c>
      <c r="D74" s="22" t="s">
        <v>691</v>
      </c>
      <c r="E74" s="27" t="s">
        <v>2092</v>
      </c>
      <c r="F74" s="24" t="str">
        <f t="shared" si="6"/>
        <v>(#settings_video_length)=@{{ field_settings_video_length }}@@: {{ field_def_settings_video_length }}@@</v>
      </c>
      <c r="G74" s="22" t="s">
        <v>692</v>
      </c>
      <c r="H74" s="22" t="b">
        <v>1</v>
      </c>
      <c r="I74" s="25" t="b">
        <v>0</v>
      </c>
      <c r="J74" s="26" t="b">
        <v>1</v>
      </c>
      <c r="K74" s="26" t="b">
        <v>1</v>
      </c>
      <c r="L74" s="19" t="str">
        <f t="shared" si="7"/>
        <v xml:space="preserve">    field_settings_video_length: "**\*Video Length (seconds)"</v>
      </c>
      <c r="M74" s="19" t="str">
        <f t="shared" si="8"/>
        <v xml:space="preserve">    field_def_settings_video_length: "If applicable, describes the camera setting that specifies the minimum video duration (in seconds) that the camera will record when triggered. Leave blank if not applicable."</v>
      </c>
    </row>
    <row r="75" spans="2:13" ht="15">
      <c r="B75" s="19">
        <v>144</v>
      </c>
      <c r="C75" s="19" t="s">
        <v>931</v>
      </c>
      <c r="D75" s="22" t="s">
        <v>619</v>
      </c>
      <c r="E75" s="27" t="s">
        <v>3353</v>
      </c>
      <c r="F75" s="24" t="str">
        <f t="shared" si="6"/>
        <v>(#sex_class)=@{{ field_sex_class }}@@: {{ field_def_sex_class }}@@</v>
      </c>
      <c r="G75" s="22" t="s">
        <v>801</v>
      </c>
      <c r="H75" s="22"/>
      <c r="I75" s="25" t="b">
        <v>1</v>
      </c>
      <c r="J75" s="26" t="b">
        <v>1</v>
      </c>
      <c r="K75" s="26" t="b">
        <v>1</v>
      </c>
      <c r="L75" s="19" t="str">
        <f t="shared" si="7"/>
        <v xml:space="preserve">    field_sex_class: "**Sex Class**"</v>
      </c>
      <c r="M75" s="19" t="str">
        <f t="shared" si="8"/>
        <v xml:space="preserve">    field_def_sex_class: "The sex classification of individual(s) being categorized (e.g., 'Male,' 'Female,' or 'Unknown')."</v>
      </c>
    </row>
    <row r="76" spans="2:13" ht="15">
      <c r="B76" s="19">
        <v>151</v>
      </c>
      <c r="C76" s="19" t="s">
        <v>931</v>
      </c>
      <c r="D76" s="22" t="s">
        <v>617</v>
      </c>
      <c r="E76" s="27" t="s">
        <v>618</v>
      </c>
      <c r="F76" s="24" t="str">
        <f t="shared" si="6"/>
        <v>(#species)=@{{ field_species }}@@: {{ field_def_species }}@@</v>
      </c>
      <c r="G76" s="22" t="s">
        <v>802</v>
      </c>
      <c r="H76" s="22"/>
      <c r="I76" s="25" t="b">
        <v>1</v>
      </c>
      <c r="J76" s="26" t="b">
        <v>1</v>
      </c>
      <c r="K76" s="28" t="b">
        <v>0</v>
      </c>
      <c r="L76" s="19" t="str">
        <f t="shared" si="7"/>
        <v xml:space="preserve">    field_species: "**Species**"</v>
      </c>
      <c r="M76" s="19" t="str">
        <f t="shared" si="8"/>
        <v xml:space="preserve">    field_def_species: "The capitalized common name of the species being categorized ('tagged')."</v>
      </c>
    </row>
    <row r="77" spans="2:13" ht="15">
      <c r="B77" s="19">
        <v>152</v>
      </c>
      <c r="C77" s="19" t="s">
        <v>931</v>
      </c>
      <c r="D77" s="22" t="s">
        <v>695</v>
      </c>
      <c r="E77" s="27" t="s">
        <v>2090</v>
      </c>
      <c r="F77" s="24" t="str">
        <f t="shared" si="6"/>
        <v>(#stake_distance)=@{{ field_stake_distance }}@@: {{ field_def_stake_distance }}@@</v>
      </c>
      <c r="G77" s="22" t="s">
        <v>696</v>
      </c>
      <c r="H77" s="22" t="b">
        <v>1</v>
      </c>
      <c r="I77" s="25" t="b">
        <v>0</v>
      </c>
      <c r="J77" s="26" t="b">
        <v>1</v>
      </c>
      <c r="K77" s="26" t="b">
        <v>1</v>
      </c>
      <c r="L77" s="19" t="str">
        <f t="shared" si="7"/>
        <v xml:space="preserve">    field_stake_distance: "**\*Stake Distance (m)"</v>
      </c>
      <c r="M77" s="19" t="str">
        <f t="shared" si="8"/>
        <v xml:space="preserve">    field_def_stake_distance: "The distance from the camera to a stake (in metres to the nearest 0.05 m). Leave blank if not applicable."</v>
      </c>
    </row>
    <row r="78" spans="2:13" ht="15">
      <c r="B78" s="19">
        <v>157</v>
      </c>
      <c r="C78" s="19" t="s">
        <v>931</v>
      </c>
      <c r="D78" s="22" t="s">
        <v>614</v>
      </c>
      <c r="E78" s="27" t="s">
        <v>616</v>
      </c>
      <c r="F78" s="24" t="str">
        <f t="shared" si="6"/>
        <v>(#study_area_description)=@{{ field_study_area_description }}@@: {{ field_def_study_area_description }}@@</v>
      </c>
      <c r="G78" s="22" t="s">
        <v>615</v>
      </c>
      <c r="H78" s="22"/>
      <c r="I78" s="25" t="b">
        <v>1</v>
      </c>
      <c r="J78" s="26" t="b">
        <v>1</v>
      </c>
      <c r="K78" s="28" t="b">
        <v>0</v>
      </c>
      <c r="L78" s="19" t="str">
        <f t="shared" si="7"/>
        <v xml:space="preserve">    field_study_area_description: "**Study Area Description**"</v>
      </c>
      <c r="M78" s="19" t="str">
        <f t="shared" si="8"/>
        <v xml:space="preserve">    field_def_study_area_description: "A description for each unique research or monitoring area including its location, the habitat type(s), land use(s) and habitat disturbances (where applicable)."</v>
      </c>
    </row>
    <row r="79" spans="2:13" ht="15">
      <c r="B79" s="19">
        <v>158</v>
      </c>
      <c r="C79" s="19" t="s">
        <v>931</v>
      </c>
      <c r="D79" s="22" t="s">
        <v>613</v>
      </c>
      <c r="E79" s="27" t="s">
        <v>3354</v>
      </c>
      <c r="F79" s="24" t="str">
        <f t="shared" si="6"/>
        <v>(#study_area_name)=@{{ field_study_area_name }}@@: {{ field_def_study_area_name }}@@</v>
      </c>
      <c r="G79" s="22" t="s">
        <v>3399</v>
      </c>
      <c r="H79" s="22"/>
      <c r="I79" s="25" t="b">
        <v>1</v>
      </c>
      <c r="J79" s="26" t="b">
        <v>1</v>
      </c>
      <c r="K79" s="26" t="b">
        <v>1</v>
      </c>
      <c r="L79" s="19" t="str">
        <f t="shared" si="7"/>
        <v xml:space="preserve">    field_study_area_name: "**Study Area Name**"</v>
      </c>
      <c r="M79" s="19" t="str">
        <f t="shared" si="8"/>
        <v xml:space="preserve">    field_def_study_area_name: "A unique alphanumeric identifier for each study area (e.g.,'oilsands_ref1'). If only one area was [survey](/09_gloss_ref/09_glossary.md#survey)ed, the Project Name and Study Area Name should be the same."</v>
      </c>
    </row>
    <row r="80" spans="2:13" ht="15">
      <c r="B80" s="19">
        <v>163</v>
      </c>
      <c r="C80" s="19" t="s">
        <v>931</v>
      </c>
      <c r="D80" s="22" t="s">
        <v>3306</v>
      </c>
      <c r="E80" s="27" t="s">
        <v>3315</v>
      </c>
      <c r="F80" s="24" t="str">
        <f t="shared" si="6"/>
        <v>(#survey_design)=@{{ field_survey_design }}@@: {{ field_def_survey_design }}@@</v>
      </c>
      <c r="G80" s="22" t="s">
        <v>3400</v>
      </c>
      <c r="H80" s="22" t="b">
        <v>1</v>
      </c>
      <c r="I80" s="25" t="b">
        <v>1</v>
      </c>
      <c r="J80" s="26" t="b">
        <v>1</v>
      </c>
      <c r="K80" s="26" t="b">
        <v>1</v>
      </c>
      <c r="L80" s="19" t="str">
        <f t="shared" si="7"/>
        <v xml:space="preserve">    field_survey_design: "**Survey Design**"</v>
      </c>
      <c r="M80" s="19" t="str">
        <f t="shared" si="8"/>
        <v xml:space="preserve">    field_def_survey_design: "The spatial arrangement of remote cameras within the study area for an individual [survey](/09_gloss_ref/09_glossary.md#survey). If 'Hierarchical (multiple)*/*,' include additional details in the [survey](/09_gloss_ref/09_glossary.md#survey) Design Description. &lt;br&gt; &lt;br&gt; Note that we refer to different configurations of cameras more generally as study design and sampling design; however, the term '[survey](/09_gloss_ref/09_glossary.md#survey) Design' refers to study design as it applies to an individual [survey](/09_gloss_ref/09_glossary.md#survey). There may be multiple [survey](/09_gloss_ref/09_glossary.md#survey) Designs for [survey](/09_gloss_ref/09_glossary.md#survey)s within a project; if this occurs, the [survey](/09_gloss_ref/09_glossary.md#survey) Design should be reported separately for each [survey](/09_gloss_ref/09_glossary.md#survey)."</v>
      </c>
    </row>
    <row r="81" spans="2:13" ht="15">
      <c r="B81" s="19">
        <v>164</v>
      </c>
      <c r="C81" s="19" t="s">
        <v>931</v>
      </c>
      <c r="D81" s="22" t="s">
        <v>3307</v>
      </c>
      <c r="E81" s="27" t="s">
        <v>3316</v>
      </c>
      <c r="F81" s="24" t="str">
        <f t="shared" si="6"/>
        <v>(#survey_design_description)=@{{ field_survey_design_description }}@@: {{ field_def_survey_design_description }}@@</v>
      </c>
      <c r="G81" s="22" t="s">
        <v>3401</v>
      </c>
      <c r="H81" s="22"/>
      <c r="I81" s="25" t="b">
        <v>0</v>
      </c>
      <c r="J81" s="26" t="b">
        <v>1</v>
      </c>
      <c r="K81" s="26" t="b">
        <v>1</v>
      </c>
      <c r="L81" s="19" t="str">
        <f t="shared" si="7"/>
        <v xml:space="preserve">    field_survey_design_description: "**\*Survey Design Description"</v>
      </c>
      <c r="M81" s="19" t="str">
        <f t="shared" si="8"/>
        <v xml:space="preserve">    field_def_survey_design_description: "A description of any additional details about the [survey](/09_gloss_ref/09_glossary.md#survey) Design."</v>
      </c>
    </row>
    <row r="82" spans="2:13" ht="15">
      <c r="B82" s="19">
        <v>165</v>
      </c>
      <c r="C82" s="19" t="s">
        <v>931</v>
      </c>
      <c r="D82" s="22" t="s">
        <v>3308</v>
      </c>
      <c r="E82" s="27" t="s">
        <v>3317</v>
      </c>
      <c r="F82" s="24" t="str">
        <f t="shared" si="6"/>
        <v>(#survey_name)=@{{ field_survey_name }}@@: {{ field_def_survey_name }}@@</v>
      </c>
      <c r="G82" s="22" t="s">
        <v>3402</v>
      </c>
      <c r="H82" s="22"/>
      <c r="I82" s="25" t="b">
        <v>1</v>
      </c>
      <c r="J82" s="26" t="b">
        <v>1</v>
      </c>
      <c r="K82" s="26" t="b">
        <v>1</v>
      </c>
      <c r="L82" s="19" t="str">
        <f t="shared" si="7"/>
        <v xml:space="preserve">    field_survey_name: "**Survey Name**"</v>
      </c>
      <c r="M82" s="19" t="str">
        <f t="shared" si="8"/>
        <v xml:space="preserve">    field_def_survey_name: "A unique alphanumeric identifier for each [survey](/09_gloss_ref/09_glossary.md#survey) period (e.g., 'fortmc_001')."</v>
      </c>
    </row>
    <row r="83" spans="2:13" ht="15">
      <c r="B83" s="19">
        <v>166</v>
      </c>
      <c r="C83" s="19" t="s">
        <v>931</v>
      </c>
      <c r="D83" s="22" t="s">
        <v>3309</v>
      </c>
      <c r="E83" s="27" t="s">
        <v>3318</v>
      </c>
      <c r="F83" s="24" t="str">
        <f t="shared" si="6"/>
        <v>(#survey_objectives)=@{{ field_survey_objectives }}@@: {{ field_def_survey_objectives }}@@</v>
      </c>
      <c r="G83" s="22" t="s">
        <v>3403</v>
      </c>
      <c r="H83" s="22"/>
      <c r="I83" s="25" t="b">
        <v>1</v>
      </c>
      <c r="J83" s="26" t="b">
        <v>1</v>
      </c>
      <c r="K83" s="26" t="b">
        <v>1</v>
      </c>
      <c r="L83" s="19" t="str">
        <f t="shared" si="7"/>
        <v xml:space="preserve">    field_survey_objectives: "**Survey Objectives**"</v>
      </c>
      <c r="M83" s="19" t="str">
        <f t="shared" si="8"/>
        <v xml:space="preserve">    field_def_survey_objectives: "The specific objectives of each [survey](/09_gloss_ref/09_glossary.md#survey) within a project, including the [Target Species](/09_gloss_ref/09_glossary.md#target_species), the state variables (e.g., occupancy, [density](/09_gloss_ref/09_glossary.md#density)), and proposed modelling approach(es). Survey Objectives should be specific, measurable, achievable, relevant, and time-bound (i.e., SMART)."</v>
      </c>
    </row>
    <row r="84" spans="2:13" ht="15">
      <c r="B84" s="19">
        <v>169</v>
      </c>
      <c r="C84" s="19" t="s">
        <v>931</v>
      </c>
      <c r="D84" s="22" t="s">
        <v>605</v>
      </c>
      <c r="E84" s="27" t="s">
        <v>606</v>
      </c>
      <c r="F84" s="24" t="str">
        <f t="shared" si="6"/>
        <v>(#tag)=@{{ field_tag }}@@: {{ field_def_tag }}@@</v>
      </c>
      <c r="G84" s="24" t="s">
        <v>879</v>
      </c>
      <c r="H84" s="22"/>
      <c r="I84" s="25" t="s">
        <v>390</v>
      </c>
      <c r="J84" s="26" t="b">
        <v>1</v>
      </c>
      <c r="K84" s="28" t="b">
        <v>0</v>
      </c>
      <c r="L84" s="19" t="str">
        <f t="shared" si="7"/>
        <v xml:space="preserve">    field_tag: "**Tag**"</v>
      </c>
      <c r="M84" s="19" t="str">
        <f t="shared" si="8"/>
        <v xml:space="preserve">    field_def_tag: "When individuals, or groups of individuals, are categorized within an image, regardless of whether the information applies to all of the individuals in the image. A single tag is applied to categorize one or more individuals with the same combination of characteristics (e.g., Adult Males displaying the same Behaviour). Conversely, multiple tags are applied when individuals in an image differ in their characteristics (e.g., an Adult and a Juvenile, all else remaining equal, are tagged separately). This could also occur for Age Class, Behaviour, Human Transport Mode*/Activity, etc. Since multiple tags can occur for a single image, there may be multiple data rows for the same image (if the Event Type is at the 'Tag' level)."</v>
      </c>
    </row>
    <row r="85" spans="2:13" ht="15">
      <c r="B85" s="19">
        <v>170</v>
      </c>
      <c r="C85" s="19" t="s">
        <v>931</v>
      </c>
      <c r="D85" s="22" t="s">
        <v>604</v>
      </c>
      <c r="E85" s="27" t="s">
        <v>3355</v>
      </c>
      <c r="F85" s="24" t="str">
        <f t="shared" si="6"/>
        <v>(#target_species)=@{{ field_target_species }}@@: {{ field_def_target_species }}@@</v>
      </c>
      <c r="G85" s="22" t="s">
        <v>3404</v>
      </c>
      <c r="H85" s="22"/>
      <c r="I85" s="25" t="b">
        <v>1</v>
      </c>
      <c r="J85" s="26" t="b">
        <v>1</v>
      </c>
      <c r="K85" s="26" t="b">
        <v>1</v>
      </c>
      <c r="L85" s="19" t="str">
        <f t="shared" si="7"/>
        <v xml:space="preserve">    field_target_species: "**Target Species**"</v>
      </c>
      <c r="M85" s="19" t="str">
        <f t="shared" si="8"/>
        <v xml:space="preserve">    field_def_target_species: "The common name(s) of the species that the [survey](/09_gloss_ref/09_glossary.md#survey) was designed to detect."</v>
      </c>
    </row>
    <row r="86" spans="2:13" ht="15">
      <c r="B86" s="19">
        <v>173</v>
      </c>
      <c r="C86" s="19" t="s">
        <v>931</v>
      </c>
      <c r="D86" s="22" t="s">
        <v>693</v>
      </c>
      <c r="E86" s="27" t="s">
        <v>2091</v>
      </c>
      <c r="F86" s="24" t="str">
        <f t="shared" si="6"/>
        <v>(#test_image_taken)=@{{ field_test_image_taken }}@@: {{ field_def_test_image_taken }}@@</v>
      </c>
      <c r="G86" s="22" t="s">
        <v>694</v>
      </c>
      <c r="H86" s="22"/>
      <c r="I86" s="25" t="b">
        <v>0</v>
      </c>
      <c r="J86" s="26" t="b">
        <v>1</v>
      </c>
      <c r="K86" s="26" t="b">
        <v>1</v>
      </c>
      <c r="L86" s="19" t="str">
        <f t="shared" si="7"/>
        <v xml:space="preserve">    field_test_image_taken: "**\*Test Image Taken"</v>
      </c>
      <c r="M86" s="19" t="str">
        <f t="shared" si="8"/>
        <v xml:space="preserve">    field_def_test_image_taken: "Whether a test image (i.e., an image taken from a camera after it has been set up to provide a permanent record of the visit metadata) was taken. Arm the camera, from ~5 m in front, walk towards the camera while holding the Test Image Sheet."</v>
      </c>
    </row>
    <row r="87" spans="2:13" ht="15">
      <c r="B87" s="19">
        <v>184</v>
      </c>
      <c r="C87" s="19" t="s">
        <v>931</v>
      </c>
      <c r="D87" s="22" t="s">
        <v>601</v>
      </c>
      <c r="E87" s="27" t="s">
        <v>3358</v>
      </c>
      <c r="F87" s="24" t="str">
        <f t="shared" si="6"/>
        <v>(#utm_zone_camera_location)=@{{ field_utm_zone_camera_location }}@@: {{ field_def_utm_zone_camera_location }}@@</v>
      </c>
      <c r="G87" s="22" t="s">
        <v>805</v>
      </c>
      <c r="H87" s="22"/>
      <c r="I87" s="25" t="b">
        <v>1</v>
      </c>
      <c r="J87" s="26" t="b">
        <v>1</v>
      </c>
      <c r="K87" s="26" t="b">
        <v>1</v>
      </c>
      <c r="L87" s="19" t="str">
        <f t="shared" si="7"/>
        <v xml:space="preserve">    field_utm_zone_camera_location: "**UTM Zone Camera Location**"</v>
      </c>
      <c r="M87" s="19" t="str">
        <f t="shared" si="8"/>
        <v xml:space="preserve">    field_def_utm_zone_camera_location: "The number corresponding to the Universal Transverse Mercator (UTM) grid zone where the camera was placed (e.g., '12'). UTM is a coordinate system that divides the earth into grid zones that are identified with a number (representing a width of latitude) and letter (representing the hemisphere). &lt;br&gt; &lt;br&gt;In Alberta the UTM zones are either 11, 12, or TTM. Enter all other UTM zones in the Camera Location Comments field (e.g., zones 7-10 for British Columbia), or use Latitude and Longitude instead of UTM coordinates. &lt;br&gt; &lt;br&gt;"</v>
      </c>
    </row>
    <row r="88" spans="2:13" ht="15">
      <c r="B88" s="19">
        <v>189</v>
      </c>
      <c r="C88" s="19" t="s">
        <v>931</v>
      </c>
      <c r="D88" s="22" t="s">
        <v>690</v>
      </c>
      <c r="E88" s="27" t="s">
        <v>2093</v>
      </c>
      <c r="F88" s="24" t="str">
        <f t="shared" si="6"/>
        <v>(#visit_comments)=@{{ field_visit_comments }}@@: {{ field_def_visit_comments }}@@</v>
      </c>
      <c r="G88" s="22" t="s">
        <v>884</v>
      </c>
      <c r="H88" s="22"/>
      <c r="I88" s="25" t="b">
        <v>0</v>
      </c>
      <c r="J88" s="26" t="b">
        <v>1</v>
      </c>
      <c r="K88" s="28" t="b">
        <v>0</v>
      </c>
      <c r="L88" s="19" t="str">
        <f t="shared" si="7"/>
        <v xml:space="preserve">    field_visit_comments: "**\*Visit Comments"</v>
      </c>
      <c r="M88" s="19" t="str">
        <f t="shared" si="8"/>
        <v xml:space="preserve">    field_def_visit_comments: "Comments describing additional details about the deployment and*/or Service*/Retrieval visits."</v>
      </c>
    </row>
    <row r="89" spans="2:13" ht="15">
      <c r="B89" s="19">
        <v>193</v>
      </c>
      <c r="C89" s="19" t="s">
        <v>931</v>
      </c>
      <c r="D89" s="22" t="s">
        <v>689</v>
      </c>
      <c r="E89" s="27" t="s">
        <v>2094</v>
      </c>
      <c r="F89" s="24" t="str">
        <f t="shared" si="6"/>
        <v>(#walktest_complete)=@{{ field_walktest_complete }}@@: {{ field_def_walktest_complete }}@@</v>
      </c>
      <c r="G89" s="22" t="s">
        <v>883</v>
      </c>
      <c r="H89" s="22"/>
      <c r="I89" s="25" t="b">
        <v>0</v>
      </c>
      <c r="J89" s="26" t="b">
        <v>1</v>
      </c>
      <c r="K89" s="26" t="b">
        <v>1</v>
      </c>
      <c r="L89" s="19" t="str">
        <f t="shared" si="7"/>
        <v xml:space="preserve">    field_walktest_complete: "**\*Walktest Complete"</v>
      </c>
      <c r="M89" s="19" t="str">
        <f t="shared" si="8"/>
        <v xml:space="preserve">    field_def_walktest_complete: "Whether a walktest was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v>
      </c>
    </row>
    <row r="90" spans="2:13" ht="15">
      <c r="B90" s="19">
        <v>194</v>
      </c>
      <c r="C90" s="19" t="s">
        <v>931</v>
      </c>
      <c r="D90" s="22" t="s">
        <v>687</v>
      </c>
      <c r="E90" s="27" t="s">
        <v>2095</v>
      </c>
      <c r="F90" s="24" t="str">
        <f t="shared" si="6"/>
        <v>(#walktest_distance)=@{{ field_walktest_distance }}@@: {{ field_def_walktest_distance }}@@</v>
      </c>
      <c r="G90" s="22" t="s">
        <v>688</v>
      </c>
      <c r="H90" s="22" t="b">
        <v>1</v>
      </c>
      <c r="I90" s="25" t="b">
        <v>0</v>
      </c>
      <c r="J90" s="26" t="b">
        <v>1</v>
      </c>
      <c r="K90" s="26" t="b">
        <v>1</v>
      </c>
      <c r="L90" s="19" t="str">
        <f t="shared" si="7"/>
        <v xml:space="preserve">    field_walktest_distance: "**\*Walktest Distance (m) **"</v>
      </c>
      <c r="M90" s="19" t="str">
        <f t="shared" si="8"/>
        <v xml:space="preserve">    field_def_walktest_distance: "The horizontal distance from the camera at which the crew performs the walktest (metres; to the nearest 0.05 m). Leave blank if not applicable."</v>
      </c>
    </row>
    <row r="91" spans="2:13" ht="15">
      <c r="B91" s="19">
        <v>195</v>
      </c>
      <c r="C91" s="19" t="s">
        <v>931</v>
      </c>
      <c r="D91" s="22" t="s">
        <v>685</v>
      </c>
      <c r="E91" s="27" t="s">
        <v>2096</v>
      </c>
      <c r="F91" s="24" t="str">
        <f t="shared" si="6"/>
        <v>(#walktest_height)=@{{ field_walktest_height }}@@: {{ field_def_walktest_height }}@@</v>
      </c>
      <c r="G91" s="22" t="s">
        <v>686</v>
      </c>
      <c r="H91" s="22" t="b">
        <v>1</v>
      </c>
      <c r="I91" s="25" t="b">
        <v>0</v>
      </c>
      <c r="J91" s="26" t="b">
        <v>1</v>
      </c>
      <c r="K91" s="26" t="b">
        <v>1</v>
      </c>
      <c r="L91" s="19" t="str">
        <f t="shared" si="7"/>
        <v xml:space="preserve">    field_walktest_height: "**\*Walktest Height (m)**"</v>
      </c>
      <c r="M91" s="19" t="str">
        <f t="shared" si="8"/>
        <v xml:space="preserve">    field_def_walktest_height: "The vertical distance from the camera at which the crew performs the walktest (metres; to the nearest 0.05 m). Leave blank if not applicable."</v>
      </c>
    </row>
    <row r="92" spans="2:13" ht="15">
      <c r="B92" s="19">
        <v>2</v>
      </c>
      <c r="C92" s="19" t="s">
        <v>932</v>
      </c>
      <c r="D92" s="22" t="s">
        <v>683</v>
      </c>
      <c r="E92" s="27" t="s">
        <v>3359</v>
      </c>
      <c r="F92" s="24" t="str">
        <f t="shared" si="6"/>
        <v>(#age_class_adult)=@{{ field_option_age_class_adult }}@@: {{ field_option_def_age_class_adult }}@@</v>
      </c>
      <c r="G92" s="22" t="s">
        <v>684</v>
      </c>
      <c r="H92" s="22"/>
      <c r="I92" s="25" t="s">
        <v>390</v>
      </c>
      <c r="J92" s="26" t="b">
        <v>1</v>
      </c>
      <c r="K92" s="28" t="b">
        <v>0</v>
      </c>
      <c r="L92" s="19" t="str">
        <f t="shared" si="7"/>
        <v xml:space="preserve">    field_option_age_class_adult: "**Adult**"</v>
      </c>
      <c r="M92" s="19" t="str">
        <f t="shared" si="8"/>
        <v xml:space="preserve">    field_option_def_age_class_adult: "Animals that are old enough to breed; reproductively mature."</v>
      </c>
    </row>
    <row r="93" spans="2:13" ht="15">
      <c r="B93" s="19">
        <v>86</v>
      </c>
      <c r="C93" s="19" t="s">
        <v>932</v>
      </c>
      <c r="D93" s="22" t="s">
        <v>649</v>
      </c>
      <c r="E93" s="27" t="s">
        <v>651</v>
      </c>
      <c r="F93" s="24" t="str">
        <f t="shared" si="6"/>
        <v>(#age_class_juvenile)=@{{ field_option_age_class_juvenile }}@@: {{ field_option_def_age_class_juvenile }}@@</v>
      </c>
      <c r="G93" s="22" t="s">
        <v>650</v>
      </c>
      <c r="H93" s="22"/>
      <c r="I93" s="25" t="s">
        <v>390</v>
      </c>
      <c r="J93" s="26" t="b">
        <v>1</v>
      </c>
      <c r="K93" s="28" t="b">
        <v>0</v>
      </c>
      <c r="L93" s="19" t="str">
        <f t="shared" si="7"/>
        <v xml:space="preserve">    field_option_age_class_juvenile: "**Juvenile**"</v>
      </c>
      <c r="M93" s="19" t="str">
        <f t="shared" si="8"/>
        <v xml:space="preserve">    field_option_def_age_class_juvenile: "Animals in their first summer, with clearly juvenile features (e.g., spots); mammals older than neonates but that still require parental care."</v>
      </c>
    </row>
    <row r="94" spans="2:13" ht="15">
      <c r="B94" s="19">
        <v>159</v>
      </c>
      <c r="C94" s="19" t="s">
        <v>932</v>
      </c>
      <c r="D94" s="22" t="s">
        <v>607</v>
      </c>
      <c r="E94" s="27" t="s">
        <v>608</v>
      </c>
      <c r="F94" s="24" t="str">
        <f t="shared" si="6"/>
        <v>(#age_class_subadult)=@{{ field_option_age_class_subadult }}@@: {{ field_option_def_age_class_subadult }}@@</v>
      </c>
      <c r="G94" s="22" t="s">
        <v>751</v>
      </c>
      <c r="H94" s="22"/>
      <c r="I94" s="25" t="s">
        <v>390</v>
      </c>
      <c r="J94" s="26" t="b">
        <v>1</v>
      </c>
      <c r="K94" s="28" t="b">
        <v>0</v>
      </c>
      <c r="L94" s="19" t="str">
        <f t="shared" si="7"/>
        <v xml:space="preserve">    field_option_age_class_subadult: "**Subadult**"</v>
      </c>
      <c r="M94" s="19" t="str">
        <f t="shared" si="8"/>
        <v xml:space="preserve">    field_option_def_age_class_subadult: "Animals older than a 'Juvenile' but not yet an 'Adult'; a 'Subadult' may be further classified into 'Young of the Year' or 'Yearling.'"</v>
      </c>
    </row>
    <row r="95" spans="2:13" ht="15">
      <c r="B95" s="19">
        <v>160</v>
      </c>
      <c r="C95" s="19" t="s">
        <v>932</v>
      </c>
      <c r="D95" s="22" t="s">
        <v>611</v>
      </c>
      <c r="E95" s="27" t="s">
        <v>612</v>
      </c>
      <c r="F95" s="24" t="str">
        <f t="shared" si="6"/>
        <v>(#age_class_subadult_yearling)=@{{ field_option_age_class_subadult_yearling }}@@: {{ field_option_def_age_class_subadult_yearling }}@@</v>
      </c>
      <c r="G95" s="22" t="s">
        <v>752</v>
      </c>
      <c r="H95" s="22"/>
      <c r="I95" s="25" t="s">
        <v>390</v>
      </c>
      <c r="J95" s="26" t="b">
        <v>1</v>
      </c>
      <c r="K95" s="28" t="b">
        <v>0</v>
      </c>
      <c r="L95" s="19" t="str">
        <f t="shared" si="7"/>
        <v xml:space="preserve">    field_option_age_class_subadult_yearling: "**Subadult - Yearling**"</v>
      </c>
      <c r="M95" s="19" t="str">
        <f t="shared" si="8"/>
        <v xml:space="preserve">    field_option_def_age_class_subadult_yearling: "Animals approximately one year old; has lived through one winter season; between 'Young of Year' and 'Adult.'"</v>
      </c>
    </row>
    <row r="96" spans="2:13" ht="15">
      <c r="B96" s="19">
        <v>161</v>
      </c>
      <c r="C96" s="19" t="s">
        <v>932</v>
      </c>
      <c r="D96" s="22" t="s">
        <v>609</v>
      </c>
      <c r="E96" s="27" t="s">
        <v>610</v>
      </c>
      <c r="F96" s="24" t="str">
        <f t="shared" si="6"/>
        <v>(#age_class_subadult_youngofyear)=@{{ field_option_age_class_subadult_youngofyear }}@@: {{ field_option_def_age_class_subadult_youngofyear }}@@</v>
      </c>
      <c r="G96" s="22" t="s">
        <v>753</v>
      </c>
      <c r="H96" s="22"/>
      <c r="I96" s="25" t="s">
        <v>390</v>
      </c>
      <c r="J96" s="26" t="b">
        <v>1</v>
      </c>
      <c r="K96" s="28" t="b">
        <v>0</v>
      </c>
      <c r="L96" s="19" t="str">
        <f t="shared" si="7"/>
        <v xml:space="preserve">    field_option_age_class_subadult_youngofyear: "**Subadult - Young of Year**"</v>
      </c>
      <c r="M96" s="19" t="str">
        <f t="shared" si="8"/>
        <v xml:space="preserve">    field_option_def_age_class_subadult_youngofyear: "Animals less than one year old; born in the previous year's spring, but has not yet lived through a winter season; between 'Juvenile' and 'Yearling.'"</v>
      </c>
    </row>
    <row r="97" spans="2:13">
      <c r="B97" s="19">
        <v>6</v>
      </c>
      <c r="C97" s="19" t="s">
        <v>0</v>
      </c>
      <c r="D97" s="22" t="s">
        <v>598</v>
      </c>
      <c r="E97" s="24" t="s">
        <v>600</v>
      </c>
      <c r="F97" s="24" t="str">
        <f t="shared" si="6"/>
        <v>(#baitlure_audible_lure)=@{{ term_baitlure_audible_lure }}@@: {{ term_def_baitlure_audible_lure }}@@</v>
      </c>
      <c r="G97" s="22" t="s">
        <v>599</v>
      </c>
      <c r="H97" s="22"/>
      <c r="I97" s="25" t="s">
        <v>390</v>
      </c>
      <c r="J97" s="28" t="b">
        <v>0</v>
      </c>
      <c r="K97" s="26" t="b">
        <v>1</v>
      </c>
      <c r="L97" s="19" t="str">
        <f t="shared" si="7"/>
        <v xml:space="preserve">    term_baitlure_audible_lure: "Audible lure"</v>
      </c>
      <c r="M97" s="19" t="str">
        <f t="shared" si="8"/>
        <v xml:space="preserve">    term_def_baitlure_audible_lure: "Sounds imitating noises of prey or conspecifics that draw animals closer by eliciting curiosity (Schlexer, 2008)."</v>
      </c>
    </row>
    <row r="98" spans="2:13">
      <c r="B98" s="19">
        <v>7</v>
      </c>
      <c r="C98" s="19" t="s">
        <v>0</v>
      </c>
      <c r="D98" s="22" t="s">
        <v>595</v>
      </c>
      <c r="E98" s="22" t="s">
        <v>597</v>
      </c>
      <c r="F98" s="24" t="str">
        <f t="shared" ref="F98:F129" si="9">"(#"&amp;D98&amp;")=@{{ "&amp;C98&amp;"_"&amp;D98&amp;" }}@@: {{ "&amp;C98&amp;"_def_"&amp;D98&amp;" }}@@"</f>
        <v>(#baitlure_bait)=@{{ term_baitlure_bait }}@@: {{ term_def_baitlure_bait }}@@</v>
      </c>
      <c r="G98" s="22" t="s">
        <v>596</v>
      </c>
      <c r="H98" s="22"/>
      <c r="I98" s="25" t="s">
        <v>390</v>
      </c>
      <c r="J98" s="26" t="b">
        <v>1</v>
      </c>
      <c r="K98" s="26" t="b">
        <v>1</v>
      </c>
      <c r="L98" s="19" t="str">
        <f t="shared" ref="L98:L129" si="10">"    "&amp;C98&amp;"_"&amp;D98&amp;": """&amp;E98&amp;""""</f>
        <v xml:space="preserve">    term_baitlure_bait: "Bait"</v>
      </c>
      <c r="M98" s="19" t="str">
        <f t="shared" ref="M98:M129" si="11">"    "&amp;C98&amp;"_def_"&amp;D98&amp;": """&amp;G98&amp;""""</f>
        <v xml:space="preserve">    term_def_baitlure_bait: "A food item (or other substance) that is placed to attract animals via the sense of taste and olfactory cues (Schlexer, 2008)."</v>
      </c>
    </row>
    <row r="99" spans="2:13">
      <c r="B99" s="19">
        <v>91</v>
      </c>
      <c r="C99" s="19" t="s">
        <v>0</v>
      </c>
      <c r="D99" s="22" t="s">
        <v>510</v>
      </c>
      <c r="E99" s="24" t="s">
        <v>512</v>
      </c>
      <c r="F99" s="24" t="str">
        <f t="shared" si="9"/>
        <v>(#baitlure_lure)=@{{ term_baitlure_lure }}@@: {{ term_def_baitlure_lure }}@@</v>
      </c>
      <c r="G99" s="22" t="s">
        <v>511</v>
      </c>
      <c r="H99" s="22"/>
      <c r="I99" s="25" t="s">
        <v>390</v>
      </c>
      <c r="J99" s="26" t="b">
        <v>1</v>
      </c>
      <c r="K99" s="26" t="b">
        <v>1</v>
      </c>
      <c r="L99" s="19" t="str">
        <f t="shared" si="10"/>
        <v xml:space="preserve">    term_baitlure_lure: "Lure"</v>
      </c>
      <c r="M99" s="19" t="str">
        <f t="shared" si="11"/>
        <v xml:space="preserve">    term_def_baitlure_lure: "Any substance that draws animals closer; lures include scent (olfactory) lure, visual lure and audible lure (Schlexer, 2008)."</v>
      </c>
    </row>
    <row r="100" spans="2:13">
      <c r="B100" s="19">
        <v>132</v>
      </c>
      <c r="C100" s="19" t="s">
        <v>0</v>
      </c>
      <c r="D100" s="22" t="s">
        <v>463</v>
      </c>
      <c r="E100" s="24" t="s">
        <v>465</v>
      </c>
      <c r="F100" s="24" t="str">
        <f t="shared" si="9"/>
        <v>(#baitlure_scent_lure)=@{{ term_baitlure_scent_lure }}@@: {{ term_def_baitlure_scent_lure }}@@</v>
      </c>
      <c r="G100" s="22" t="s">
        <v>464</v>
      </c>
      <c r="H100" s="22"/>
      <c r="I100" s="25" t="s">
        <v>390</v>
      </c>
      <c r="J100" s="28" t="b">
        <v>0</v>
      </c>
      <c r="K100" s="26" t="b">
        <v>1</v>
      </c>
      <c r="L100" s="19" t="str">
        <f t="shared" si="10"/>
        <v xml:space="preserve">    term_baitlure_scent_lure: "Scent lure"</v>
      </c>
      <c r="M100" s="19" t="str">
        <f t="shared" si="11"/>
        <v xml:space="preserve">    term_def_baitlure_scent_lure: "Any material that draws animals closer via their sense of smell (Schlexer, 2008)."</v>
      </c>
    </row>
    <row r="101" spans="2:13">
      <c r="B101" s="19">
        <v>191</v>
      </c>
      <c r="C101" s="19" t="s">
        <v>0</v>
      </c>
      <c r="D101" s="22" t="s">
        <v>397</v>
      </c>
      <c r="E101" s="24" t="s">
        <v>399</v>
      </c>
      <c r="F101" s="24" t="str">
        <f t="shared" si="9"/>
        <v>(#baitlure_visual_lure)=@{{ term_baitlure_visual_lure }}@@: {{ term_def_baitlure_visual_lure }}@@</v>
      </c>
      <c r="G101" s="22" t="s">
        <v>398</v>
      </c>
      <c r="H101" s="22"/>
      <c r="I101" s="25" t="s">
        <v>390</v>
      </c>
      <c r="J101" s="28" t="b">
        <v>0</v>
      </c>
      <c r="K101" s="26" t="b">
        <v>1</v>
      </c>
      <c r="L101" s="19" t="str">
        <f t="shared" si="10"/>
        <v xml:space="preserve">    term_baitlure_visual_lure: "Visual lure"</v>
      </c>
      <c r="M101" s="19" t="str">
        <f t="shared" si="11"/>
        <v xml:space="preserve">    term_def_baitlure_visual_lure: "Any material that draws animals closer via their sense of sight (Schlexer, 2008)."</v>
      </c>
    </row>
    <row r="102" spans="2:13">
      <c r="B102" s="19">
        <v>13</v>
      </c>
      <c r="C102" s="19" t="s">
        <v>0</v>
      </c>
      <c r="D102" s="22" t="s">
        <v>592</v>
      </c>
      <c r="E102" s="24" t="s">
        <v>594</v>
      </c>
      <c r="F102" s="24" t="str">
        <f t="shared" si="9"/>
        <v>(#camera_angle)=@{{ term_camera_angle }}@@: {{ term_def_camera_angle }}@@</v>
      </c>
      <c r="G102" s="22" t="s">
        <v>593</v>
      </c>
      <c r="H102" s="22"/>
      <c r="I102" s="25" t="s">
        <v>390</v>
      </c>
      <c r="J102" s="28" t="b">
        <v>0</v>
      </c>
      <c r="K102" s="26" t="b">
        <v>1</v>
      </c>
      <c r="L102" s="19" t="str">
        <f t="shared" si="10"/>
        <v xml:space="preserve">    term_camera_angle: "Camera angle"</v>
      </c>
      <c r="M102" s="19" t="str">
        <f t="shared" si="11"/>
        <v xml:space="preserve">    term_def_camera_angle: "The degree at which the camera is pointed toward the FOV Target Feature relative to the horizontal ground surface (with respect to slope, if applicable)."</v>
      </c>
    </row>
    <row r="103" spans="2:13">
      <c r="B103" s="19">
        <v>16</v>
      </c>
      <c r="C103" s="19" t="s">
        <v>0</v>
      </c>
      <c r="D103" s="22" t="s">
        <v>589</v>
      </c>
      <c r="E103" s="24" t="s">
        <v>591</v>
      </c>
      <c r="F103" s="24" t="str">
        <f t="shared" si="9"/>
        <v>(#camera_days_per_camera_location)=@{{ term_camera_days_per_camera_location }}@@: {{ term_def_camera_days_per_camera_location }}@@</v>
      </c>
      <c r="G103" s="22" t="s">
        <v>590</v>
      </c>
      <c r="H103" s="22"/>
      <c r="I103" s="25" t="s">
        <v>390</v>
      </c>
      <c r="J103" s="28" t="b">
        <v>0</v>
      </c>
      <c r="K103" s="26" t="b">
        <v>1</v>
      </c>
      <c r="L103" s="19" t="str">
        <f t="shared" si="10"/>
        <v xml:space="preserve">    term_camera_days_per_camera_location: "Camera days per camera location"</v>
      </c>
      <c r="M103" s="19" t="str">
        <f t="shared" si="11"/>
        <v xml:space="preserve">    term_def_camera_days_per_camera_location: "The number of days each camera was active and functioning during the period it was deployed (e.g., 24-hour periods or the difference in days between the Deployment Start Date Time and the Deployment End Date Time if there were no interruptions)."</v>
      </c>
    </row>
    <row r="104" spans="2:13">
      <c r="B104" s="19">
        <v>20</v>
      </c>
      <c r="C104" s="19" t="s">
        <v>0</v>
      </c>
      <c r="D104" s="22" t="s">
        <v>587</v>
      </c>
      <c r="E104" s="24" t="s">
        <v>588</v>
      </c>
      <c r="F104" s="24" t="str">
        <f t="shared" si="9"/>
        <v>(#camera_location)=@{{ term_camera_location }}@@: {{ term_def_camera_location }}@@</v>
      </c>
      <c r="G104" s="22" t="s">
        <v>756</v>
      </c>
      <c r="H104" s="22"/>
      <c r="I104" s="25" t="s">
        <v>390</v>
      </c>
      <c r="J104" s="26" t="b">
        <v>1</v>
      </c>
      <c r="K104" s="26" t="b">
        <v>1</v>
      </c>
      <c r="L104" s="19" t="str">
        <f t="shared" si="10"/>
        <v xml:space="preserve">    term_camera_location: "Camera location"</v>
      </c>
      <c r="M104" s="19" t="str">
        <f t="shared" si="11"/>
        <v xml:space="preserve">    term_def_camera_location: "The location where a single camera was placed (recorded as 'Camera Location Name')."</v>
      </c>
    </row>
    <row r="105" spans="2:13">
      <c r="B105" s="19">
        <v>27</v>
      </c>
      <c r="C105" s="19" t="s">
        <v>0</v>
      </c>
      <c r="D105" s="22" t="s">
        <v>585</v>
      </c>
      <c r="E105" s="24" t="s">
        <v>586</v>
      </c>
      <c r="F105" s="24" t="str">
        <f t="shared" si="9"/>
        <v>(#camera_spacing)=@{{ term_camera_spacing }}@@: {{ term_def_camera_spacing }}@@</v>
      </c>
      <c r="G105" s="22" t="s">
        <v>3405</v>
      </c>
      <c r="H105" s="22"/>
      <c r="I105" s="25" t="s">
        <v>390</v>
      </c>
      <c r="J105" s="28" t="b">
        <v>0</v>
      </c>
      <c r="K105" s="26" t="b">
        <v>1</v>
      </c>
      <c r="L105" s="19" t="str">
        <f t="shared" si="10"/>
        <v xml:space="preserve">    term_camera_spacing: "Camera spacing"</v>
      </c>
      <c r="M105" s="19" t="str">
        <f t="shared" si="11"/>
        <v xml:space="preserve">    term_def_camera_spacing: "The distance between cameras (i.e., also referred to as 'inter-trap distance'). This will be influenced by the chosen sampling design, the [survey](/09_gloss_ref/09_glossary.md#survey) Objectives, the Target Species and data analysis."</v>
      </c>
    </row>
    <row r="106" spans="2:13">
      <c r="B106" s="19">
        <v>32</v>
      </c>
      <c r="C106" s="19" t="s">
        <v>0</v>
      </c>
      <c r="D106" s="22" t="s">
        <v>576</v>
      </c>
      <c r="E106" s="24" t="s">
        <v>577</v>
      </c>
      <c r="F106" s="24" t="str">
        <f t="shared" si="9"/>
        <v>(#crew)=@{{ term_crew }}@@: {{ term_def_crew }}@@</v>
      </c>
      <c r="G106" s="22" t="s">
        <v>762</v>
      </c>
      <c r="H106" s="22"/>
      <c r="I106" s="25" t="s">
        <v>390</v>
      </c>
      <c r="J106" s="26" t="b">
        <v>1</v>
      </c>
      <c r="K106" s="26" t="b">
        <v>1</v>
      </c>
      <c r="L106" s="19" t="str">
        <f t="shared" si="10"/>
        <v xml:space="preserve">    term_crew: "Crew"</v>
      </c>
      <c r="M106" s="19" t="str">
        <f t="shared" si="11"/>
        <v xml:space="preserve">    term_def_crew: "The first and last names of all the individuals who collected data during the deployment visit ('Deployment Crew') and Service*/Retrieval visit ('Service*/Retrieval Crew')."</v>
      </c>
    </row>
    <row r="107" spans="2:13">
      <c r="B107" s="19">
        <v>33</v>
      </c>
      <c r="C107" s="19" t="s">
        <v>0</v>
      </c>
      <c r="D107" s="22" t="s">
        <v>574</v>
      </c>
      <c r="E107" s="24" t="s">
        <v>575</v>
      </c>
      <c r="F107" s="24" t="str">
        <f t="shared" si="9"/>
        <v>(#cumulative_det_probability)=@{{ term_cumulative_det_probability }}@@: {{ term_def_cumulative_det_probability }}@@</v>
      </c>
      <c r="G107" s="22" t="s">
        <v>3406</v>
      </c>
      <c r="H107" s="22"/>
      <c r="I107" s="25" t="s">
        <v>390</v>
      </c>
      <c r="J107" s="28" t="b">
        <v>0</v>
      </c>
      <c r="K107" s="26" t="b">
        <v>1</v>
      </c>
      <c r="L107" s="19" t="str">
        <f t="shared" si="10"/>
        <v xml:space="preserve">    term_cumulative_det_probability: "Cumulative detection probability"</v>
      </c>
      <c r="M107" s="19" t="str">
        <f t="shared" si="11"/>
        <v xml:space="preserve">    term_def_cumulative_det_probability: "The probability of detecting a species at least once during the entire [survey](/09_gloss_ref/09_glossary.md#survey) (Steenweg et al., 2019)."</v>
      </c>
    </row>
    <row r="108" spans="2:13">
      <c r="B108" s="19">
        <v>34</v>
      </c>
      <c r="C108" s="19" t="s">
        <v>0</v>
      </c>
      <c r="D108" s="22" t="s">
        <v>3310</v>
      </c>
      <c r="E108" s="24" t="s">
        <v>3319</v>
      </c>
      <c r="F108" s="24" t="str">
        <f t="shared" si="9"/>
        <v>(#density)=@{{ term_density }}@@: {{ term_def_density }}@@</v>
      </c>
      <c r="G108" s="22" t="s">
        <v>3321</v>
      </c>
      <c r="H108" s="22"/>
      <c r="I108" s="25" t="s">
        <v>390</v>
      </c>
      <c r="J108" s="26" t="b">
        <v>1</v>
      </c>
      <c r="K108" s="26" t="b">
        <v>1</v>
      </c>
      <c r="L108" s="19" t="str">
        <f t="shared" si="10"/>
        <v xml:space="preserve">    term_density: "Density"</v>
      </c>
      <c r="M108" s="19" t="str">
        <f t="shared" si="11"/>
        <v xml:space="preserve">    term_def_density: "The number of individuals per unit area (Wearn &amp; Glover-Kapfer, 2017)"</v>
      </c>
    </row>
    <row r="109" spans="2:13">
      <c r="B109" s="19">
        <v>35</v>
      </c>
      <c r="C109" s="19" t="s">
        <v>0</v>
      </c>
      <c r="D109" s="22" t="s">
        <v>572</v>
      </c>
      <c r="E109" s="24" t="s">
        <v>573</v>
      </c>
      <c r="F109" s="24" t="str">
        <f t="shared" si="9"/>
        <v>(#deployment)=@{{ term_deployment }}@@: {{ term_def_deployment }}@@</v>
      </c>
      <c r="G109" s="22" t="s">
        <v>865</v>
      </c>
      <c r="H109" s="22"/>
      <c r="I109" s="25" t="s">
        <v>390</v>
      </c>
      <c r="J109" s="26" t="b">
        <v>1</v>
      </c>
      <c r="K109" s="26" t="b">
        <v>1</v>
      </c>
      <c r="L109" s="19" t="str">
        <f t="shared" si="10"/>
        <v xml:space="preserve">    term_deployment: "Deployment"</v>
      </c>
      <c r="M109" s="19" t="str">
        <f t="shared" si="11"/>
        <v xml:space="preserve">    term_def_deployment: "A unique placement of a camera in space and time (recorded as 'Deployment Name'). There may be multiple deployments for one camera location. Deployments are often considered as the time between visits (i.e., deployment to service, service to service, and service to retrieval). Any change to camera location, sampling period, camera equipment (e.g., Trigger Sensitivity setting, becomes non-functioning), and*/or conditions (e.g., not baited then baited later; camera SD card replaced) should be documented as a unique deployment."</v>
      </c>
    </row>
    <row r="110" spans="2:13">
      <c r="B110" s="19">
        <v>37</v>
      </c>
      <c r="C110" s="19" t="s">
        <v>0</v>
      </c>
      <c r="D110" s="22" t="s">
        <v>570</v>
      </c>
      <c r="E110" s="24" t="s">
        <v>571</v>
      </c>
      <c r="F110" s="24" t="str">
        <f t="shared" si="9"/>
        <v>(#deployment_area_photos)=@{{ term_deployment_area_photos }}@@: {{ term_def_deployment_area_photos }}@@</v>
      </c>
      <c r="G110" s="22" t="s">
        <v>866</v>
      </c>
      <c r="H110" s="22"/>
      <c r="I110" s="25" t="s">
        <v>390</v>
      </c>
      <c r="J110" s="26" t="b">
        <v>1</v>
      </c>
      <c r="K110" s="26" t="b">
        <v>1</v>
      </c>
      <c r="L110" s="19" t="str">
        <f t="shared" si="10"/>
        <v xml:space="preserve">    term_deployment_area_photos: "Deployment area photos"</v>
      </c>
      <c r="M110" s="19" t="str">
        <f t="shared" si="11"/>
        <v xml:space="preserve">    term_def_deployment_area_photos: "Photos of the area around the camera location, collected as a permanent, visual record of the FOV Target Features, Camera Location Characteristics, environmental conditions (e.g., vegetation, ecosite, weather) or other variables of interest. The recommendation includes collecting four photos taken from the centre of the target detection zone (Figure 5), facing each of the four cardinal directions. The documentation of the collection of these photos is recorded as 'Deployment Area Photos Taken' (Y*/N)."</v>
      </c>
    </row>
    <row r="111" spans="2:13">
      <c r="B111" s="19">
        <v>43</v>
      </c>
      <c r="C111" s="19" t="s">
        <v>0</v>
      </c>
      <c r="D111" s="22" t="s">
        <v>567</v>
      </c>
      <c r="E111" s="24" t="s">
        <v>569</v>
      </c>
      <c r="F111" s="24" t="str">
        <f t="shared" si="9"/>
        <v>(#deployment_metadata)=@{{ term_deployment_metadata }}@@: {{ term_def_deployment_metadata }}@@</v>
      </c>
      <c r="G111" s="22" t="s">
        <v>568</v>
      </c>
      <c r="H111" s="22"/>
      <c r="I111" s="25" t="s">
        <v>390</v>
      </c>
      <c r="J111" s="26" t="b">
        <v>1</v>
      </c>
      <c r="K111" s="26" t="b">
        <v>1</v>
      </c>
      <c r="L111" s="19" t="str">
        <f t="shared" si="10"/>
        <v xml:space="preserve">    term_deployment_metadata: "Deployment metadata"</v>
      </c>
      <c r="M111" s="19" t="str">
        <f t="shared" si="11"/>
        <v xml:space="preserve">    term_def_deployment_metadata: "Metadata that is collected each time a camera is deployed. Each deployment event should have its own Camera Deployment Field Datasheet. The relevant metadata fields that should be collected differ when a camera is deployed vs. serviced or retrieved.&lt;br&gt;&lt;br&gt;Refer to Appendix A - Table A5 and Camera Deployment Field Datasheet."</v>
      </c>
    </row>
    <row r="112" spans="2:13">
      <c r="B112" s="19">
        <v>46</v>
      </c>
      <c r="C112" s="19" t="s">
        <v>0</v>
      </c>
      <c r="D112" s="22" t="s">
        <v>564</v>
      </c>
      <c r="E112" s="24" t="s">
        <v>566</v>
      </c>
      <c r="F112" s="24" t="str">
        <f t="shared" si="9"/>
        <v>(#deployment_visit)=@{{ term_deployment_visit }}@@: {{ term_def_deployment_visit }}@@</v>
      </c>
      <c r="G112" s="22" t="s">
        <v>565</v>
      </c>
      <c r="H112" s="22"/>
      <c r="I112" s="25" t="s">
        <v>390</v>
      </c>
      <c r="J112" s="26" t="b">
        <v>1</v>
      </c>
      <c r="K112" s="26" t="b">
        <v>1</v>
      </c>
      <c r="L112" s="19" t="str">
        <f t="shared" si="10"/>
        <v xml:space="preserve">    term_deployment_visit: "Deployment visit"</v>
      </c>
      <c r="M112" s="19" t="str">
        <f t="shared" si="11"/>
        <v xml:space="preserve">    term_def_deployment_visit: "When a crew has gone to a location to deploy a remote camera."</v>
      </c>
    </row>
    <row r="113" spans="2:13">
      <c r="B113" s="19">
        <v>48</v>
      </c>
      <c r="C113" s="19" t="s">
        <v>0</v>
      </c>
      <c r="D113" s="22" t="s">
        <v>561</v>
      </c>
      <c r="E113" s="24" t="s">
        <v>562</v>
      </c>
      <c r="F113" s="24" t="str">
        <f t="shared" si="9"/>
        <v>(#detection_distance)=@{{ term_detection_distance }}@@: {{ term_def_detection_distance }}@@</v>
      </c>
      <c r="G113" s="29" t="s">
        <v>764</v>
      </c>
      <c r="H113" s="22"/>
      <c r="I113" s="25" t="s">
        <v>390</v>
      </c>
      <c r="J113" s="28" t="b">
        <v>0</v>
      </c>
      <c r="K113" s="26" t="b">
        <v>1</v>
      </c>
      <c r="L113" s="19" t="str">
        <f t="shared" si="10"/>
        <v xml:space="preserve">    term_detection_distance: "Detection distance"</v>
      </c>
      <c r="M113" s="19" t="str">
        <f t="shared" si="11"/>
        <v xml:space="preserve">    term_def_detection_distance: "The maximum distance that a sensor can detect a target' (Wearn and Glover-Kapfer, 2017)."</v>
      </c>
    </row>
    <row r="114" spans="2:13">
      <c r="B114" s="19">
        <v>47</v>
      </c>
      <c r="C114" s="19" t="s">
        <v>0</v>
      </c>
      <c r="D114" s="22" t="s">
        <v>563</v>
      </c>
      <c r="E114" s="24" t="s">
        <v>1352</v>
      </c>
      <c r="F114" s="24" t="str">
        <f t="shared" si="9"/>
        <v>(#detection_event)=@{{ term_detection_event }}@@: {{ term_def_detection_event }}@@</v>
      </c>
      <c r="G114" s="22" t="s">
        <v>765</v>
      </c>
      <c r="H114" s="22"/>
      <c r="I114" s="25" t="s">
        <v>390</v>
      </c>
      <c r="J114" s="26" t="b">
        <v>1</v>
      </c>
      <c r="K114" s="26" t="b">
        <v>1</v>
      </c>
      <c r="L114" s="19" t="str">
        <f t="shared" si="10"/>
        <v xml:space="preserve">    term_detection_event: "Detection 'event'"</v>
      </c>
      <c r="M114" s="19" t="str">
        <f t="shared" si="11"/>
        <v xml:space="preserve">    term_def_detection_event: "A group of images or video clips that are considered independent from other images or video clips based on a certain time threshold (or 'inter-detection interval'). For example, 30 minutes (O’Brien et al., 2003; Gerber et al., 2010; Kitamura et al., 2010; Samejima et al., 2012) or 1 hour (e.g., Tobler et al., 2008; Rovero &amp; Marshall, 2009)."</v>
      </c>
    </row>
    <row r="115" spans="2:13">
      <c r="B115" s="19">
        <v>49</v>
      </c>
      <c r="C115" s="19" t="s">
        <v>0</v>
      </c>
      <c r="D115" s="22" t="s">
        <v>559</v>
      </c>
      <c r="E115" s="24" t="s">
        <v>560</v>
      </c>
      <c r="F115" s="24" t="str">
        <f t="shared" si="9"/>
        <v>(#detection_probability)=@{{ term_detection_probability }}@@: {{ term_def_detection_probability }}@@</v>
      </c>
      <c r="G115" s="22" t="s">
        <v>3360</v>
      </c>
      <c r="H115" s="22"/>
      <c r="I115" s="25" t="s">
        <v>390</v>
      </c>
      <c r="J115" s="28" t="b">
        <v>0</v>
      </c>
      <c r="K115" s="26" t="b">
        <v>1</v>
      </c>
      <c r="L115" s="19" t="str">
        <f t="shared" si="10"/>
        <v xml:space="preserve">    term_detection_probability: "Detection probability (aka detectability)"</v>
      </c>
      <c r="M115" s="19" t="str">
        <f t="shared" si="11"/>
        <v xml:space="preserve">    term_def_detection_probability: "The probability (likelihood) that an individual of the population of interest is included in the count at time or location *i*."</v>
      </c>
    </row>
    <row r="116" spans="2:13">
      <c r="B116" s="19">
        <v>50</v>
      </c>
      <c r="C116" s="19" t="s">
        <v>0</v>
      </c>
      <c r="D116" s="22" t="s">
        <v>556</v>
      </c>
      <c r="E116" s="24" t="s">
        <v>558</v>
      </c>
      <c r="F116" s="24" t="str">
        <f t="shared" si="9"/>
        <v>(#detection_rate)=@{{ term_detection_rate }}@@: {{ term_def_detection_rate }}@@</v>
      </c>
      <c r="G116" s="22" t="s">
        <v>557</v>
      </c>
      <c r="H116" s="22"/>
      <c r="I116" s="25" t="s">
        <v>390</v>
      </c>
      <c r="J116" s="28" t="b">
        <v>0</v>
      </c>
      <c r="K116" s="26" t="b">
        <v>1</v>
      </c>
      <c r="L116" s="19" t="str">
        <f t="shared" si="10"/>
        <v xml:space="preserve">    term_detection_rate: "Detection rate"</v>
      </c>
      <c r="M116" s="19" t="str">
        <f t="shared" si="11"/>
        <v xml:space="preserve">    term_def_detection_rate: "The frequency of independent detections within a specified time period."</v>
      </c>
    </row>
    <row r="117" spans="2:13">
      <c r="B117" s="19">
        <v>51</v>
      </c>
      <c r="C117" s="19" t="s">
        <v>0</v>
      </c>
      <c r="D117" s="22" t="s">
        <v>553</v>
      </c>
      <c r="E117" s="24" t="s">
        <v>555</v>
      </c>
      <c r="F117" s="24" t="str">
        <f t="shared" si="9"/>
        <v>(#detection_zone)=@{{ term_detection_zone }}@@: {{ term_def_detection_zone }}@@</v>
      </c>
      <c r="G117" s="22" t="s">
        <v>554</v>
      </c>
      <c r="H117" s="22"/>
      <c r="I117" s="25" t="s">
        <v>390</v>
      </c>
      <c r="J117" s="26" t="b">
        <v>1</v>
      </c>
      <c r="K117" s="26" t="b">
        <v>1</v>
      </c>
      <c r="L117" s="19" t="str">
        <f t="shared" si="10"/>
        <v xml:space="preserve">    term_detection_zone: "Detection zone"</v>
      </c>
      <c r="M117" s="19" t="str">
        <f t="shared" si="11"/>
        <v xml:space="preserve">    term_def_detection_zone: "The area (conical in shape) in which a remote camera can detect the heat signature and motion of an object (Rovero &amp; Zimmermann, 2016) (Figure 5)."</v>
      </c>
    </row>
    <row r="118" spans="2:13">
      <c r="B118" s="19">
        <v>54</v>
      </c>
      <c r="C118" s="19" t="s">
        <v>0</v>
      </c>
      <c r="D118" s="22" t="s">
        <v>549</v>
      </c>
      <c r="E118" s="24" t="s">
        <v>551</v>
      </c>
      <c r="F118" s="24" t="str">
        <f t="shared" si="9"/>
        <v>(#effective_detection_distance)=@{{ term_effective_detection_distance }}@@: {{ term_def_effective_detection_distance }}@@</v>
      </c>
      <c r="G118" s="22" t="s">
        <v>550</v>
      </c>
      <c r="H118" s="22"/>
      <c r="I118" s="25" t="s">
        <v>390</v>
      </c>
      <c r="J118" s="28" t="b">
        <v>0</v>
      </c>
      <c r="K118" s="26" t="b">
        <v>1</v>
      </c>
      <c r="L118" s="19" t="str">
        <f t="shared" si="10"/>
        <v xml:space="preserve">    term_effective_detection_distance: "Effective detection distance"</v>
      </c>
      <c r="M118" s="19" t="str">
        <f t="shared" si="11"/>
        <v xml:space="preserve">    term_def_effective_detection_distance: "The distance from a camera that would give the same number of detections if all animals up to that distance are perfectly detected, and no animals that are farther away are detected; Buckland, 1987, Becker et al., 2022)."</v>
      </c>
    </row>
    <row r="119" spans="2:13">
      <c r="B119" s="19">
        <v>56</v>
      </c>
      <c r="C119" s="19" t="s">
        <v>0</v>
      </c>
      <c r="D119" s="22" t="s">
        <v>546</v>
      </c>
      <c r="E119" s="24" t="s">
        <v>548</v>
      </c>
      <c r="F119" s="24" t="str">
        <f t="shared" si="9"/>
        <v>(#false_trigger)=@{{ term_false_trigger }}@@: {{ term_def_false_trigger }}@@</v>
      </c>
      <c r="G119" s="22" t="s">
        <v>547</v>
      </c>
      <c r="H119" s="22"/>
      <c r="I119" s="25" t="s">
        <v>390</v>
      </c>
      <c r="J119" s="26" t="b">
        <v>1</v>
      </c>
      <c r="K119" s="26" t="b">
        <v>1</v>
      </c>
      <c r="L119" s="19" t="str">
        <f t="shared" si="10"/>
        <v xml:space="preserve">    term_false_trigger: "False trigger"</v>
      </c>
      <c r="M119" s="19" t="str">
        <f t="shared" si="11"/>
        <v xml:space="preserve">    term_def_false_trigger: "Blank images (no wildlife or human present). These images commonly occur when a camera is triggered by vegetation blowing in the wind."</v>
      </c>
    </row>
    <row r="120" spans="2:13">
      <c r="B120" s="19">
        <v>57</v>
      </c>
      <c r="C120" s="19" t="s">
        <v>0</v>
      </c>
      <c r="D120" s="22" t="s">
        <v>544</v>
      </c>
      <c r="E120" s="24" t="s">
        <v>545</v>
      </c>
      <c r="F120" s="24" t="str">
        <f t="shared" si="9"/>
        <v>(#field_of_view)=@{{ term_field_of_view }}@@: {{ term_def_field_of_view }}@@</v>
      </c>
      <c r="G120" s="22" t="s">
        <v>768</v>
      </c>
      <c r="H120" s="22"/>
      <c r="I120" s="25" t="s">
        <v>390</v>
      </c>
      <c r="J120" s="26" t="b">
        <v>1</v>
      </c>
      <c r="K120" s="26" t="b">
        <v>1</v>
      </c>
      <c r="L120" s="19" t="str">
        <f t="shared" si="10"/>
        <v xml:space="preserve">    term_field_of_view: "Field of View (FOV)"</v>
      </c>
      <c r="M120" s="19" t="str">
        <f t="shared" si="11"/>
        <v xml:space="preserve">    term_def_field_of_view: "The extent of a scene that is visible in an image (Figure 5); a large FOV is obtained by 'zooming out' from a scene, whilst 'zooming in' will result in a smaller FOV (Wearn &amp; Glover-Kapfer, 2017)."</v>
      </c>
    </row>
    <row r="121" spans="2:13">
      <c r="B121" s="19">
        <v>126</v>
      </c>
      <c r="C121" s="19" t="s">
        <v>0</v>
      </c>
      <c r="D121" s="22" t="s">
        <v>470</v>
      </c>
      <c r="E121" s="24" t="s">
        <v>472</v>
      </c>
      <c r="F121" s="24" t="str">
        <f t="shared" si="9"/>
        <v>(#fov_registration_area)=@{{ term_fov_registration_area }}@@: {{ term_def_fov_registration_area }}@@</v>
      </c>
      <c r="G121" s="22" t="s">
        <v>471</v>
      </c>
      <c r="H121" s="22"/>
      <c r="I121" s="25" t="s">
        <v>390</v>
      </c>
      <c r="J121" s="28" t="b">
        <v>0</v>
      </c>
      <c r="K121" s="26" t="b">
        <v>1</v>
      </c>
      <c r="L121" s="19" t="str">
        <f t="shared" si="10"/>
        <v xml:space="preserve">    term_fov_registration_area: "Registration area"</v>
      </c>
      <c r="M121" s="19" t="str">
        <f t="shared" si="11"/>
        <v xml:space="preserve">    term_def_fov_registration_area: "The area in which an animal entering has at least some probability of being captured on the image."</v>
      </c>
    </row>
    <row r="122" spans="2:13">
      <c r="B122" s="19">
        <v>186</v>
      </c>
      <c r="C122" s="19" t="s">
        <v>0</v>
      </c>
      <c r="D122" s="22" t="s">
        <v>406</v>
      </c>
      <c r="E122" s="22" t="s">
        <v>408</v>
      </c>
      <c r="F122" s="24" t="str">
        <f t="shared" si="9"/>
        <v>(#fov_viewshed)=@{{ term_fov_viewshed }}@@: {{ term_def_fov_viewshed }}@@</v>
      </c>
      <c r="G122" s="22" t="s">
        <v>407</v>
      </c>
      <c r="H122" s="22"/>
      <c r="I122" s="25" t="s">
        <v>390</v>
      </c>
      <c r="J122" s="28" t="b">
        <v>0</v>
      </c>
      <c r="K122" s="26" t="b">
        <v>1</v>
      </c>
      <c r="L122" s="19" t="str">
        <f t="shared" si="10"/>
        <v xml:space="preserve">    term_fov_viewshed: "Viewshed"</v>
      </c>
      <c r="M122" s="19" t="str">
        <f t="shared" si="11"/>
        <v xml:space="preserve">    term_def_fov_viewshed: "The area visible to the camera as determined by its lens angle (in degrees) and trigger distance (Moeller et al., 2023)."</v>
      </c>
    </row>
    <row r="123" spans="2:13">
      <c r="B123" s="19">
        <v>187</v>
      </c>
      <c r="C123" s="19" t="s">
        <v>0</v>
      </c>
      <c r="D123" s="22" t="s">
        <v>3313</v>
      </c>
      <c r="E123" s="24" t="s">
        <v>3314</v>
      </c>
      <c r="F123" s="24" t="str">
        <f t="shared" si="9"/>
        <v>(#fov_viewshed_density_estimators)=@{{ term_fov_viewshed_density_estimators }}@@: {{ term_def_fov_viewshed_density_estimators }}@@</v>
      </c>
      <c r="G123" s="22" t="s">
        <v>3407</v>
      </c>
      <c r="H123" s="22"/>
      <c r="I123" s="25" t="s">
        <v>390</v>
      </c>
      <c r="J123" s="28" t="b">
        <v>0</v>
      </c>
      <c r="K123" s="26" t="b">
        <v>1</v>
      </c>
      <c r="L123" s="19" t="str">
        <f t="shared" si="10"/>
        <v xml:space="preserve">    term_fov_viewshed_density_estimators: "Viewshed density estimators"</v>
      </c>
      <c r="M123" s="19" t="str">
        <f t="shared" si="11"/>
        <v xml:space="preserve">    term_def_fov_viewshed_density_estimators: "Methods used to estimate the abundance of unmarked populations from observations of animals that relate animal observations to the space directly sampled by each camera’s viewshed (Moeller et al., 2023); they result in viewshed [density](/09_gloss_ref/09_glossary.md#density) estimates that can be extrapolated to abundance within broader sampling frames (Gilbert et al., 2020; Moeller et al., 2023)."</v>
      </c>
    </row>
    <row r="124" spans="2:13">
      <c r="B124" s="19">
        <v>64</v>
      </c>
      <c r="C124" s="19" t="s">
        <v>0</v>
      </c>
      <c r="D124" s="22" t="s">
        <v>539</v>
      </c>
      <c r="E124" s="24" t="s">
        <v>540</v>
      </c>
      <c r="F124" s="24" t="str">
        <f t="shared" si="9"/>
        <v>(#image)=@{{ term_image }}@@: {{ term_def_image }}@@</v>
      </c>
      <c r="G124" s="22" t="s">
        <v>772</v>
      </c>
      <c r="H124" s="22"/>
      <c r="I124" s="25" t="s">
        <v>390</v>
      </c>
      <c r="J124" s="26" t="b">
        <v>1</v>
      </c>
      <c r="K124" s="26" t="b">
        <v>1</v>
      </c>
      <c r="L124" s="19" t="str">
        <f t="shared" si="10"/>
        <v xml:space="preserve">    term_image: "Image"</v>
      </c>
      <c r="M124" s="19" t="str">
        <f t="shared" si="11"/>
        <v xml:space="preserve">    term_def_image: "An individual image captured by a camera, which may be part of a multi-image sequence (recorded as 'Image Name')."</v>
      </c>
    </row>
    <row r="125" spans="2:13">
      <c r="B125" s="19">
        <v>65</v>
      </c>
      <c r="C125" s="19" t="s">
        <v>0</v>
      </c>
      <c r="D125" s="22" t="s">
        <v>537</v>
      </c>
      <c r="E125" s="24" t="s">
        <v>538</v>
      </c>
      <c r="F125" s="24" t="str">
        <f t="shared" si="9"/>
        <v>(#image_classification)=@{{ term_image_classification }}@@: {{ term_def_image_classification }}@@</v>
      </c>
      <c r="G125" s="22" t="s">
        <v>773</v>
      </c>
      <c r="H125" s="22"/>
      <c r="I125" s="25" t="s">
        <v>390</v>
      </c>
      <c r="J125" s="28" t="b">
        <v>0</v>
      </c>
      <c r="K125" s="26" t="b">
        <v>1</v>
      </c>
      <c r="L125" s="19" t="str">
        <f t="shared" si="10"/>
        <v xml:space="preserve">    term_image_classification: "Image classification"</v>
      </c>
      <c r="M125" s="19" t="str">
        <f t="shared" si="11"/>
        <v xml:space="preserve">    term_def_image_classification: "The process of assigning class labels to an image according to the wildlife species, other entities (e.g., human, vehicle), or conditions within the image. Image classification can be performed manually or automatically by an artificial intelligence (AI) algorithm. Image classification is sometimes used interchangeably with 'image tagging.'"</v>
      </c>
    </row>
    <row r="126" spans="2:13">
      <c r="B126" s="19">
        <v>66</v>
      </c>
      <c r="C126" s="19" t="s">
        <v>0</v>
      </c>
      <c r="D126" s="22" t="s">
        <v>534</v>
      </c>
      <c r="E126" s="24" t="s">
        <v>536</v>
      </c>
      <c r="F126" s="24" t="str">
        <f t="shared" si="9"/>
        <v>(#image_classification_confidence)=@{{ term_image_classification_confidence }}@@: {{ term_def_image_classification_confidence }}@@</v>
      </c>
      <c r="G126" s="22" t="s">
        <v>535</v>
      </c>
      <c r="H126" s="22"/>
      <c r="I126" s="25" t="s">
        <v>390</v>
      </c>
      <c r="J126" s="28" t="b">
        <v>0</v>
      </c>
      <c r="K126" s="26" t="b">
        <v>1</v>
      </c>
      <c r="L126" s="19" t="str">
        <f t="shared" si="10"/>
        <v xml:space="preserve">    term_image_classification_confidence: "Image classification confidence "</v>
      </c>
      <c r="M126" s="19" t="str">
        <f t="shared" si="11"/>
        <v xml:space="preserve">    term_def_image_classification_confidence: "The likelihood of an image containing an object of a certain class (Fennell et al., 2022)."</v>
      </c>
    </row>
    <row r="127" spans="2:13">
      <c r="B127" s="19">
        <v>70</v>
      </c>
      <c r="C127" s="19" t="s">
        <v>0</v>
      </c>
      <c r="D127" s="22" t="s">
        <v>531</v>
      </c>
      <c r="E127" s="22" t="s">
        <v>533</v>
      </c>
      <c r="F127" s="24" t="str">
        <f t="shared" si="9"/>
        <v>(#image_processing)=@{{ term_image_processing }}@@: {{ term_def_image_processing }}@@</v>
      </c>
      <c r="G127" s="22" t="s">
        <v>532</v>
      </c>
      <c r="H127" s="22"/>
      <c r="I127" s="25" t="s">
        <v>390</v>
      </c>
      <c r="J127" s="26" t="b">
        <v>1</v>
      </c>
      <c r="K127" s="26" t="b">
        <v>1</v>
      </c>
      <c r="L127" s="19" t="str">
        <f t="shared" si="10"/>
        <v xml:space="preserve">    term_image_processing: "Image processing"</v>
      </c>
      <c r="M127" s="19" t="str">
        <f t="shared" si="11"/>
        <v xml:space="preserve">    term_def_image_processing: "The series of operations that are taken to extract information from images. In the case of remote camera data, it can include loading the images into a processing platform, extracting information from the image metadata (e.g., the date and time the image was taken), running an artificial intelligence (AI) algorithm to identify empty images, classifying animals or other entities within the image."</v>
      </c>
    </row>
    <row r="128" spans="2:13">
      <c r="B128" s="19">
        <v>71</v>
      </c>
      <c r="C128" s="19" t="s">
        <v>0</v>
      </c>
      <c r="D128" s="22" t="s">
        <v>529</v>
      </c>
      <c r="E128" s="22" t="s">
        <v>530</v>
      </c>
      <c r="F128" s="24" t="str">
        <f t="shared" si="9"/>
        <v>(#image_sequence)=@{{ term_image_sequence }}@@: {{ term_def_image_sequence }}@@</v>
      </c>
      <c r="G128" s="22" t="s">
        <v>776</v>
      </c>
      <c r="H128" s="22" t="b">
        <v>1</v>
      </c>
      <c r="I128" s="25" t="s">
        <v>390</v>
      </c>
      <c r="J128" s="26" t="b">
        <v>1</v>
      </c>
      <c r="K128" s="26" t="b">
        <v>0</v>
      </c>
      <c r="L128" s="19" t="str">
        <f t="shared" si="10"/>
        <v xml:space="preserve">    term_image_sequence: "Image Sequence"</v>
      </c>
      <c r="M128" s="19" t="str">
        <f t="shared" si="11"/>
        <v xml:space="preserve">    term_def_image_sequence: "The order of the image in a rapid-fire sequence as reported in the image Exif data (text; e.g., '1 of 1' or '1 of 3'). Leave blank if not applicable."</v>
      </c>
    </row>
    <row r="129" spans="2:13">
      <c r="B129" s="19">
        <v>74</v>
      </c>
      <c r="C129" s="19" t="s">
        <v>0</v>
      </c>
      <c r="D129" s="22" t="s">
        <v>526</v>
      </c>
      <c r="E129" s="24" t="s">
        <v>528</v>
      </c>
      <c r="F129" s="24" t="str">
        <f t="shared" si="9"/>
        <v>(#image_tagging)=@{{ term_image_tagging }}@@: {{ term_def_image_tagging }}@@</v>
      </c>
      <c r="G129" s="22" t="s">
        <v>527</v>
      </c>
      <c r="H129" s="22"/>
      <c r="I129" s="25" t="s">
        <v>390</v>
      </c>
      <c r="J129" s="28" t="b">
        <v>0</v>
      </c>
      <c r="K129" s="26" t="b">
        <v>1</v>
      </c>
      <c r="L129" s="19" t="str">
        <f t="shared" si="10"/>
        <v xml:space="preserve">    term_image_tagging: "Image tagging"</v>
      </c>
      <c r="M129" s="19" t="str">
        <f t="shared" si="11"/>
        <v xml:space="preserve">    term_def_image_tagging: "The process of classifying an image according to the wildlife species, other entities (e.g., human, vehicle), or conditions within the image. Image tagging may follow image classification to further classify characteristics of the individuals (e.g., age class, sex class, or behaviour) or entities within the image."</v>
      </c>
    </row>
    <row r="130" spans="2:13">
      <c r="B130" s="19">
        <v>78</v>
      </c>
      <c r="C130" s="19" t="s">
        <v>0</v>
      </c>
      <c r="D130" s="22" t="s">
        <v>524</v>
      </c>
      <c r="E130" s="24" t="s">
        <v>525</v>
      </c>
      <c r="F130" s="24" t="str">
        <f t="shared" ref="F130:F161" si="12">"(#"&amp;D130&amp;")=@{{ "&amp;C130&amp;"_"&amp;D130&amp;" }}@@: {{ "&amp;C130&amp;"_def_"&amp;D130&amp;" }}@@"</f>
        <v>(#imperfect_detection)=@{{ term_imperfect_detection }}@@: {{ term_def_imperfect_detection }}@@</v>
      </c>
      <c r="G130" s="22" t="s">
        <v>780</v>
      </c>
      <c r="H130" s="22"/>
      <c r="I130" s="25" t="s">
        <v>390</v>
      </c>
      <c r="J130" s="28" t="b">
        <v>0</v>
      </c>
      <c r="K130" s="26" t="b">
        <v>1</v>
      </c>
      <c r="L130" s="19" t="str">
        <f t="shared" ref="L130:L161" si="13">"    "&amp;C130&amp;"_"&amp;D130&amp;": """&amp;E130&amp;""""</f>
        <v xml:space="preserve">    term_imperfect_detection: "Imperfect detection"</v>
      </c>
      <c r="M130" s="19" t="str">
        <f t="shared" ref="M130:M161" si="14">"    "&amp;C130&amp;"_def_"&amp;D130&amp;": """&amp;G130&amp;""""</f>
        <v xml:space="preserve">    term_def_imperfect_detection: "Species are often detected 'imperfectly,' meaning that they are not always detected when they are present (e.g., due to cover of vegetation, cryptic nature or small size) (MacKenzie et al., 2004)."</v>
      </c>
    </row>
    <row r="131" spans="2:13">
      <c r="B131" s="19">
        <v>79</v>
      </c>
      <c r="C131" s="19" t="s">
        <v>0</v>
      </c>
      <c r="D131" s="22" t="s">
        <v>521</v>
      </c>
      <c r="E131" s="24" t="s">
        <v>523</v>
      </c>
      <c r="F131" s="24" t="str">
        <f t="shared" si="12"/>
        <v>(#independent_detections)=@{{ term_independent_detections }}@@: {{ term_def_independent_detections }}@@</v>
      </c>
      <c r="G131" s="22" t="s">
        <v>522</v>
      </c>
      <c r="H131" s="22"/>
      <c r="I131" s="25" t="s">
        <v>390</v>
      </c>
      <c r="J131" s="28" t="b">
        <v>0</v>
      </c>
      <c r="K131" s="26" t="b">
        <v>1</v>
      </c>
      <c r="L131" s="19" t="str">
        <f t="shared" si="13"/>
        <v xml:space="preserve">    term_independent_detections: "Independent detections"</v>
      </c>
      <c r="M131" s="19" t="str">
        <f t="shared" si="14"/>
        <v xml:space="preserve">    term_def_independent_detections: "Detections that are deemed to be independent based on a user-defined threshold (e.g., 30 minutes)."</v>
      </c>
    </row>
    <row r="132" spans="2:13">
      <c r="B132" s="19">
        <v>83</v>
      </c>
      <c r="C132" s="19" t="s">
        <v>0</v>
      </c>
      <c r="D132" s="22" t="s">
        <v>516</v>
      </c>
      <c r="E132" s="24" t="s">
        <v>517</v>
      </c>
      <c r="F132" s="24" t="str">
        <f t="shared" si="12"/>
        <v>(#intensity_of_use)=@{{ term_intensity_of_use }}@@: {{ term_def_intensity_of_use }}@@</v>
      </c>
      <c r="G132" s="29" t="s">
        <v>781</v>
      </c>
      <c r="H132" s="22"/>
      <c r="I132" s="25" t="s">
        <v>390</v>
      </c>
      <c r="J132" s="28" t="b">
        <v>0</v>
      </c>
      <c r="K132" s="26" t="b">
        <v>1</v>
      </c>
      <c r="L132" s="19" t="str">
        <f t="shared" si="13"/>
        <v xml:space="preserve">    term_intensity_of_use: "Intensity of use (Keim et al., 2019)"</v>
      </c>
      <c r="M132" s="19" t="str">
        <f t="shared" si="14"/>
        <v xml:space="preserve">    term_def_intensity_of_use: "The expected number of use events of a specific resource unit during a unit of time… [which characterizes] how frequently a particular resource unit is used' (Keim et al., 2019). The intensity of use differs from the probability of use (which characterizes 'the probability of at least one use event of that resource unit during a unit of time'; Keim et al., 2019)."</v>
      </c>
    </row>
    <row r="133" spans="2:13">
      <c r="B133" s="19">
        <v>84</v>
      </c>
      <c r="C133" s="19" t="s">
        <v>0</v>
      </c>
      <c r="D133" s="22" t="s">
        <v>514</v>
      </c>
      <c r="E133" s="24" t="s">
        <v>515</v>
      </c>
      <c r="F133" s="24" t="str">
        <f t="shared" si="12"/>
        <v>(#inter_detection_interval)=@{{ term_inter_detection_interval }}@@: {{ term_def_inter_detection_interval }}@@</v>
      </c>
      <c r="G133" s="22" t="s">
        <v>3408</v>
      </c>
      <c r="H133" s="22"/>
      <c r="I133" s="25" t="s">
        <v>390</v>
      </c>
      <c r="J133" s="26" t="b">
        <v>1</v>
      </c>
      <c r="K133" s="26" t="b">
        <v>1</v>
      </c>
      <c r="L133" s="19" t="str">
        <f t="shared" si="13"/>
        <v xml:space="preserve">    term_inter_detection_interval: "Inter-detection interval"</v>
      </c>
      <c r="M133" s="19" t="str">
        <f t="shared" si="14"/>
        <v xml:space="preserve">    term_def_inter_detection_interval: "A user-defined threshold used to define a single 'detection event' (i.e., independent 'events') for group of images or video clips (e.g., 30 minutes or 1 hour). The threshold should be recorded in the [survey](/09_gloss_ref/09_glossary.md#survey) Design Description."</v>
      </c>
    </row>
    <row r="134" spans="2:13">
      <c r="B134" s="19">
        <v>87</v>
      </c>
      <c r="C134" s="19" t="s">
        <v>0</v>
      </c>
      <c r="D134" s="22" t="s">
        <v>3311</v>
      </c>
      <c r="E134" s="24" t="s">
        <v>3312</v>
      </c>
      <c r="F134" s="24" t="str">
        <f t="shared" si="12"/>
        <v>(#kernel_density_estimator)=@{{ term_kernel_density_estimator }}@@: {{ term_def_kernel_density_estimator }}@@</v>
      </c>
      <c r="G134" s="22" t="s">
        <v>782</v>
      </c>
      <c r="H134" s="22"/>
      <c r="I134" s="25" t="s">
        <v>390</v>
      </c>
      <c r="J134" s="28" t="b">
        <v>0</v>
      </c>
      <c r="K134" s="26" t="b">
        <v>1</v>
      </c>
      <c r="L134" s="19" t="str">
        <f t="shared" si="13"/>
        <v xml:space="preserve">    term_kernel_density_estimator: "Kernel density estimator"</v>
      </c>
      <c r="M134" s="19" t="str">
        <f t="shared" si="14"/>
        <v xml:space="preserve">    term_def_kernel_density_estimator: "The probability of 'utilization' (Jennrich &amp; Turner, 1969); describes the relative probability of use (Powell &amp; Mitchell, 2012)."</v>
      </c>
    </row>
    <row r="135" spans="2:13">
      <c r="B135" s="19">
        <v>94</v>
      </c>
      <c r="C135" s="19" t="s">
        <v>0</v>
      </c>
      <c r="D135" s="22" t="s">
        <v>502</v>
      </c>
      <c r="E135" s="24" t="s">
        <v>504</v>
      </c>
      <c r="F135" s="24" t="str">
        <f t="shared" si="12"/>
        <v>(#metadata)=@{{ term_metadata }}@@: {{ term_def_metadata }}@@</v>
      </c>
      <c r="G135" s="22" t="s">
        <v>503</v>
      </c>
      <c r="H135" s="22"/>
      <c r="I135" s="25" t="s">
        <v>390</v>
      </c>
      <c r="J135" s="26" t="b">
        <v>1</v>
      </c>
      <c r="K135" s="26" t="b">
        <v>1</v>
      </c>
      <c r="L135" s="19" t="str">
        <f t="shared" si="13"/>
        <v xml:space="preserve">    term_metadata: "Metadata"</v>
      </c>
      <c r="M135" s="19" t="str">
        <f t="shared" si="14"/>
        <v xml:space="preserve">    term_def_metadata: "Data that provides information about other data (e.g., the number of images on an SD card)."</v>
      </c>
    </row>
    <row r="136" spans="2:13">
      <c r="B136" s="19">
        <v>149</v>
      </c>
      <c r="C136" s="19" t="s">
        <v>0</v>
      </c>
      <c r="D136" s="22" t="s">
        <v>354</v>
      </c>
      <c r="E136" s="24" t="s">
        <v>447</v>
      </c>
      <c r="F136" s="24" t="str">
        <f t="shared" si="12"/>
        <v>(#mod_2flankspim)=@{{ term_mod_2flankspim }}@@: {{ term_def_mod_2flankspim }}@@</v>
      </c>
      <c r="G136" s="22" t="s">
        <v>3409</v>
      </c>
      <c r="H136" s="22"/>
      <c r="I136" s="25" t="s">
        <v>390</v>
      </c>
      <c r="J136" s="28" t="b">
        <v>0</v>
      </c>
      <c r="K136" s="26" t="b">
        <v>1</v>
      </c>
      <c r="L136" s="19" t="str">
        <f t="shared" si="13"/>
        <v xml:space="preserve">    term_mod_2flankspim: "Spatial partial identity model (2-flank SPIM) (Augustine et al., 2018)"</v>
      </c>
      <c r="M136" s="19" t="str">
        <f t="shared" si="14"/>
        <v xml:space="preserve">    term_def_mod_2flankspim: "A method used to estimate the [density](/09_gloss_ref/09_glossary.md#density) of partially marked populations in which the 'spatial locations of where partial identity samples are captured to probabilistically resolve their complete identities' (Augustine et al., 2018). Paired sampling design is commonly used to capture both the right and left flanks of an animal to resolve individual identities (Augustine et al., 2018). 2-flank SPIM is an extension of the SCR model (Borchers &amp; Efford, 2008; Efford, 2004; Royle &amp; Young, 2008; Royle et al., 2009)."</v>
      </c>
    </row>
    <row r="137" spans="2:13">
      <c r="B137" s="19">
        <v>29</v>
      </c>
      <c r="C137" s="19" t="s">
        <v>0</v>
      </c>
      <c r="D137" s="22" t="s">
        <v>355</v>
      </c>
      <c r="E137" s="24" t="s">
        <v>583</v>
      </c>
      <c r="F137" s="24" t="str">
        <f t="shared" si="12"/>
        <v>(#mod_catspim)=@{{ term_mod_catspim }}@@: {{ term_def_mod_catspim }}@@</v>
      </c>
      <c r="G137" s="22" t="s">
        <v>3410</v>
      </c>
      <c r="H137" s="22"/>
      <c r="I137" s="25" t="s">
        <v>390</v>
      </c>
      <c r="J137" s="28" t="b">
        <v>0</v>
      </c>
      <c r="K137" s="26" t="b">
        <v>1</v>
      </c>
      <c r="L137" s="19" t="str">
        <f t="shared" si="13"/>
        <v xml:space="preserve">    term_mod_catspim: "Categorical partial identity model (catSPIM) (Augustine et al., 2019; Sun et al., 2022)"</v>
      </c>
      <c r="M137" s="19" t="str">
        <f t="shared" si="14"/>
        <v xml:space="preserve">    term_def_mod_catspim: "A method used to estimate the [density](/09_gloss_ref/09_glossary.md#density) of partially marked populations in which the 'spatial locations of where partial identity samples are captured to probabilistically resolve their complete identities' (Augustine et al., 2018, 2019). catSPIM models use partial identity traits (e.g., sex class, antler points) to help infer individual identities (Augustine et al., 2019; Sun et al., 2022). catSPIM is an extension of the SC model (Chandler &amp; Royle, 2013)."</v>
      </c>
    </row>
    <row r="138" spans="2:13">
      <c r="B138" s="19">
        <v>28</v>
      </c>
      <c r="C138" s="19" t="s">
        <v>0</v>
      </c>
      <c r="D138" s="22" t="s">
        <v>362</v>
      </c>
      <c r="E138" s="22" t="s">
        <v>584</v>
      </c>
      <c r="F138" s="24" t="str">
        <f t="shared" si="12"/>
        <v>(#mod_cr_cmr)=@{{ term_mod_cr_cmr }}@@: {{ term_def_mod_cr_cmr }}@@</v>
      </c>
      <c r="G138" s="22" t="s">
        <v>3411</v>
      </c>
      <c r="H138" s="22"/>
      <c r="I138" s="25" t="s">
        <v>390</v>
      </c>
      <c r="J138" s="28" t="b">
        <v>0</v>
      </c>
      <c r="K138" s="26" t="b">
        <v>1</v>
      </c>
      <c r="L138" s="19" t="str">
        <f t="shared" si="13"/>
        <v xml:space="preserve">    term_mod_cr_cmr: "Capture-recapture (CR) model */ Capture-mark-recapture (CMR) model (Karanth, 1995; Karanth &amp; Nichols, 1998)"</v>
      </c>
      <c r="M138" s="19" t="str">
        <f t="shared" si="14"/>
        <v xml:space="preserve">    term_def_mod_cr_cmr: "A method of estimating the abundance or [density](/09_gloss_ref/09_glossary.md#density) of marked populations using the number of animals detected and the likelihood animals will be detected (detection probability). CR (Karanth, 1995; Karanth &amp; Nichols, 1998) can be used to estimate vital rates where all newly detected unmarked animals become marked and are distinguishable in future (Efford, 2022). Spatially explicit capture-recapture (SECR; Borchers &amp; Efford, 2008; Efford, 2004; Royle &amp; Young, 2008) models have largely replaced CR and CMR models and provide more accurate [density](/09_gloss_ref/09_glossary.md#density) estimates (Blanc et al., 2013, Obbard et al., 2010, Sollmann et al., 2011)."</v>
      </c>
    </row>
    <row r="139" spans="2:13">
      <c r="B139" s="19">
        <v>52</v>
      </c>
      <c r="C139" s="19" t="s">
        <v>0</v>
      </c>
      <c r="D139" s="22" t="s">
        <v>1452</v>
      </c>
      <c r="E139" s="24" t="s">
        <v>552</v>
      </c>
      <c r="F139" s="24" t="str">
        <f t="shared" si="12"/>
        <v>(#mod_distance_sampling)=@{{ term_mod_distance_sampling }}@@: {{ term_def_mod_distance_sampling }}@@</v>
      </c>
      <c r="G139" s="22" t="s">
        <v>3412</v>
      </c>
      <c r="H139" s="22"/>
      <c r="I139" s="25" t="s">
        <v>390</v>
      </c>
      <c r="J139" s="28" t="b">
        <v>0</v>
      </c>
      <c r="K139" s="26" t="b">
        <v>1</v>
      </c>
      <c r="L139" s="19" t="str">
        <f t="shared" si="13"/>
        <v xml:space="preserve">    term_mod_distance_sampling: "Distance sampling (DS) model (Howe et al., 2017)"</v>
      </c>
      <c r="M139" s="19" t="str">
        <f t="shared" si="14"/>
        <v xml:space="preserve">    term_def_mod_distance_sampling: "A method to estimate abundance by using distances at which animals are detected (from [survey](/09_gloss_ref/09_glossary.md#survey) lines or points) to model abundance as a function of decreasing detection probability with animal distance from the camera (using a decay function) (Cappelle et al., 2021; Howe et al., 2017)."</v>
      </c>
    </row>
    <row r="140" spans="2:13">
      <c r="B140" s="19">
        <v>63</v>
      </c>
      <c r="C140" s="19" t="s">
        <v>0</v>
      </c>
      <c r="D140" s="22" t="s">
        <v>1453</v>
      </c>
      <c r="E140" s="24" t="s">
        <v>3361</v>
      </c>
      <c r="F140" s="24" t="str">
        <f t="shared" si="12"/>
        <v>(#mod_hurdle)=@{{ term_mod_hurdle }}@@: {{ term_def_mod_hurdle }}@@</v>
      </c>
      <c r="G140" s="22" t="s">
        <v>785</v>
      </c>
      <c r="H140" s="22"/>
      <c r="I140" s="25" t="s">
        <v>390</v>
      </c>
      <c r="J140" s="28" t="b">
        <v>0</v>
      </c>
      <c r="K140" s="26" t="b">
        <v>1</v>
      </c>
      <c r="L140" s="19" t="str">
        <f t="shared" si="13"/>
        <v xml:space="preserve">    term_mod_hurdle: "Hurdle model (Mullahy, 1986; Heilbron 1994)"</v>
      </c>
      <c r="M140" s="19" t="str">
        <f t="shared" si="14"/>
        <v xml:space="preserve">    term_def_mod_hurdle: "A regression model used in the setting of excess zeros (zero-inflation) and overdispersion (Mullahy, 1986). Hurdle models (aka 'zero-altered' models) differ from zero-inflation models in that they are two-part models, and the zero and non-zero counts are modelling separately (thus, they are only adequate when the counting process cannot generate a zero value) (Blasco-Moreno et al., 2019). [relative abundance indices]"</v>
      </c>
    </row>
    <row r="141" spans="2:13">
      <c r="B141" s="19">
        <v>82</v>
      </c>
      <c r="C141" s="19" t="s">
        <v>0</v>
      </c>
      <c r="D141" s="22" t="s">
        <v>1454</v>
      </c>
      <c r="E141" s="24" t="s">
        <v>518</v>
      </c>
      <c r="F141" s="24" t="str">
        <f t="shared" si="12"/>
        <v>(#mod_instantaneous_sampling)=@{{ term_mod_instantaneous_sampling }}@@: {{ term_def_mod_instantaneous_sampling }}@@</v>
      </c>
      <c r="G141" s="22" t="s">
        <v>3413</v>
      </c>
      <c r="H141" s="22"/>
      <c r="I141" s="25" t="s">
        <v>390</v>
      </c>
      <c r="J141" s="28" t="b">
        <v>0</v>
      </c>
      <c r="K141" s="26" t="b">
        <v>1</v>
      </c>
      <c r="L141" s="19" t="str">
        <f t="shared" si="13"/>
        <v xml:space="preserve">    term_mod_instantaneous_sampling: "Instantaneous sampling (IS) (Moeller et al., 2018)"</v>
      </c>
      <c r="M141" s="19" t="str">
        <f t="shared" si="14"/>
        <v xml:space="preserve">    term_def_mod_instantaneous_sampling: "A method used to estimate abundance or [density](/09_gloss_ref/09_glossary.md#density) from time-lapse images from randomly deployed cameras; the number of unique individuals (the count) is needed (Moeller et al., 2018)."</v>
      </c>
    </row>
    <row r="142" spans="2:13">
      <c r="B142" s="19">
        <v>85</v>
      </c>
      <c r="C142" s="19" t="s">
        <v>0</v>
      </c>
      <c r="D142" s="22" t="s">
        <v>372</v>
      </c>
      <c r="E142" s="24" t="s">
        <v>513</v>
      </c>
      <c r="F142" s="24" t="str">
        <f t="shared" si="12"/>
        <v>(#mod_inventory)=@{{ term_mod_inventory }}@@: {{ term_def_mod_inventory }}@@</v>
      </c>
      <c r="G142" s="22" t="s">
        <v>3414</v>
      </c>
      <c r="H142" s="22"/>
      <c r="I142" s="25" t="s">
        <v>390</v>
      </c>
      <c r="J142" s="28" t="b">
        <v>0</v>
      </c>
      <c r="K142" s="26" t="b">
        <v>1</v>
      </c>
      <c r="L142" s="19" t="str">
        <f t="shared" si="13"/>
        <v xml:space="preserve">    term_mod_inventory: "Inventory"</v>
      </c>
      <c r="M142" s="19" t="str">
        <f t="shared" si="14"/>
        <v xml:space="preserve">    term_def_mod_inventory: "Rapid assessment [survey](/09_gloss_ref/09_glossary.md#survey)s to determine what species are present in a given area at a given point in time; there is no attempt made to quantify aspects of communities or populations (Wearn &amp; Glover-Kapfer, 2017)."</v>
      </c>
    </row>
    <row r="143" spans="2:13">
      <c r="B143" s="19">
        <v>96</v>
      </c>
      <c r="C143" s="19" t="s">
        <v>0</v>
      </c>
      <c r="D143" s="22" t="s">
        <v>1455</v>
      </c>
      <c r="E143" s="24" t="s">
        <v>500</v>
      </c>
      <c r="F143" s="24" t="str">
        <f t="shared" si="12"/>
        <v>(#mod_modelling_approach)=@{{ term_mod_modelling_approach }}@@: {{ term_def_mod_modelling_approach }}@@</v>
      </c>
      <c r="G143" s="22" t="s">
        <v>3415</v>
      </c>
      <c r="H143" s="22"/>
      <c r="I143" s="25" t="s">
        <v>390</v>
      </c>
      <c r="J143" s="26" t="b">
        <v>1</v>
      </c>
      <c r="K143" s="26" t="b">
        <v>1</v>
      </c>
      <c r="L143" s="19" t="str">
        <f t="shared" si="13"/>
        <v xml:space="preserve">    term_mod_modelling_approach: "Modelling approach"</v>
      </c>
      <c r="M143" s="19" t="str">
        <f t="shared" si="14"/>
        <v xml:space="preserve">    term_def_mod_modelling_approach: "The method used to analyze the camera data, which should depend on the state variable, e.g., occupancy models [MacKenzie et al., 2002], spatially explicit capture recapture (SECR) for [density](/09_gloss_ref/09_glossary.md#density) estimation [Chandler and Royle, 2013], etc. and the Target Species."</v>
      </c>
    </row>
    <row r="144" spans="2:13">
      <c r="B144" s="19">
        <v>95</v>
      </c>
      <c r="C144" s="19" t="s">
        <v>0</v>
      </c>
      <c r="D144" s="22" t="s">
        <v>1456</v>
      </c>
      <c r="E144" s="24" t="s">
        <v>501</v>
      </c>
      <c r="F144" s="24" t="str">
        <f t="shared" si="12"/>
        <v>(#mod_modelling_assumption)=@{{ term_mod_modelling_assumption }}@@: {{ term_def_mod_modelling_assumption }}@@</v>
      </c>
      <c r="G144" s="22" t="s">
        <v>873</v>
      </c>
      <c r="H144" s="22"/>
      <c r="I144" s="25" t="s">
        <v>390</v>
      </c>
      <c r="J144" s="28" t="b">
        <v>0</v>
      </c>
      <c r="K144" s="26" t="b">
        <v>1</v>
      </c>
      <c r="L144" s="19" t="str">
        <f t="shared" si="13"/>
        <v xml:space="preserve">    term_mod_modelling_assumption: "Model assumption"</v>
      </c>
      <c r="M144" s="19" t="str">
        <f t="shared" si="14"/>
        <v xml:space="preserve">    term_def_mod_modelling_assumption: "Explicitly stated (or implicitly premised) conventions, choices and other specifications (e.g., about the data, wildlife ecology*/behaviour, the relationships between variables, etc.) on which a particular modelling approach is based that allows the model to provide valid inference."</v>
      </c>
    </row>
    <row r="145" spans="2:13">
      <c r="B145" s="19">
        <v>93</v>
      </c>
      <c r="C145" s="19" t="s">
        <v>0</v>
      </c>
      <c r="D145" s="22" t="s">
        <v>360</v>
      </c>
      <c r="E145" s="24" t="s">
        <v>506</v>
      </c>
      <c r="F145" s="24" t="str">
        <f t="shared" si="12"/>
        <v>(#mod_mr)=@{{ term_mod_mr }}@@: {{ term_def_mod_mr }}@@</v>
      </c>
      <c r="G145" s="22" t="s">
        <v>505</v>
      </c>
      <c r="H145" s="22"/>
      <c r="I145" s="25" t="s">
        <v>390</v>
      </c>
      <c r="J145" s="28" t="b">
        <v>0</v>
      </c>
      <c r="K145" s="26" t="b">
        <v>1</v>
      </c>
      <c r="L145" s="19" t="str">
        <f t="shared" si="13"/>
        <v xml:space="preserve">    term_mod_mr: "Mark-resight (MR) model (Arnason et al., 1991; McClintock et al., 2009)"</v>
      </c>
      <c r="M145" s="19" t="str">
        <f t="shared" si="14"/>
        <v xml:space="preserve">    term_def_mod_mr: "A method used to estimate the abundance of partially marked populations using the number of marked individuals, the number of unmarked individuals, and the detection probability from marked animals (Wearn &amp; Glover-Kapfer, 2017). MR is similar to capture-recapture (CR; Karanth, 1995; Karanth &amp; Nichols, 1998) models, except only a portion of animals are individually identified."</v>
      </c>
    </row>
    <row r="146" spans="2:13">
      <c r="B146" s="19">
        <v>104</v>
      </c>
      <c r="C146" s="19" t="s">
        <v>0</v>
      </c>
      <c r="D146" s="22" t="s">
        <v>1457</v>
      </c>
      <c r="E146" s="22" t="s">
        <v>497</v>
      </c>
      <c r="F146" s="24" t="str">
        <f t="shared" si="12"/>
        <v>(#mod_n_mixture)=@{{ term_mod_n_mixture }}@@: {{ term_def_mod_n_mixture }}@@</v>
      </c>
      <c r="G146" s="22" t="s">
        <v>786</v>
      </c>
      <c r="H146" s="22"/>
      <c r="I146" s="25" t="s">
        <v>390</v>
      </c>
      <c r="J146" s="28" t="b">
        <v>0</v>
      </c>
      <c r="K146" s="26" t="b">
        <v>1</v>
      </c>
      <c r="L146" s="19" t="str">
        <f t="shared" si="13"/>
        <v xml:space="preserve">    term_mod_n_mixture: "N-mixture models"</v>
      </c>
      <c r="M146" s="19" t="str">
        <f t="shared" si="14"/>
        <v xml:space="preserve">    term_def_mod_n_mixture: "A class of models for estimating absolute abundance using replicated counts of animals from several different sites; site-specific counts are treated as independent random variables to estimate the number of animals available for capture at each site; detection is imperfect (Royle 2004). N-mixture models are a type of site-structured model (i.e., that 'treat each camera as though it samples... [a] distinct population within a larger meta-population' [Clarke et al., 2023])."</v>
      </c>
    </row>
    <row r="147" spans="2:13">
      <c r="B147" s="19">
        <v>98</v>
      </c>
      <c r="C147" s="19" t="s">
        <v>0</v>
      </c>
      <c r="D147" s="22" t="s">
        <v>1458</v>
      </c>
      <c r="E147" s="24" t="s">
        <v>499</v>
      </c>
      <c r="F147" s="24" t="str">
        <f t="shared" si="12"/>
        <v>(#mod_negative_binomial)=@{{ term_mod_negative_binomial }}@@: {{ term_def_mod_negative_binomial }}@@</v>
      </c>
      <c r="G147" s="22" t="s">
        <v>498</v>
      </c>
      <c r="H147" s="22"/>
      <c r="I147" s="25" t="s">
        <v>390</v>
      </c>
      <c r="J147" s="28" t="b">
        <v>0</v>
      </c>
      <c r="K147" s="26" t="b">
        <v>1</v>
      </c>
      <c r="L147" s="19" t="str">
        <f t="shared" si="13"/>
        <v xml:space="preserve">    term_mod_negative_binomial: "Negative binomial (NB) regression (Mullahy, 1986)"</v>
      </c>
      <c r="M147" s="19" t="str">
        <f t="shared" si="14"/>
        <v xml:space="preserve">    term_def_mod_negative_binomial: "A regression model used for count data with overdispersion but without zero-inflation. [relative abundance indices]"</v>
      </c>
    </row>
    <row r="148" spans="2:13">
      <c r="B148" s="19">
        <v>108</v>
      </c>
      <c r="C148" s="19" t="s">
        <v>0</v>
      </c>
      <c r="D148" s="22" t="s">
        <v>368</v>
      </c>
      <c r="E148" s="24" t="s">
        <v>494</v>
      </c>
      <c r="F148" s="24" t="str">
        <f t="shared" si="12"/>
        <v>(#mod_occupancy)=@{{ term_mod_occupancy }}@@: {{ term_def_mod_occupancy }}@@</v>
      </c>
      <c r="G148" s="22" t="s">
        <v>493</v>
      </c>
      <c r="H148" s="22"/>
      <c r="I148" s="25" t="s">
        <v>390</v>
      </c>
      <c r="J148" s="28" t="b">
        <v>0</v>
      </c>
      <c r="K148" s="26" t="b">
        <v>1</v>
      </c>
      <c r="L148" s="19" t="str">
        <f t="shared" si="13"/>
        <v xml:space="preserve">    term_mod_occupancy: "Occupancy model (MacKenzie et al., 2002)"</v>
      </c>
      <c r="M148" s="19" t="str">
        <f t="shared" si="14"/>
        <v xml:space="preserve">    term_def_mod_occupancy: "A modelling approach used to account for imperfect detection by first evaluating the detection probability of a species via detection histories (i.e., present or absent) to determine the probability of the true presence or absence of a species at a site (MacKenzie et al., 2002)."</v>
      </c>
    </row>
    <row r="149" spans="2:13">
      <c r="B149" s="19">
        <v>109</v>
      </c>
      <c r="C149" s="19" t="s">
        <v>0</v>
      </c>
      <c r="D149" s="22" t="s">
        <v>1459</v>
      </c>
      <c r="E149" s="22" t="s">
        <v>492</v>
      </c>
      <c r="F149" s="24" t="str">
        <f t="shared" si="12"/>
        <v>(#mod_overdispersion)=@{{ term_mod_overdispersion }}@@: {{ term_def_mod_overdispersion }}@@</v>
      </c>
      <c r="G149" s="22" t="s">
        <v>491</v>
      </c>
      <c r="H149" s="22"/>
      <c r="I149" s="25" t="s">
        <v>390</v>
      </c>
      <c r="J149" s="28" t="b">
        <v>0</v>
      </c>
      <c r="K149" s="26" t="b">
        <v>1</v>
      </c>
      <c r="L149" s="19" t="str">
        <f t="shared" si="13"/>
        <v xml:space="preserve">    term_mod_overdispersion: "Overdispersion"</v>
      </c>
      <c r="M149" s="19" t="str">
        <f t="shared" si="14"/>
        <v xml:space="preserve">    term_def_mod_overdispersion: "A variance significantly larger than the mean (Bliss &amp; Fisher, 1953); greater variability in a set of data than predicted by the error structure of the model (Harrison et al., 2018); excess variability can be caused by zero inflation, non-independence of counts, or both (Zuur et al., 2009)."</v>
      </c>
    </row>
    <row r="150" spans="2:13">
      <c r="B150" s="19">
        <v>113</v>
      </c>
      <c r="C150" s="19" t="s">
        <v>0</v>
      </c>
      <c r="D150" s="22" t="s">
        <v>1460</v>
      </c>
      <c r="E150" s="24" t="s">
        <v>486</v>
      </c>
      <c r="F150" s="24" t="str">
        <f t="shared" si="12"/>
        <v>(#mod_poisson)=@{{ term_mod_poisson }}@@: {{ term_def_mod_poisson }}@@</v>
      </c>
      <c r="G150" s="22" t="s">
        <v>485</v>
      </c>
      <c r="H150" s="22"/>
      <c r="I150" s="25" t="s">
        <v>390</v>
      </c>
      <c r="J150" s="28" t="b">
        <v>0</v>
      </c>
      <c r="K150" s="26" t="b">
        <v>1</v>
      </c>
      <c r="L150" s="19" t="str">
        <f t="shared" si="13"/>
        <v xml:space="preserve">    term_mod_poisson: "Poisson regression"</v>
      </c>
      <c r="M150" s="19" t="str">
        <f t="shared" si="14"/>
        <v xml:space="preserve">    term_def_mod_poisson: "A regression model for count data used when data are not overdispersed or zero-inflated (Lambert, 1992). [relative abundance indices]"</v>
      </c>
    </row>
    <row r="151" spans="2:13">
      <c r="B151" s="19">
        <v>127</v>
      </c>
      <c r="C151" s="19" t="s">
        <v>0</v>
      </c>
      <c r="D151" s="22" t="s">
        <v>366</v>
      </c>
      <c r="E151" s="24" t="s">
        <v>365</v>
      </c>
      <c r="F151" s="24" t="str">
        <f t="shared" si="12"/>
        <v>(#mod_rai)=@{{ term_mod_rai }}@@: {{ term_def_mod_rai }}@@</v>
      </c>
      <c r="G151" s="22" t="s">
        <v>469</v>
      </c>
      <c r="H151" s="22"/>
      <c r="I151" s="25" t="s">
        <v>390</v>
      </c>
      <c r="J151" s="28" t="b">
        <v>0</v>
      </c>
      <c r="K151" s="26" t="b">
        <v>1</v>
      </c>
      <c r="L151" s="19" t="str">
        <f t="shared" si="13"/>
        <v xml:space="preserve">    term_mod_rai: "Relative abundance indices"</v>
      </c>
      <c r="M151" s="19" t="str">
        <f t="shared" si="14"/>
        <v xml:space="preserve">    term_def_mod_rai: "An index of relative abundance. When observational data is converted to a detection rate (i.e., the frequency [count] of independent detections of a species within a distinct time period). An index can be a count of animals or any sign that is expected to vary with population size (Caughley, 1977; O'Brien, 2011)."</v>
      </c>
    </row>
    <row r="152" spans="2:13">
      <c r="B152" s="19">
        <v>124</v>
      </c>
      <c r="C152" s="19" t="s">
        <v>0</v>
      </c>
      <c r="D152" s="22" t="s">
        <v>348</v>
      </c>
      <c r="E152" s="24" t="s">
        <v>476</v>
      </c>
      <c r="F152" s="24" t="str">
        <f t="shared" si="12"/>
        <v>(#mod_rem)=@{{ term_mod_rem }}@@: {{ term_def_mod_rem }}@@</v>
      </c>
      <c r="G152" s="22" t="s">
        <v>3416</v>
      </c>
      <c r="H152" s="22"/>
      <c r="I152" s="25" t="s">
        <v>390</v>
      </c>
      <c r="J152" s="28" t="b">
        <v>0</v>
      </c>
      <c r="K152" s="26" t="b">
        <v>1</v>
      </c>
      <c r="L152" s="19" t="str">
        <f t="shared" si="13"/>
        <v xml:space="preserve">    term_mod_rem: "Random encounter model (REM) (Rowcliffe et al., 2008, 2013)"</v>
      </c>
      <c r="M152" s="19" t="str">
        <f t="shared" si="14"/>
        <v xml:space="preserve">    term_def_mod_rem: "A method used to estimate the [density](/09_gloss_ref/09_glossary.md#density) of unmarked populations; uses the rate of independent captures, an estimate of movement rate, average group size, and the area sampled by the remote camera."</v>
      </c>
    </row>
    <row r="153" spans="2:13">
      <c r="B153" s="19">
        <v>123</v>
      </c>
      <c r="C153" s="19" t="s">
        <v>0</v>
      </c>
      <c r="D153" s="22" t="s">
        <v>346</v>
      </c>
      <c r="E153" s="22" t="s">
        <v>3362</v>
      </c>
      <c r="F153" s="24" t="str">
        <f t="shared" si="12"/>
        <v>(#mod_rest)=@{{ term_mod_rest }}@@: {{ term_def_mod_rest }}@@</v>
      </c>
      <c r="G153" s="22" t="s">
        <v>477</v>
      </c>
      <c r="H153" s="22"/>
      <c r="I153" s="25" t="s">
        <v>390</v>
      </c>
      <c r="J153" s="28" t="b">
        <v>0</v>
      </c>
      <c r="K153" s="26" t="b">
        <v>1</v>
      </c>
      <c r="L153" s="19" t="str">
        <f t="shared" si="13"/>
        <v xml:space="preserve">    term_mod_rest: "Random encounter and staying time (REST) model (Nakashima et al., 2018)"</v>
      </c>
      <c r="M153" s="19" t="str">
        <f t="shared" si="14"/>
        <v xml:space="preserve">    term_def_mod_rest: "A recent modification of the REM (Nakashima et al., 2018) that substitutes staying time (i.e., the cumulative time in the cameras' detection zone) for movement speed (staying time and movement speed are inversely proportional) (Cappelle et al., 2021)."</v>
      </c>
    </row>
    <row r="154" spans="2:13">
      <c r="B154" s="19">
        <v>129</v>
      </c>
      <c r="C154" s="19" t="s">
        <v>0</v>
      </c>
      <c r="D154" s="22" t="s">
        <v>1461</v>
      </c>
      <c r="E154" s="24" t="s">
        <v>468</v>
      </c>
      <c r="F154" s="24" t="str">
        <f t="shared" si="12"/>
        <v>(#mod_royle_nichols)=@{{ term_mod_royle_nichols }}@@: {{ term_def_mod_royle_nichols }}@@</v>
      </c>
      <c r="G154" s="22" t="s">
        <v>3417</v>
      </c>
      <c r="H154" s="22"/>
      <c r="I154" s="25" t="s">
        <v>390</v>
      </c>
      <c r="J154" s="28" t="b">
        <v>0</v>
      </c>
      <c r="K154" s="26" t="b">
        <v>1</v>
      </c>
      <c r="L154" s="19" t="str">
        <f t="shared" si="13"/>
        <v xml:space="preserve">    term_mod_royle_nichols: "Royle-Nichols model (Royle &amp; Nichols, 2003; MacKenzie et al., 2006)"</v>
      </c>
      <c r="M154" s="19" t="str">
        <f t="shared" si="14"/>
        <v xml:space="preserve">    term_def_mod_royle_nichols: "A method used to estimate population abundance or [density](/09_gloss_ref/09_glossary.md#density), which assumes that individuals are counted only once per sampling occasion (Royle, 2004), but that does not require all individuals to be marked. Royle-Nichols models are a type of site-structured model (i.e., that 'treat each camera as though it samples... [a] distinct population within a larger meta-population' [Clarke et al., 2023])."</v>
      </c>
    </row>
    <row r="155" spans="2:13">
      <c r="B155" s="19">
        <v>147</v>
      </c>
      <c r="C155" s="19" t="s">
        <v>0</v>
      </c>
      <c r="D155" s="22" t="s">
        <v>356</v>
      </c>
      <c r="E155" s="24" t="s">
        <v>1308</v>
      </c>
      <c r="F155" s="24" t="str">
        <f t="shared" si="12"/>
        <v>(#mod_sc)=@{{ term_mod_sc }}@@: {{ term_def_mod_sc }}@@</v>
      </c>
      <c r="G155" s="22" t="s">
        <v>3418</v>
      </c>
      <c r="H155" s="22"/>
      <c r="I155" s="25" t="s">
        <v>390</v>
      </c>
      <c r="J155" s="28" t="b">
        <v>0</v>
      </c>
      <c r="K155" s="26" t="b">
        <v>1</v>
      </c>
      <c r="L155" s="19" t="str">
        <f t="shared" si="13"/>
        <v xml:space="preserve">    term_mod_sc: "Spatial count (SC) model / Unmarked spatial capture-recapture (Chandler &amp; Royle, 2013)"</v>
      </c>
      <c r="M155" s="19" t="str">
        <f t="shared" si="14"/>
        <v xml:space="preserve">    term_def_mod_sc: "A method used to estimate the [density](/09_gloss_ref/09_glossary.md#density) of unmarked populations; similar to SECR (Borchers &amp; Efford, 2008; Efford, 2004; Royle &amp; Young, 2008; Royle et al., 2009); however, SC models account for individuals' unknown identities using the spatial pattern of detections (Chandler &amp; Royle, 2013; Sun et al., 2022). SC uses trap-specific counts to estimate the location and number of activity centres to estimate [density](/09_gloss_ref/09_glossary.md#density)."</v>
      </c>
    </row>
    <row r="156" spans="2:13">
      <c r="B156" s="19">
        <v>150</v>
      </c>
      <c r="C156" s="19" t="s">
        <v>0</v>
      </c>
      <c r="D156" s="22" t="s">
        <v>361</v>
      </c>
      <c r="E156" s="24" t="s">
        <v>446</v>
      </c>
      <c r="F156" s="24" t="str">
        <f t="shared" si="12"/>
        <v>(#mod_scr_secr)=@{{ term_mod_scr_secr }}@@: {{ term_def_mod_scr_secr }}@@</v>
      </c>
      <c r="G156" s="22" t="s">
        <v>3419</v>
      </c>
      <c r="H156" s="22"/>
      <c r="I156" s="25" t="s">
        <v>390</v>
      </c>
      <c r="J156" s="28" t="b">
        <v>0</v>
      </c>
      <c r="K156" s="26" t="b">
        <v>1</v>
      </c>
      <c r="L156" s="19" t="str">
        <f t="shared" si="13"/>
        <v xml:space="preserve">    term_mod_scr_secr: "Spatially explicit capture-recapture (SECR) */ Spatial capture-recapture (SCR) (Borchers &amp; Efford, 2008; Efford, 2004; Royle &amp; Young, 2008; Royle et al., 2009)"</v>
      </c>
      <c r="M156" s="19" t="str">
        <f t="shared" si="14"/>
        <v xml:space="preserve">    term_def_mod_scr_secr: "The SECR (or SCR) method is used to estimate the [density](/09_gloss_ref/09_glossary.md#density) of marked populations; an extension of traditional capture-recapture (CR; Karanth, 1995; Karanth &amp; Nichols, 1998) models (Karanth, 1995; Karanth &amp; Nichols, 1998) that explicitly accounts for camera location and animal movement (Burgar et al., 2018). SECR models use spatially referenced individual capture histories to infer where animals' home range centres are, assuming that detection probability decreases with increasing distance between cameras and home range centres (Clarke et al., 2023). SECR models can be implemented using different statistical frameworks, including Bayesian estimation (Royle and Young, 2008; Morin et al., 2022)."</v>
      </c>
    </row>
    <row r="157" spans="2:13">
      <c r="B157" s="19">
        <v>148</v>
      </c>
      <c r="C157" s="19" t="s">
        <v>0</v>
      </c>
      <c r="D157" s="22" t="s">
        <v>358</v>
      </c>
      <c r="E157" s="24" t="s">
        <v>448</v>
      </c>
      <c r="F157" s="24" t="str">
        <f t="shared" si="12"/>
        <v>(#mod_smr)=@{{ term_mod_smr }}@@: {{ term_def_mod_smr }}@@</v>
      </c>
      <c r="G157" s="22" t="s">
        <v>3420</v>
      </c>
      <c r="H157" s="22"/>
      <c r="I157" s="25" t="s">
        <v>390</v>
      </c>
      <c r="J157" s="28" t="b">
        <v>0</v>
      </c>
      <c r="K157" s="26" t="b">
        <v>1</v>
      </c>
      <c r="L157" s="19" t="str">
        <f t="shared" si="13"/>
        <v xml:space="preserve">    term_mod_smr: "Spatial mark-resight (SMR) (Chandler &amp; Royle, 2013; Sollmann et al., 2013a, 2013b)"</v>
      </c>
      <c r="M157" s="19" t="str">
        <f t="shared" si="14"/>
        <v xml:space="preserve">    term_def_mod_smr: "A method used to estimate the [density](/09_gloss_ref/09_glossary.md#density) of 'partially marked populations by combining... [detection] histories of marked [individuals] and counts of unmarked [individuals]' (Doran-Myers, 2018) over several occasions (Sollman et al., 2013a; Rich et al., 2014; Whittington et al., 2018). SMR models can be implemented using different statistical frameworks, including Bayesian estimation (Royle and Young, 2008; Morin et al., 2022)."</v>
      </c>
    </row>
    <row r="158" spans="2:13">
      <c r="B158" s="19">
        <v>145</v>
      </c>
      <c r="C158" s="19" t="s">
        <v>0</v>
      </c>
      <c r="D158" s="22" t="s">
        <v>338</v>
      </c>
      <c r="E158" s="24" t="s">
        <v>452</v>
      </c>
      <c r="F158" s="24" t="str">
        <f t="shared" si="12"/>
        <v>(#mod_ste)=@{{ term_mod_ste }}@@: {{ term_def_mod_ste }}@@</v>
      </c>
      <c r="G158" s="22" t="s">
        <v>3421</v>
      </c>
      <c r="H158" s="22"/>
      <c r="I158" s="25" t="s">
        <v>390</v>
      </c>
      <c r="J158" s="28" t="b">
        <v>0</v>
      </c>
      <c r="K158" s="26" t="b">
        <v>1</v>
      </c>
      <c r="L158" s="19" t="str">
        <f t="shared" si="13"/>
        <v xml:space="preserve">    term_mod_ste: "Space-to-event (STE) model (Moeller et al., 2018)"</v>
      </c>
      <c r="M158" s="19" t="str">
        <f t="shared" si="14"/>
        <v xml:space="preserve">    term_def_mod_ste: "A method used to estimate abundance or [density](/09_gloss_ref/09_glossary.md#density) that accounts for variable detection probability through the use of time-lapse images and is unaffected by animal movement rates (collapses sampling intervals to an instant in time, and thus estimates are unaffected by animal movement rates) (Moeller et al., 2018)."</v>
      </c>
    </row>
    <row r="159" spans="2:13">
      <c r="B159" s="19">
        <v>174</v>
      </c>
      <c r="C159" s="19" t="s">
        <v>0</v>
      </c>
      <c r="D159" s="22" t="s">
        <v>344</v>
      </c>
      <c r="E159" s="24" t="s">
        <v>422</v>
      </c>
      <c r="F159" s="24" t="str">
        <f t="shared" si="12"/>
        <v>(#mod_tifc)=@{{ term_mod_tifc }}@@: {{ term_def_mod_tifc }}@@</v>
      </c>
      <c r="G159" s="22" t="s">
        <v>3422</v>
      </c>
      <c r="H159" s="22"/>
      <c r="I159" s="25" t="s">
        <v>390</v>
      </c>
      <c r="J159" s="28" t="b">
        <v>0</v>
      </c>
      <c r="K159" s="26" t="b">
        <v>1</v>
      </c>
      <c r="L159" s="19" t="str">
        <f t="shared" si="13"/>
        <v xml:space="preserve">    term_mod_tifc: "Time in front of the camera (TIFC) (Huggard, 2018; Warbington &amp; Boyce, 2020; tested in Becker et al., 2022)"</v>
      </c>
      <c r="M159" s="19" t="str">
        <f t="shared" si="14"/>
        <v xml:space="preserve">    term_def_mod_tifc: "A method used to estimate [density](/09_gloss_ref/09_glossary.md#density) that treats camera image data as quadrat samples (Becker et al., 2022)."</v>
      </c>
    </row>
    <row r="160" spans="2:13">
      <c r="B160" s="19">
        <v>176</v>
      </c>
      <c r="C160" s="19" t="s">
        <v>0</v>
      </c>
      <c r="D160" s="22" t="s">
        <v>340</v>
      </c>
      <c r="E160" s="24" t="s">
        <v>419</v>
      </c>
      <c r="F160" s="24" t="str">
        <f t="shared" si="12"/>
        <v>(#mod_tte)=@{{ term_mod_tte }}@@: {{ term_def_mod_tte }}@@</v>
      </c>
      <c r="G160" s="22" t="s">
        <v>3423</v>
      </c>
      <c r="H160" s="22"/>
      <c r="I160" s="25" t="s">
        <v>390</v>
      </c>
      <c r="J160" s="28" t="b">
        <v>0</v>
      </c>
      <c r="K160" s="26" t="b">
        <v>1</v>
      </c>
      <c r="L160" s="19" t="str">
        <f t="shared" si="13"/>
        <v xml:space="preserve">    term_mod_tte: "Time-to-event (TTE) model (Moeller et al., 2018)"</v>
      </c>
      <c r="M160" s="19" t="str">
        <f t="shared" si="14"/>
        <v xml:space="preserve">    term_def_mod_tte: "A method used to estimate abundance or [density](/09_gloss_ref/09_glossary.md#density) from the detection rate while accounting for animal movement rates (Moeller et al., 2018). The TTE model assumes perfect detection (though there is a model extension to account for imperfect detection that requires further testing)."</v>
      </c>
    </row>
    <row r="161" spans="2:13">
      <c r="B161" s="19">
        <v>198</v>
      </c>
      <c r="C161" s="19" t="s">
        <v>0</v>
      </c>
      <c r="D161" s="22" t="s">
        <v>1462</v>
      </c>
      <c r="E161" s="22" t="s">
        <v>391</v>
      </c>
      <c r="F161" s="24" t="str">
        <f t="shared" si="12"/>
        <v>(#mod_zero_inflation)=@{{ term_mod_zero_inflation }}@@: {{ term_def_mod_zero_inflation }}@@</v>
      </c>
      <c r="G161" s="22" t="s">
        <v>787</v>
      </c>
      <c r="H161" s="22"/>
      <c r="I161" s="25" t="s">
        <v>390</v>
      </c>
      <c r="J161" s="28" t="b">
        <v>0</v>
      </c>
      <c r="K161" s="26" t="b">
        <v>1</v>
      </c>
      <c r="L161" s="19" t="str">
        <f t="shared" si="13"/>
        <v xml:space="preserve">    term_mod_zero_inflation: "Zero-inflation"</v>
      </c>
      <c r="M161" s="19" t="str">
        <f t="shared" si="14"/>
        <v xml:space="preserve">    term_def_mod_zero_inflation: "An excess of zeros that is 'so large that those expected in standard distributions (e.g., normal, Poisson, binomial, negative binomial and beta)' (Heilbron, 1994) violate the assumptions of such distributions (Martin et al., 2005). Excess zeroes can be a result of ecological effects ('true' zeros) or due to sampling or observer error ('false zeros') (Martin et al., 2005). Excess zeroes contribute to overdispersion, but they don't necessarily account for all excess variability (Blasco-Moreno et al., 2019)."</v>
      </c>
    </row>
    <row r="162" spans="2:13">
      <c r="B162" s="19">
        <v>196</v>
      </c>
      <c r="C162" s="19" t="s">
        <v>0</v>
      </c>
      <c r="D162" s="22" t="s">
        <v>1463</v>
      </c>
      <c r="E162" s="24" t="s">
        <v>394</v>
      </c>
      <c r="F162" s="24" t="str">
        <f t="shared" ref="F162:F193" si="15">"(#"&amp;D162&amp;")=@{{ "&amp;C162&amp;"_"&amp;D162&amp;" }}@@: {{ "&amp;C162&amp;"_def_"&amp;D162&amp;" }}@@"</f>
        <v>(#mod_zinb)=@{{ term_mod_zinb }}@@: {{ term_def_mod_zinb }}@@</v>
      </c>
      <c r="G162" s="22" t="s">
        <v>788</v>
      </c>
      <c r="H162" s="22"/>
      <c r="I162" s="25" t="s">
        <v>390</v>
      </c>
      <c r="J162" s="28" t="b">
        <v>0</v>
      </c>
      <c r="K162" s="26" t="b">
        <v>1</v>
      </c>
      <c r="L162" s="19" t="str">
        <f t="shared" ref="L162:L193" si="16">"    "&amp;C162&amp;"_"&amp;D162&amp;": """&amp;E162&amp;""""</f>
        <v xml:space="preserve">    term_mod_zinb: "Zero-inflated negative binomial (ZINB) regression (McCullagh &amp; Nelder, 1989)"</v>
      </c>
      <c r="M162" s="19" t="str">
        <f t="shared" ref="M162:M193" si="17">"    "&amp;C162&amp;"_def_"&amp;D162&amp;": """&amp;G162&amp;""""</f>
        <v xml:space="preserve">    term_def_mod_zinb: "A regression model used in the setting of excess zeros (zero-inflation) and overdispersion. This approach is a two-part model, where the zero-inflation is modelled separately from the counts and assumes that the count (abundance) is 'conditional' on the zero-inflation model (occurrence) model. [relative abundance indices]"</v>
      </c>
    </row>
    <row r="163" spans="2:13">
      <c r="B163" s="19">
        <v>197</v>
      </c>
      <c r="C163" s="19" t="s">
        <v>0</v>
      </c>
      <c r="D163" s="22" t="s">
        <v>1464</v>
      </c>
      <c r="E163" s="24" t="s">
        <v>393</v>
      </c>
      <c r="F163" s="24" t="str">
        <f t="shared" si="15"/>
        <v>(#mod_zip)=@{{ term_mod_zip }}@@: {{ term_def_mod_zip }}@@</v>
      </c>
      <c r="G163" s="22" t="s">
        <v>392</v>
      </c>
      <c r="H163" s="22"/>
      <c r="I163" s="25" t="s">
        <v>390</v>
      </c>
      <c r="J163" s="28" t="b">
        <v>0</v>
      </c>
      <c r="K163" s="26" t="b">
        <v>1</v>
      </c>
      <c r="L163" s="19" t="str">
        <f t="shared" si="16"/>
        <v xml:space="preserve">    term_mod_zip: "Zero-inflated Poisson (ZIP) regression (Lambert, 1992)"</v>
      </c>
      <c r="M163" s="19" t="str">
        <f t="shared" si="17"/>
        <v xml:space="preserve">    term_def_mod_zip: "A regression model for count data that both follows the Poisson distribution and contains excess zeros (Lambert, 1992). ZIP models are only appropriate for data for which the overdispersion is not solely due to zero-inflation. [relative abundance indices]"</v>
      </c>
    </row>
    <row r="164" spans="2:13">
      <c r="B164" s="19">
        <v>107</v>
      </c>
      <c r="C164" s="19" t="s">
        <v>0</v>
      </c>
      <c r="D164" s="22" t="s">
        <v>495</v>
      </c>
      <c r="E164" s="24" t="s">
        <v>383</v>
      </c>
      <c r="F164" s="24" t="str">
        <f t="shared" si="15"/>
        <v>(#occupancy)=@{{ term_occupancy }}@@: {{ term_def_occupancy }}@@</v>
      </c>
      <c r="G164" s="22" t="s">
        <v>496</v>
      </c>
      <c r="H164" s="22"/>
      <c r="I164" s="25" t="s">
        <v>390</v>
      </c>
      <c r="J164" s="26" t="b">
        <v>1</v>
      </c>
      <c r="K164" s="26" t="b">
        <v>1</v>
      </c>
      <c r="L164" s="19" t="str">
        <f t="shared" si="16"/>
        <v xml:space="preserve">    term_occupancy: "Occupancy"</v>
      </c>
      <c r="M164" s="19" t="str">
        <f t="shared" si="17"/>
        <v xml:space="preserve">    term_def_occupancy: "The probability a site is occupied by the species."</v>
      </c>
    </row>
    <row r="165" spans="2:13">
      <c r="B165" s="19">
        <v>114</v>
      </c>
      <c r="C165" s="19" t="s">
        <v>0</v>
      </c>
      <c r="D165" s="22" t="s">
        <v>483</v>
      </c>
      <c r="E165" s="24" t="s">
        <v>484</v>
      </c>
      <c r="F165" s="24" t="str">
        <f t="shared" si="15"/>
        <v>(#project)=@{{ term_project }}@@: {{ term_def_project }}@@</v>
      </c>
      <c r="G165" s="22" t="s">
        <v>790</v>
      </c>
      <c r="H165" s="22"/>
      <c r="I165" s="25" t="s">
        <v>390</v>
      </c>
      <c r="J165" s="26" t="b">
        <v>1</v>
      </c>
      <c r="K165" s="26" t="b">
        <v>1</v>
      </c>
      <c r="L165" s="19" t="str">
        <f t="shared" si="16"/>
        <v xml:space="preserve">    term_project: "Project"</v>
      </c>
      <c r="M165" s="19" t="str">
        <f t="shared" si="17"/>
        <v xml:space="preserve">    term_def_project: "A scientific study, inventory or monitoring program that has a certain objective, defined methods, and a defined boundary in space and time (recorded as 'Project Name')."</v>
      </c>
    </row>
    <row r="166" spans="2:13">
      <c r="B166" s="19">
        <v>119</v>
      </c>
      <c r="C166" s="19" t="s">
        <v>0</v>
      </c>
      <c r="D166" s="22" t="s">
        <v>480</v>
      </c>
      <c r="E166" s="24" t="s">
        <v>482</v>
      </c>
      <c r="F166" s="24" t="str">
        <f t="shared" si="15"/>
        <v>(#pseudoreplication)=@{{ term_pseudoreplication }}@@: {{ term_def_pseudoreplication }}@@</v>
      </c>
      <c r="G166" s="22" t="s">
        <v>481</v>
      </c>
      <c r="H166" s="22"/>
      <c r="I166" s="25" t="s">
        <v>390</v>
      </c>
      <c r="J166" s="28" t="b">
        <v>0</v>
      </c>
      <c r="K166" s="26" t="b">
        <v>1</v>
      </c>
      <c r="L166" s="19" t="str">
        <f t="shared" si="16"/>
        <v xml:space="preserve">    term_pseudoreplication: "Pseudoreplication"</v>
      </c>
      <c r="M166" s="19" t="str">
        <f t="shared" si="17"/>
        <v xml:space="preserve">    term_def_pseudoreplication: "When observations are not statistically independent (spatially or temporally) but are treated as if they are independent."</v>
      </c>
    </row>
    <row r="167" spans="2:13">
      <c r="B167" s="19">
        <v>125</v>
      </c>
      <c r="C167" s="19" t="s">
        <v>0</v>
      </c>
      <c r="D167" s="22" t="s">
        <v>473</v>
      </c>
      <c r="E167" s="24" t="s">
        <v>475</v>
      </c>
      <c r="F167" s="24" t="str">
        <f t="shared" si="15"/>
        <v>(#recovery_time)=@{{ term_recovery_time }}@@: {{ term_def_recovery_time }}@@</v>
      </c>
      <c r="G167" s="22" t="s">
        <v>474</v>
      </c>
      <c r="H167" s="22"/>
      <c r="I167" s="25" t="s">
        <v>390</v>
      </c>
      <c r="J167" s="28" t="b">
        <v>0</v>
      </c>
      <c r="K167" s="26" t="b">
        <v>1</v>
      </c>
      <c r="L167" s="19" t="str">
        <f t="shared" si="16"/>
        <v xml:space="preserve">    term_recovery_time: "Recovery time"</v>
      </c>
      <c r="M167" s="19" t="str">
        <f t="shared" si="17"/>
        <v xml:space="preserve">    term_def_recovery_time: "The time necessary for the camera to prepare to capture the next photo after the previous one has been recorded (Trolliet et al., 2014)."</v>
      </c>
    </row>
    <row r="168" spans="2:13">
      <c r="B168" s="19">
        <v>130</v>
      </c>
      <c r="C168" s="19" t="s">
        <v>0</v>
      </c>
      <c r="D168" s="22" t="s">
        <v>466</v>
      </c>
      <c r="E168" s="24" t="s">
        <v>467</v>
      </c>
      <c r="F168" s="24" t="str">
        <f t="shared" si="15"/>
        <v>(#sample_station)=@{{ term_sample_station }}@@: {{ term_def_sample_station }}@@</v>
      </c>
      <c r="G168" s="22" t="s">
        <v>792</v>
      </c>
      <c r="H168" s="22"/>
      <c r="I168" s="25" t="s">
        <v>390</v>
      </c>
      <c r="J168" s="26" t="b">
        <v>1</v>
      </c>
      <c r="K168" s="26" t="b">
        <v>1</v>
      </c>
      <c r="L168" s="19" t="str">
        <f t="shared" si="16"/>
        <v xml:space="preserve">    term_sample_station: "Sample station"</v>
      </c>
      <c r="M168" s="19" t="str">
        <f t="shared" si="17"/>
        <v xml:space="preserve">    term_def_sample_station: "A grouping of two or more non-independent camera locations, such as when cameras are clustered or paired (recorded as 'Sample Station Name')."</v>
      </c>
    </row>
    <row r="169" spans="2:13">
      <c r="B169" s="19">
        <v>30</v>
      </c>
      <c r="C169" s="19" t="s">
        <v>0</v>
      </c>
      <c r="D169" s="22" t="s">
        <v>580</v>
      </c>
      <c r="E169" s="22" t="s">
        <v>582</v>
      </c>
      <c r="F169" s="24" t="str">
        <f t="shared" si="15"/>
        <v>(#sampledesign_clustered)=@{{ term_sampledesign_clustered }}@@: {{ term_def_sampledesign_clustered }}@@</v>
      </c>
      <c r="G169" s="22" t="s">
        <v>581</v>
      </c>
      <c r="H169" s="22"/>
      <c r="I169" s="25" t="s">
        <v>390</v>
      </c>
      <c r="J169" s="26" t="b">
        <v>1</v>
      </c>
      <c r="K169" s="26" t="b">
        <v>1</v>
      </c>
      <c r="L169" s="19" t="str">
        <f t="shared" si="16"/>
        <v xml:space="preserve">    term_sampledesign_clustered: "Clustered design"</v>
      </c>
      <c r="M169" s="19" t="str">
        <f t="shared" si="17"/>
        <v xml:space="preserve">    term_def_sampledesign_clustered: "Multiple cameras are deployed at a sample station (Figure 3d). A clustered design can be used within a systematic or stratified approach (i.e., systematic clustered design or as a clustered random design [Wearn &amp; Glover-Kapfer, 2017])."</v>
      </c>
    </row>
    <row r="170" spans="2:13">
      <c r="B170" s="19">
        <v>31</v>
      </c>
      <c r="C170" s="19" t="s">
        <v>0</v>
      </c>
      <c r="D170" s="22" t="s">
        <v>578</v>
      </c>
      <c r="E170" s="24" t="s">
        <v>579</v>
      </c>
      <c r="F170" s="24" t="str">
        <f t="shared" si="15"/>
        <v>(#sampledesign_convenience)=@{{ term_sampledesign_convenience }}@@: {{ term_def_sampledesign_convenience }}@@</v>
      </c>
      <c r="G170" s="22" t="s">
        <v>875</v>
      </c>
      <c r="H170" s="22"/>
      <c r="I170" s="25" t="s">
        <v>390</v>
      </c>
      <c r="J170" s="26" t="b">
        <v>1</v>
      </c>
      <c r="K170" s="26" t="b">
        <v>1</v>
      </c>
      <c r="L170" s="19" t="str">
        <f t="shared" si="16"/>
        <v xml:space="preserve">    term_sampledesign_convenience: "Convenience design"</v>
      </c>
      <c r="M170" s="19" t="str">
        <f t="shared" si="17"/>
        <v xml:space="preserve">    term_def_sampledesign_convenience: "Camera locations or sample stations are chosen based on logistic considerations (e.g., remoteness, access constraints, and*/or costs)."</v>
      </c>
    </row>
    <row r="171" spans="2:13">
      <c r="B171" s="19">
        <v>110</v>
      </c>
      <c r="C171" s="19" t="s">
        <v>0</v>
      </c>
      <c r="D171" s="22" t="s">
        <v>489</v>
      </c>
      <c r="E171" s="24" t="s">
        <v>490</v>
      </c>
      <c r="F171" s="24" t="str">
        <f t="shared" si="15"/>
        <v>(#sampledesign_paired)=@{{ term_sampledesign_paired }}@@: {{ term_def_sampledesign_paired }}@@</v>
      </c>
      <c r="G171" s="22" t="s">
        <v>794</v>
      </c>
      <c r="H171" s="22"/>
      <c r="I171" s="25" t="s">
        <v>390</v>
      </c>
      <c r="J171" s="26" t="b">
        <v>1</v>
      </c>
      <c r="K171" s="26" t="b">
        <v>1</v>
      </c>
      <c r="L171" s="19" t="str">
        <f t="shared" si="16"/>
        <v xml:space="preserve">    term_sampledesign_paired: "Paired design"</v>
      </c>
      <c r="M171" s="19" t="str">
        <f t="shared" si="17"/>
        <v xml:space="preserve">    term_def_sampledesign_paired: "A form of 'clustered design' where two cameras that are placed closely together to increase detection probability ('paired cameras'), to evaluate certain conditions ('paired sites,' e.g., on- or off trails), etc. Paired placements can help to account for other variability that might occur (i.e., variation in habitat quality). For some objectives, pairs of cameras might be considered subsamples within another sampling design (e.g., simple random, stratified random, systematic)."</v>
      </c>
    </row>
    <row r="172" spans="2:13">
      <c r="B172" s="19">
        <v>122</v>
      </c>
      <c r="C172" s="19" t="s">
        <v>0</v>
      </c>
      <c r="D172" s="22" t="s">
        <v>478</v>
      </c>
      <c r="E172" s="24" t="s">
        <v>1353</v>
      </c>
      <c r="F172" s="24" t="str">
        <f t="shared" si="15"/>
        <v>(#sampledesign_random)=@{{ term_sampledesign_random }}@@: {{ term_def_sampledesign_random }}@@</v>
      </c>
      <c r="G172" s="22" t="s">
        <v>479</v>
      </c>
      <c r="H172" s="22"/>
      <c r="I172" s="25" t="s">
        <v>390</v>
      </c>
      <c r="J172" s="26" t="b">
        <v>1</v>
      </c>
      <c r="K172" s="26" t="b">
        <v>1</v>
      </c>
      <c r="L172" s="19" t="str">
        <f t="shared" si="16"/>
        <v xml:space="preserve">    term_sampledesign_random: "Random (or 'simple random') design"</v>
      </c>
      <c r="M172" s="19" t="str">
        <f t="shared" si="17"/>
        <v xml:space="preserve">    term_def_sampledesign_random: "Cameras occur at randomized camera locations (or sample stations) across the area of interest, sometimes with a predetermined minimum distance between camera locations (or sample stations)."</v>
      </c>
    </row>
    <row r="173" spans="2:13">
      <c r="B173" s="19">
        <v>154</v>
      </c>
      <c r="C173" s="19" t="s">
        <v>0</v>
      </c>
      <c r="D173" s="22" t="s">
        <v>440</v>
      </c>
      <c r="E173" s="24" t="s">
        <v>442</v>
      </c>
      <c r="F173" s="24" t="str">
        <f t="shared" si="15"/>
        <v>(#sampledesign_stratified)=@{{ term_sampledesign_stratified }}@@: {{ term_def_sampledesign_stratified }}@@</v>
      </c>
      <c r="G173" s="22" t="s">
        <v>441</v>
      </c>
      <c r="H173" s="22"/>
      <c r="I173" s="25" t="s">
        <v>390</v>
      </c>
      <c r="J173" s="26" t="b">
        <v>1</v>
      </c>
      <c r="K173" s="26" t="b">
        <v>1</v>
      </c>
      <c r="L173" s="19" t="str">
        <f t="shared" si="16"/>
        <v xml:space="preserve">    term_sampledesign_stratified: "Stratified design"</v>
      </c>
      <c r="M173" s="19" t="str">
        <f t="shared" si="17"/>
        <v xml:space="preserve">    term_def_sampledesign_stratified: "The area of interest is divided into smaller strata (e.g., habitat type, disturbance levels), and cameras are placed within each stratum (e.g., 15%, 35% and 50% of sites within high, medium, and low disturbance strata)."</v>
      </c>
    </row>
    <row r="174" spans="2:13">
      <c r="B174" s="19">
        <v>155</v>
      </c>
      <c r="C174" s="19" t="s">
        <v>0</v>
      </c>
      <c r="D174" s="22" t="s">
        <v>437</v>
      </c>
      <c r="E174" s="24" t="s">
        <v>439</v>
      </c>
      <c r="F174" s="24" t="str">
        <f t="shared" si="15"/>
        <v>(#sampledesign_stratified_random)=@{{ term_sampledesign_stratified_random }}@@: {{ term_def_sampledesign_stratified_random }}@@</v>
      </c>
      <c r="G174" s="22" t="s">
        <v>438</v>
      </c>
      <c r="H174" s="22"/>
      <c r="I174" s="25" t="s">
        <v>390</v>
      </c>
      <c r="J174" s="28" t="b">
        <v>0</v>
      </c>
      <c r="K174" s="26" t="b">
        <v>1</v>
      </c>
      <c r="L174" s="19" t="str">
        <f t="shared" si="16"/>
        <v xml:space="preserve">    term_sampledesign_stratified_random: "Stratified random design "</v>
      </c>
      <c r="M174" s="19" t="str">
        <f t="shared" si="17"/>
        <v xml:space="preserve">    term_def_sampledesign_stratified_random: "The area of interest is divided into smaller strata (e.g., habitat type, disturbance levels), and then a proportional random sample of sites is selected within each stratum (e.g., 15%, 35% and 50% of sites within high, medium and low disturbance strata)."</v>
      </c>
    </row>
    <row r="175" spans="2:13">
      <c r="B175" s="19">
        <v>167</v>
      </c>
      <c r="C175" s="19" t="s">
        <v>0</v>
      </c>
      <c r="D175" s="22" t="s">
        <v>432</v>
      </c>
      <c r="E175" s="24" t="s">
        <v>434</v>
      </c>
      <c r="F175" s="24" t="str">
        <f t="shared" si="15"/>
        <v>(#sampledesign_systematic)=@{{ term_sampledesign_systematic }}@@: {{ term_def_sampledesign_systematic }}@@</v>
      </c>
      <c r="G175" s="22" t="s">
        <v>433</v>
      </c>
      <c r="H175" s="22"/>
      <c r="I175" s="25" t="s">
        <v>390</v>
      </c>
      <c r="J175" s="26" t="b">
        <v>1</v>
      </c>
      <c r="K175" s="26" t="b">
        <v>1</v>
      </c>
      <c r="L175" s="19" t="str">
        <f t="shared" si="16"/>
        <v xml:space="preserve">    term_sampledesign_systematic: "Systematic design"</v>
      </c>
      <c r="M175" s="19" t="str">
        <f t="shared" si="17"/>
        <v xml:space="preserve">    term_def_sampledesign_systematic: "Camera locations occur in a regular pattern (e.g., a grid pattern) across the study area."</v>
      </c>
    </row>
    <row r="176" spans="2:13">
      <c r="B176" s="19">
        <v>168</v>
      </c>
      <c r="C176" s="19" t="s">
        <v>0</v>
      </c>
      <c r="D176" s="22" t="s">
        <v>429</v>
      </c>
      <c r="E176" s="24" t="s">
        <v>431</v>
      </c>
      <c r="F176" s="24" t="str">
        <f t="shared" si="15"/>
        <v>(#sampledesign_systematic_random)=@{{ term_sampledesign_systematic_random }}@@: {{ term_def_sampledesign_systematic_random }}@@</v>
      </c>
      <c r="G176" s="22" t="s">
        <v>430</v>
      </c>
      <c r="H176" s="22"/>
      <c r="I176" s="25" t="s">
        <v>390</v>
      </c>
      <c r="J176" s="28" t="b">
        <v>0</v>
      </c>
      <c r="K176" s="26" t="b">
        <v>1</v>
      </c>
      <c r="L176" s="19" t="str">
        <f t="shared" si="16"/>
        <v xml:space="preserve">    term_sampledesign_systematic_random: "Systematic random design"</v>
      </c>
      <c r="M176" s="19" t="str">
        <f t="shared" si="17"/>
        <v xml:space="preserve">    term_def_sampledesign_systematic_random: "Camera locations are selected using a two-stage approach. Firstly, girds are selected systematically (to occur within a regular pattern) across the study area. The location of the camera within each grid is then selected randomly."</v>
      </c>
    </row>
    <row r="177" spans="2:13">
      <c r="B177" s="19">
        <v>171</v>
      </c>
      <c r="C177" s="19" t="s">
        <v>0</v>
      </c>
      <c r="D177" s="22" t="s">
        <v>426</v>
      </c>
      <c r="E177" s="24" t="s">
        <v>428</v>
      </c>
      <c r="F177" s="24" t="str">
        <f t="shared" si="15"/>
        <v>(#sampledesign_targeted)=@{{ term_sampledesign_targeted }}@@: {{ term_def_sampledesign_targeted }}@@</v>
      </c>
      <c r="G177" s="22" t="s">
        <v>427</v>
      </c>
      <c r="H177" s="22"/>
      <c r="I177" s="25" t="s">
        <v>390</v>
      </c>
      <c r="J177" s="26" t="b">
        <v>1</v>
      </c>
      <c r="K177" s="26" t="b">
        <v>1</v>
      </c>
      <c r="L177" s="19" t="str">
        <f t="shared" si="16"/>
        <v xml:space="preserve">    term_sampledesign_targeted: "Targeted design"</v>
      </c>
      <c r="M177" s="19" t="str">
        <f t="shared" si="17"/>
        <v xml:space="preserve">    term_def_sampledesign_targeted: "Camera locations or sample stations are placed in areas that are known or suspected to have higher activity levels (e.g., game trails, mineral licks)."</v>
      </c>
    </row>
    <row r="178" spans="2:13">
      <c r="B178" s="19">
        <v>137</v>
      </c>
      <c r="C178" s="19" t="s">
        <v>0</v>
      </c>
      <c r="D178" s="22" t="s">
        <v>461</v>
      </c>
      <c r="E178" s="24" t="s">
        <v>462</v>
      </c>
      <c r="F178" s="24" t="str">
        <f t="shared" si="15"/>
        <v>(#sequence)=@{{ term_sequence }}@@: {{ term_def_sequence }}@@</v>
      </c>
      <c r="G178" s="22" t="s">
        <v>3424</v>
      </c>
      <c r="H178" s="22"/>
      <c r="I178" s="25" t="s">
        <v>390</v>
      </c>
      <c r="J178" s="26" t="b">
        <v>1</v>
      </c>
      <c r="K178" s="26" t="b">
        <v>1</v>
      </c>
      <c r="L178" s="19" t="str">
        <f t="shared" si="16"/>
        <v xml:space="preserve">    term_sequence: "Sequence"</v>
      </c>
      <c r="M178" s="19" t="str">
        <f t="shared" si="17"/>
        <v xml:space="preserve">    term_def_sequence: "A user-defined group of images or video clips considered as a single 'detection event' (recorded as 'Sequence Name'); often users choose a certain time threshold (or 'inter-detection interval') to define independent 'events'; e.g., 30 minutes or 1 hour. The threshold should be recorded in the [survey](/09_gloss_ref/09_glossary.md#survey) Design Description)."</v>
      </c>
    </row>
    <row r="179" spans="2:13">
      <c r="B179" s="19">
        <v>139</v>
      </c>
      <c r="C179" s="19" t="s">
        <v>0</v>
      </c>
      <c r="D179" s="22" t="s">
        <v>459</v>
      </c>
      <c r="E179" s="24" t="s">
        <v>460</v>
      </c>
      <c r="F179" s="24" t="str">
        <f t="shared" si="15"/>
        <v>(#service_retrieval)=@{{ term_service_retrieval }}@@: {{ term_def_service_retrieval }}@@</v>
      </c>
      <c r="G179" s="22" t="s">
        <v>454</v>
      </c>
      <c r="H179" s="22"/>
      <c r="I179" s="25" t="s">
        <v>390</v>
      </c>
      <c r="J179" s="26" t="b">
        <v>1</v>
      </c>
      <c r="K179" s="26" t="b">
        <v>1</v>
      </c>
      <c r="L179" s="19" t="str">
        <f t="shared" si="16"/>
        <v xml:space="preserve">    term_service_retrieval: "Service*/Retrieval"</v>
      </c>
      <c r="M179" s="19" t="str">
        <f t="shared" si="17"/>
        <v xml:space="preserve">    term_def_service_retrieval: "When a crew has gone to a location to service or retrieve a remote camera."</v>
      </c>
    </row>
    <row r="180" spans="2:13">
      <c r="B180" s="19">
        <v>142</v>
      </c>
      <c r="C180" s="19" t="s">
        <v>0</v>
      </c>
      <c r="D180" s="22" t="s">
        <v>456</v>
      </c>
      <c r="E180" s="24" t="s">
        <v>458</v>
      </c>
      <c r="F180" s="24" t="str">
        <f t="shared" si="15"/>
        <v>(#service_retrieval_metadata)=@{{ term_service_retrieval_metadata }}@@: {{ term_def_service_retrieval_metadata }}@@</v>
      </c>
      <c r="G180" s="22" t="s">
        <v>457</v>
      </c>
      <c r="H180" s="22"/>
      <c r="I180" s="25" t="s">
        <v>390</v>
      </c>
      <c r="J180" s="26" t="b">
        <v>1</v>
      </c>
      <c r="K180" s="26" t="b">
        <v>1</v>
      </c>
      <c r="L180" s="19" t="str">
        <f t="shared" si="16"/>
        <v xml:space="preserve">    term_service_retrieval_metadata: "Service*/Retrieval metadata"</v>
      </c>
      <c r="M180" s="19" t="str">
        <f t="shared" si="17"/>
        <v xml:space="preserve">    term_def_service_retrieval_metadata: "Metadata that should be collected each time a camera location is visited to Service*/Retrieval Field Datasheet."</v>
      </c>
    </row>
    <row r="181" spans="2:13">
      <c r="B181" s="19">
        <v>143</v>
      </c>
      <c r="C181" s="19" t="s">
        <v>0</v>
      </c>
      <c r="D181" s="22" t="s">
        <v>453</v>
      </c>
      <c r="E181" s="24" t="s">
        <v>455</v>
      </c>
      <c r="F181" s="24" t="str">
        <f t="shared" si="15"/>
        <v>(#service_retrieval_visit)=@{{ term_service_retrieval_visit }}@@: {{ term_def_service_retrieval_visit }}@@</v>
      </c>
      <c r="G181" s="22" t="s">
        <v>454</v>
      </c>
      <c r="H181" s="22"/>
      <c r="I181" s="25" t="s">
        <v>390</v>
      </c>
      <c r="J181" s="26" t="b">
        <v>1</v>
      </c>
      <c r="K181" s="26" t="b">
        <v>1</v>
      </c>
      <c r="L181" s="19" t="str">
        <f t="shared" si="16"/>
        <v xml:space="preserve">    term_service_retrieval_visit: "Service*/Retrieval visit"</v>
      </c>
      <c r="M181" s="19" t="str">
        <f t="shared" si="17"/>
        <v xml:space="preserve">    term_def_service_retrieval_visit: "When a crew has gone to a location to service or retrieve a remote camera."</v>
      </c>
    </row>
    <row r="182" spans="2:13">
      <c r="B182" s="19">
        <v>58</v>
      </c>
      <c r="C182" s="19" t="s">
        <v>0</v>
      </c>
      <c r="D182" s="22" t="s">
        <v>541</v>
      </c>
      <c r="E182" s="24" t="s">
        <v>543</v>
      </c>
      <c r="F182" s="24" t="str">
        <f t="shared" si="15"/>
        <v>(#settings_flash_output)=@{{ term_settings_flash_output }}@@: {{ term_def_settings_flash_output }}@@</v>
      </c>
      <c r="G182" s="22" t="s">
        <v>542</v>
      </c>
      <c r="H182" s="22"/>
      <c r="I182" s="25" t="s">
        <v>390</v>
      </c>
      <c r="J182" s="26" t="b">
        <v>1</v>
      </c>
      <c r="K182" s="26" t="b">
        <v>1</v>
      </c>
      <c r="L182" s="19" t="str">
        <f t="shared" si="16"/>
        <v xml:space="preserve">    term_settings_flash_output: "Flash output"</v>
      </c>
      <c r="M182" s="19" t="str">
        <f t="shared" si="17"/>
        <v xml:space="preserve">    term_def_settings_flash_output: "The camera setting that provides the level of intensity of the flash (if enabled)."</v>
      </c>
    </row>
    <row r="183" spans="2:13">
      <c r="B183" s="19">
        <v>81</v>
      </c>
      <c r="C183" s="19" t="s">
        <v>0</v>
      </c>
      <c r="D183" s="22" t="s">
        <v>519</v>
      </c>
      <c r="E183" s="24" t="s">
        <v>520</v>
      </c>
      <c r="F183" s="24" t="str">
        <f t="shared" si="15"/>
        <v>(#settings_infrared_illum)=@{{ term_settings_infrared_illum }}@@: {{ term_def_settings_infrared_illum }}@@</v>
      </c>
      <c r="G183" s="22" t="s">
        <v>798</v>
      </c>
      <c r="H183" s="22" t="b">
        <v>1</v>
      </c>
      <c r="I183" s="25" t="s">
        <v>390</v>
      </c>
      <c r="J183" s="26" t="b">
        <v>1</v>
      </c>
      <c r="K183" s="26" t="b">
        <v>1</v>
      </c>
      <c r="L183" s="19" t="str">
        <f t="shared" si="16"/>
        <v xml:space="preserve">    term_settings_infrared_illum: "Infrared illuminator"</v>
      </c>
      <c r="M183" s="19" t="str">
        <f t="shared" si="17"/>
        <v xml:space="preserve">    term_def_settings_infrared_illum: "The camera setting that can be enabled (if applicable to the camera make and camera model) to obtain greater visibility at night by producing infrared light. This field is categorical; leave blank if not applicable and record 'Unknown' if not known."</v>
      </c>
    </row>
    <row r="184" spans="2:13">
      <c r="B184" s="19">
        <v>183</v>
      </c>
      <c r="C184" s="19" t="s">
        <v>0</v>
      </c>
      <c r="D184" s="22" t="s">
        <v>409</v>
      </c>
      <c r="E184" s="24" t="s">
        <v>410</v>
      </c>
      <c r="F184" s="24" t="str">
        <f t="shared" si="15"/>
        <v>(#settings_userlabel)=@{{ term_settings_userlabel }}@@: {{ term_def_settings_userlabel }}@@</v>
      </c>
      <c r="G184" s="22" t="s">
        <v>878</v>
      </c>
      <c r="H184" s="22"/>
      <c r="I184" s="25" t="s">
        <v>390</v>
      </c>
      <c r="J184" s="28" t="b">
        <v>0</v>
      </c>
      <c r="K184" s="26" t="b">
        <v>1</v>
      </c>
      <c r="L184" s="19" t="str">
        <f t="shared" si="16"/>
        <v xml:space="preserve">    term_settings_userlabel: "User label"</v>
      </c>
      <c r="M184" s="19" t="str">
        <f t="shared" si="17"/>
        <v xml:space="preserve">    term_def_settings_userlabel: "A label (up to 16 characters) that can be programmed in the camera’s settings, and that will be visible in the data band of all photos and videos taken by the camera (Reconyx, 2018). It is recommended that users program the Sample Station Name*/Camera Location Name as the user label, which serves as a means to confirm which Sample Station Name*/Camera Location Name is associated with the images*/videos."</v>
      </c>
    </row>
    <row r="185" spans="2:13">
      <c r="B185" s="19">
        <v>146</v>
      </c>
      <c r="C185" s="19" t="s">
        <v>0</v>
      </c>
      <c r="D185" s="22" t="s">
        <v>449</v>
      </c>
      <c r="E185" s="24" t="s">
        <v>451</v>
      </c>
      <c r="F185" s="24" t="str">
        <f t="shared" si="15"/>
        <v>(#spatial_autocorrelation)=@{{ term_spatial_autocorrelation }}@@: {{ term_def_spatial_autocorrelation }}@@</v>
      </c>
      <c r="G185" s="22" t="s">
        <v>450</v>
      </c>
      <c r="H185" s="22"/>
      <c r="I185" s="25" t="s">
        <v>390</v>
      </c>
      <c r="J185" s="28" t="b">
        <v>0</v>
      </c>
      <c r="K185" s="26" t="b">
        <v>1</v>
      </c>
      <c r="L185" s="19" t="str">
        <f t="shared" si="16"/>
        <v xml:space="preserve">    term_spatial_autocorrelation: "Spatial autocorrelation"</v>
      </c>
      <c r="M185" s="19" t="str">
        <f t="shared" si="17"/>
        <v xml:space="preserve">    term_def_spatial_autocorrelation: "The tendency for locations that are closer together to be more similar."</v>
      </c>
    </row>
    <row r="186" spans="2:13">
      <c r="B186" s="19">
        <v>153</v>
      </c>
      <c r="C186" s="19" t="s">
        <v>0</v>
      </c>
      <c r="D186" s="22" t="s">
        <v>443</v>
      </c>
      <c r="E186" s="24" t="s">
        <v>445</v>
      </c>
      <c r="F186" s="24" t="str">
        <f t="shared" si="15"/>
        <v>(#state_variable)=@{{ term_state_variable }}@@: {{ term_def_state_variable }}@@</v>
      </c>
      <c r="G186" s="22" t="s">
        <v>444</v>
      </c>
      <c r="H186" s="22"/>
      <c r="I186" s="25" t="s">
        <v>390</v>
      </c>
      <c r="J186" s="28" t="b">
        <v>0</v>
      </c>
      <c r="K186" s="26" t="b">
        <v>1</v>
      </c>
      <c r="L186" s="19" t="str">
        <f t="shared" si="16"/>
        <v xml:space="preserve">    term_state_variable: "State variable"</v>
      </c>
      <c r="M186" s="19" t="str">
        <f t="shared" si="17"/>
        <v xml:space="preserve">    term_def_state_variable: "A formal measure that summarizes the state of a community or population at a particular time (Wearn &amp; Glover-Kapfer, 2017), e.g., species richness or population abundance."</v>
      </c>
    </row>
    <row r="187" spans="2:13">
      <c r="B187" s="19">
        <v>156</v>
      </c>
      <c r="C187" s="19" t="s">
        <v>0</v>
      </c>
      <c r="D187" s="22" t="s">
        <v>435</v>
      </c>
      <c r="E187" s="24" t="s">
        <v>436</v>
      </c>
      <c r="F187" s="24" t="str">
        <f t="shared" si="15"/>
        <v>(#study_area)=@{{ term_study_area }}@@: {{ term_def_study_area }}@@</v>
      </c>
      <c r="G187" s="22" t="s">
        <v>803</v>
      </c>
      <c r="H187" s="22"/>
      <c r="I187" s="25" t="s">
        <v>390</v>
      </c>
      <c r="J187" s="26" t="b">
        <v>1</v>
      </c>
      <c r="K187" s="26" t="b">
        <v>1</v>
      </c>
      <c r="L187" s="19" t="str">
        <f t="shared" si="16"/>
        <v xml:space="preserve">    term_study_area: "Study area"</v>
      </c>
      <c r="M187" s="19" t="str">
        <f t="shared" si="17"/>
        <v xml:space="preserve">    term_def_study_area: "A unique research, inventory or monitoring area (spatial boundary) within a project (there may be multiple study areas within a single project) (recorded as 'Study Area Name')."</v>
      </c>
    </row>
    <row r="188" spans="2:13">
      <c r="B188" s="19">
        <v>162</v>
      </c>
      <c r="C188" s="19" t="s">
        <v>0</v>
      </c>
      <c r="D188" s="22" t="s">
        <v>3305</v>
      </c>
      <c r="E188" s="24" t="s">
        <v>3320</v>
      </c>
      <c r="F188" s="24" t="str">
        <f t="shared" si="15"/>
        <v>(#survey)=@{{ term_survey }}@@: {{ term_def_survey }}@@</v>
      </c>
      <c r="G188" s="22" t="s">
        <v>3425</v>
      </c>
      <c r="H188" s="22"/>
      <c r="I188" s="25" t="s">
        <v>390</v>
      </c>
      <c r="J188" s="26" t="b">
        <v>1</v>
      </c>
      <c r="K188" s="26" t="b">
        <v>1</v>
      </c>
      <c r="L188" s="19" t="str">
        <f t="shared" si="16"/>
        <v xml:space="preserve">    term_survey: "Survey"</v>
      </c>
      <c r="M188" s="19" t="str">
        <f t="shared" si="17"/>
        <v xml:space="preserve">    term_def_survey: "A unique deployment period (temporal extent) within a project (recorded as '[survey](/09_gloss_ref/09_glossary.md#survey) Name')."</v>
      </c>
    </row>
    <row r="189" spans="2:13">
      <c r="B189" s="19">
        <v>172</v>
      </c>
      <c r="C189" s="19" t="s">
        <v>0</v>
      </c>
      <c r="D189" s="22" t="s">
        <v>423</v>
      </c>
      <c r="E189" s="24" t="s">
        <v>425</v>
      </c>
      <c r="F189" s="24" t="str">
        <f t="shared" si="15"/>
        <v>(#test_image)=@{{ term_test_image }}@@: {{ term_def_test_image }}@@</v>
      </c>
      <c r="G189" s="22" t="s">
        <v>424</v>
      </c>
      <c r="H189" s="22"/>
      <c r="I189" s="25" t="s">
        <v>390</v>
      </c>
      <c r="J189" s="26" t="b">
        <v>1</v>
      </c>
      <c r="K189" s="26" t="b">
        <v>1</v>
      </c>
      <c r="L189" s="19" t="str">
        <f t="shared" si="16"/>
        <v xml:space="preserve">    term_test_image: "Test image"</v>
      </c>
      <c r="M189" s="19" t="str">
        <f t="shared" si="17"/>
        <v xml:space="preserve">    term_def_test_image: "An image taken from a camera after it has been set up to provide a permanent record of the visit metadata (e.g., Sample Station Name, Camera Location Name, Deployment Name, Crew, and Deployment Start Date Time [DD-MMM-YYYY HH:MM:SS]). &lt;br&gt;&lt;br&gt;Taking a test image can be useful to compare the information from the image to that of which was collected on the Camera Service*/Retrieval Field Datasheet after retrieval and can help in reducing recording errors."</v>
      </c>
    </row>
    <row r="190" spans="2:13">
      <c r="B190" s="19">
        <v>175</v>
      </c>
      <c r="C190" s="19" t="s">
        <v>0</v>
      </c>
      <c r="D190" s="22" t="s">
        <v>420</v>
      </c>
      <c r="E190" s="24" t="s">
        <v>421</v>
      </c>
      <c r="F190" s="24" t="str">
        <f t="shared" si="15"/>
        <v>(#timelapse_image)=@{{ term_timelapse_image }}@@: {{ term_def_timelapse_image }}@@</v>
      </c>
      <c r="G190" s="22" t="s">
        <v>3426</v>
      </c>
      <c r="H190" s="22"/>
      <c r="I190" s="25" t="s">
        <v>390</v>
      </c>
      <c r="J190" s="26" t="b">
        <v>1</v>
      </c>
      <c r="K190" s="26" t="b">
        <v>1</v>
      </c>
      <c r="L190" s="19" t="str">
        <f t="shared" si="16"/>
        <v xml:space="preserve">    term_timelapse_image: "Time-lapse image"</v>
      </c>
      <c r="M190" s="19" t="str">
        <f t="shared" si="17"/>
        <v xml:space="preserve">    term_def_timelapse_image: "Images that are taken at regular intervals (e.g., hourly or daily, on the hour). It is critical to take a minimum of one time-lapse image per day at a consistent time (e.g., 12:00 pm [noon]) to create a record of camera functionality and local environmental conditions (e.g., snow cover, plant growth, etc.). Time-lapse images may always be useful for modelling approaches that require estimation of the 'viewshed' ('viewshed [density](/09_gloss_ref/09_glossary.md#density) estimators' such as REM or time-to-event (TTE) models; see Moeller et al., [2018] for advantages and disadvantages)."</v>
      </c>
    </row>
    <row r="191" spans="2:13">
      <c r="B191" s="19">
        <v>177</v>
      </c>
      <c r="C191" s="19" t="s">
        <v>0</v>
      </c>
      <c r="D191" s="22" t="s">
        <v>417</v>
      </c>
      <c r="E191" s="24" t="s">
        <v>418</v>
      </c>
      <c r="F191" s="24" t="str">
        <f t="shared" si="15"/>
        <v>(#total_number_of_camera_days)=@{{ term_total_number_of_camera_days }}@@: {{ term_def_total_number_of_camera_days }}@@</v>
      </c>
      <c r="G191" s="22" t="s">
        <v>3427</v>
      </c>
      <c r="H191" s="22"/>
      <c r="I191" s="25" t="s">
        <v>390</v>
      </c>
      <c r="J191" s="28" t="b">
        <v>0</v>
      </c>
      <c r="K191" s="26" t="b">
        <v>1</v>
      </c>
      <c r="L191" s="19" t="str">
        <f t="shared" si="16"/>
        <v xml:space="preserve">    term_total_number_of_camera_days: "Total number of camera days"</v>
      </c>
      <c r="M191" s="19" t="str">
        <f t="shared" si="17"/>
        <v xml:space="preserve">    term_def_total_number_of_camera_days: "The number of days that all cameras were active during the [survey](/09_gloss_ref/09_glossary.md#survey)."</v>
      </c>
    </row>
    <row r="192" spans="2:13">
      <c r="B192" s="19">
        <v>178</v>
      </c>
      <c r="C192" s="19" t="s">
        <v>0</v>
      </c>
      <c r="D192" s="22" t="s">
        <v>415</v>
      </c>
      <c r="E192" s="24" t="s">
        <v>1354</v>
      </c>
      <c r="F192" s="24" t="str">
        <f t="shared" si="15"/>
        <v>(#trigger_event)=@{{ term_trigger_event }}@@: {{ term_def_trigger_event }}@@</v>
      </c>
      <c r="G192" s="22" t="s">
        <v>416</v>
      </c>
      <c r="H192" s="22"/>
      <c r="I192" s="25" t="s">
        <v>390</v>
      </c>
      <c r="J192" s="26" t="b">
        <v>1</v>
      </c>
      <c r="K192" s="26" t="b">
        <v>1</v>
      </c>
      <c r="L192" s="19" t="str">
        <f t="shared" si="16"/>
        <v xml:space="preserve">    term_trigger_event: "Trigger 'event'"</v>
      </c>
      <c r="M192" s="19" t="str">
        <f t="shared" si="17"/>
        <v xml:space="preserve">    term_def_trigger_event: "An activation of the camera detector(s) that initiates the capture of a single or multiple images, or the recording of video."</v>
      </c>
    </row>
    <row r="193" spans="1:13">
      <c r="B193" s="19">
        <v>181</v>
      </c>
      <c r="C193" s="19" t="s">
        <v>0</v>
      </c>
      <c r="D193" s="22" t="s">
        <v>413</v>
      </c>
      <c r="E193" s="24" t="s">
        <v>414</v>
      </c>
      <c r="F193" s="24" t="str">
        <f t="shared" si="15"/>
        <v>(#trigger_speed)=@{{ term_trigger_speed }}@@: {{ term_def_trigger_speed }}@@</v>
      </c>
      <c r="G193" s="22" t="s">
        <v>804</v>
      </c>
      <c r="H193" s="22"/>
      <c r="I193" s="25" t="s">
        <v>390</v>
      </c>
      <c r="J193" s="28" t="b">
        <v>0</v>
      </c>
      <c r="K193" s="26" t="b">
        <v>1</v>
      </c>
      <c r="L193" s="19" t="str">
        <f t="shared" si="16"/>
        <v xml:space="preserve">    term_trigger_speed: "Trigger speed"</v>
      </c>
      <c r="M193" s="19" t="str">
        <f t="shared" si="17"/>
        <v xml:space="preserve">    term_def_trigger_speed: "The time delay necessary for the camera to shoot a photo once an animal has interrupted the infrared beam within the camera's detection zone (Trolliet et al., 2014). Trigger speed differs from Motion Image Interval (a camera setting specified by the user) in that the trigger speed is inherent to the Camera Make and Camera Model (e.g., two different cameras, models both with a Motion Image Interval set to 'no delay,' may not be able to capture images at the same speed)."</v>
      </c>
    </row>
    <row r="194" spans="1:13">
      <c r="B194" s="19">
        <v>92</v>
      </c>
      <c r="C194" s="19" t="s">
        <v>0</v>
      </c>
      <c r="D194" s="22" t="s">
        <v>507</v>
      </c>
      <c r="E194" s="24" t="s">
        <v>509</v>
      </c>
      <c r="F194" s="24" t="str">
        <f t="shared" ref="F194:F199" si="18">"(#"&amp;D194&amp;")=@{{ "&amp;C194&amp;"_"&amp;D194&amp;" }}@@: {{ "&amp;C194&amp;"_def_"&amp;D194&amp;" }}@@"</f>
        <v>(#typeid_marked)=@{{ term_typeid_marked }}@@: {{ term_def_typeid_marked }}@@</v>
      </c>
      <c r="G194" s="22" t="s">
        <v>508</v>
      </c>
      <c r="H194" s="22"/>
      <c r="I194" s="25" t="s">
        <v>390</v>
      </c>
      <c r="J194" s="28" t="b">
        <v>0</v>
      </c>
      <c r="K194" s="26" t="b">
        <v>1</v>
      </c>
      <c r="L194" s="19" t="str">
        <f t="shared" ref="L194:L199" si="19">"    "&amp;C194&amp;"_"&amp;D194&amp;": """&amp;E194&amp;""""</f>
        <v xml:space="preserve">    term_typeid_marked: "Marked individuals */ populations */ species "</v>
      </c>
      <c r="M194" s="19" t="str">
        <f t="shared" ref="M194:M199" si="20">"    "&amp;C194&amp;"_def_"&amp;D194&amp;": """&amp;G194&amp;""""</f>
        <v xml:space="preserve">    term_def_typeid_marked: "Individuals, populations, or species (varies with modelling approach and context) that can be identified using natural or artificial markings (e.g., coat patterns, scars, tags, collars)."</v>
      </c>
    </row>
    <row r="195" spans="1:13">
      <c r="B195" s="19">
        <v>111</v>
      </c>
      <c r="C195" s="19" t="s">
        <v>0</v>
      </c>
      <c r="D195" s="22" t="s">
        <v>487</v>
      </c>
      <c r="E195" s="24" t="s">
        <v>488</v>
      </c>
      <c r="F195" s="24" t="str">
        <f t="shared" si="18"/>
        <v>(#typeid_partially_marked)=@{{ term_typeid_partially_marked }}@@: {{ term_def_typeid_partially_marked }}@@</v>
      </c>
      <c r="G195" s="22" t="s">
        <v>880</v>
      </c>
      <c r="H195" s="22"/>
      <c r="I195" s="25" t="s">
        <v>390</v>
      </c>
      <c r="J195" s="28" t="b">
        <v>0</v>
      </c>
      <c r="K195" s="26" t="b">
        <v>1</v>
      </c>
      <c r="L195" s="19" t="str">
        <f t="shared" si="19"/>
        <v xml:space="preserve">    term_typeid_partially_marked: "Partially marked individuals */ populations */ species "</v>
      </c>
      <c r="M195" s="19" t="str">
        <f t="shared" si="20"/>
        <v xml:space="preserve">    term_def_typeid_partially_marked: "Individuals, populations, or species (varies with modelling approach and context) that have a suite of partially identifying traits (e.g., antler points, sex class, age class). For populations*/species, those in which a proportion of individuals carry marks or in which individuals themselves are partially marked."</v>
      </c>
    </row>
    <row r="196" spans="1:13">
      <c r="B196" s="19">
        <v>182</v>
      </c>
      <c r="C196" s="19" t="s">
        <v>0</v>
      </c>
      <c r="D196" s="22" t="s">
        <v>411</v>
      </c>
      <c r="E196" s="24" t="s">
        <v>412</v>
      </c>
      <c r="F196" s="24" t="str">
        <f t="shared" si="18"/>
        <v>(#typeid_unmarked)=@{{ term_typeid_unmarked }}@@: {{ term_def_typeid_unmarked }}@@</v>
      </c>
      <c r="G196" s="22" t="s">
        <v>881</v>
      </c>
      <c r="H196" s="22"/>
      <c r="I196" s="25" t="s">
        <v>390</v>
      </c>
      <c r="J196" s="28" t="b">
        <v>0</v>
      </c>
      <c r="K196" s="26" t="b">
        <v>1</v>
      </c>
      <c r="L196" s="19" t="str">
        <f t="shared" si="19"/>
        <v xml:space="preserve">    term_typeid_unmarked: "Unmarked individuals */ populations */ species "</v>
      </c>
      <c r="M196" s="19" t="str">
        <f t="shared" si="20"/>
        <v xml:space="preserve">    term_def_typeid_unmarked: "Individuals, populations, or species (varies with modelling approach and context) that cannot be identified using natural or artificial markings (e.g., coat patterns, scars, tags, collars). Unmarked population models rely on supplementary data (e.g., animal movement speed) and*/or assumptions as a surrogate for individual identification; that is, to distinguish between multiple detections of the same individual from detections of multiple individuals when individuals do not have unique features (Gilbert et al., 2020; Morin et al., 2022)."</v>
      </c>
    </row>
    <row r="197" spans="1:13">
      <c r="B197" s="19">
        <v>188</v>
      </c>
      <c r="C197" s="19" t="s">
        <v>0</v>
      </c>
      <c r="D197" s="22" t="s">
        <v>403</v>
      </c>
      <c r="E197" s="24" t="s">
        <v>405</v>
      </c>
      <c r="F197" s="24" t="str">
        <f t="shared" si="18"/>
        <v>(#visit)=@{{ term_visit }}@@: {{ term_def_visit }}@@</v>
      </c>
      <c r="G197" s="22" t="s">
        <v>404</v>
      </c>
      <c r="H197" s="22"/>
      <c r="I197" s="25" t="s">
        <v>390</v>
      </c>
      <c r="J197" s="26" t="b">
        <v>1</v>
      </c>
      <c r="K197" s="26" t="b">
        <v>1</v>
      </c>
      <c r="L197" s="19" t="str">
        <f t="shared" si="19"/>
        <v xml:space="preserve">    term_visit: "Visit"</v>
      </c>
      <c r="M197" s="19" t="str">
        <f t="shared" si="20"/>
        <v xml:space="preserve">    term_def_visit: "When a crew has gone to a location to deploy, service, or retrieve a remote camera."</v>
      </c>
    </row>
    <row r="198" spans="1:13">
      <c r="B198" s="19">
        <v>190</v>
      </c>
      <c r="C198" s="19" t="s">
        <v>0</v>
      </c>
      <c r="D198" s="22" t="s">
        <v>400</v>
      </c>
      <c r="E198" s="24" t="s">
        <v>402</v>
      </c>
      <c r="F198" s="24" t="str">
        <f t="shared" si="18"/>
        <v>(#visit_metadata)=@{{ term_visit_metadata }}@@: {{ term_def_visit_metadata }}@@</v>
      </c>
      <c r="G198" s="22" t="s">
        <v>401</v>
      </c>
      <c r="H198" s="22"/>
      <c r="I198" s="25" t="s">
        <v>390</v>
      </c>
      <c r="J198" s="26" t="b">
        <v>1</v>
      </c>
      <c r="K198" s="26" t="b">
        <v>1</v>
      </c>
      <c r="L198" s="19" t="str">
        <f t="shared" si="19"/>
        <v xml:space="preserve">    term_visit_metadata: "Visit metadata"</v>
      </c>
      <c r="M198" s="19" t="str">
        <f t="shared" si="20"/>
        <v xml:space="preserve">    term_def_visit_metadata: "Metadata that should be collected each time a camera location is visited to deploy, Service*/Retrieval Field Datasheet."</v>
      </c>
    </row>
    <row r="199" spans="1:13">
      <c r="B199" s="19">
        <v>192</v>
      </c>
      <c r="C199" s="19" t="s">
        <v>0</v>
      </c>
      <c r="D199" s="22" t="s">
        <v>395</v>
      </c>
      <c r="E199" s="24" t="s">
        <v>396</v>
      </c>
      <c r="F199" s="24" t="str">
        <f t="shared" si="18"/>
        <v>(#walktest)=@{{ term_walktest }}@@: {{ term_def_walktest }}@@</v>
      </c>
      <c r="G199" s="22" t="s">
        <v>882</v>
      </c>
      <c r="H199" s="22"/>
      <c r="I199" s="25" t="s">
        <v>390</v>
      </c>
      <c r="J199" s="26" t="b">
        <v>1</v>
      </c>
      <c r="K199" s="26" t="b">
        <v>1</v>
      </c>
      <c r="L199" s="19" t="str">
        <f t="shared" si="19"/>
        <v xml:space="preserve">    term_walktest: "Walktest"</v>
      </c>
      <c r="M199" s="19" t="str">
        <f t="shared" si="20"/>
        <v xml:space="preserve">    term_def_walktest: "A test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v>
      </c>
    </row>
    <row r="200" spans="1:13">
      <c r="A200" s="19" t="s">
        <v>3323</v>
      </c>
      <c r="E200" s="24" t="s">
        <v>1309</v>
      </c>
      <c r="F200" s="24"/>
      <c r="G200" s="19" t="s">
        <v>3324</v>
      </c>
    </row>
    <row r="201" spans="1:13">
      <c r="E201" s="24"/>
      <c r="F201" s="24"/>
      <c r="G201" s="18" t="s">
        <v>3363</v>
      </c>
    </row>
    <row r="202" spans="1:13">
      <c r="E202" s="24"/>
      <c r="F202" s="24"/>
      <c r="G202" s="18" t="s">
        <v>3364</v>
      </c>
    </row>
    <row r="203" spans="1:13">
      <c r="G203" s="18" t="s">
        <v>3365</v>
      </c>
    </row>
  </sheetData>
  <autoFilter ref="A1:N203" xr:uid="{B9597082-29CB-45FC-A241-16B4E33864A2}">
    <sortState xmlns:xlrd2="http://schemas.microsoft.com/office/spreadsheetml/2017/richdata2" ref="A2:N203">
      <sortCondition ref="M1:M203"/>
    </sortState>
  </autoFilter>
  <conditionalFormatting sqref="E1:E1048576">
    <cfRule type="containsText" dxfId="2" priority="1" operator="containsText" text="\">
      <formula>NOT(ISERROR(SEARCH("\",E1)))</formula>
    </cfRule>
    <cfRule type="containsText" dxfId="1" priority="2" operator="containsText" text="/">
      <formula>NOT(ISERROR(SEARCH("/",E1)))</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9E490-EA31-4E29-9CD4-C3A3B0B8CA1B}">
  <dimension ref="A1:H16"/>
  <sheetViews>
    <sheetView workbookViewId="0"/>
  </sheetViews>
  <sheetFormatPr defaultRowHeight="14.25"/>
  <cols>
    <col min="1" max="2" width="14.375" customWidth="1"/>
    <col min="3" max="3" width="19.125" customWidth="1"/>
    <col min="4" max="4" width="30.125" customWidth="1"/>
    <col min="5" max="5" width="16.875" customWidth="1"/>
    <col min="6" max="6" width="23.375" customWidth="1"/>
    <col min="7" max="7" width="32.125" customWidth="1"/>
    <col min="8" max="8" width="63" customWidth="1"/>
  </cols>
  <sheetData>
    <row r="1" spans="1:8">
      <c r="A1" t="s">
        <v>888</v>
      </c>
      <c r="B1" t="s">
        <v>387</v>
      </c>
      <c r="C1" t="s">
        <v>859</v>
      </c>
      <c r="D1" t="s">
        <v>886</v>
      </c>
      <c r="E1" t="s">
        <v>904</v>
      </c>
      <c r="F1" t="s">
        <v>905</v>
      </c>
      <c r="G1" t="s">
        <v>891</v>
      </c>
      <c r="H1" t="s">
        <v>387</v>
      </c>
    </row>
    <row r="2" spans="1:8" ht="15">
      <c r="A2" s="2" t="s">
        <v>887</v>
      </c>
      <c r="B2" s="2"/>
      <c r="C2" s="2" t="s">
        <v>1482</v>
      </c>
      <c r="D2" t="s">
        <v>2199</v>
      </c>
      <c r="E2" s="1" t="s">
        <v>903</v>
      </c>
      <c r="F2" t="s">
        <v>889</v>
      </c>
      <c r="G2" t="s">
        <v>890</v>
      </c>
      <c r="H2" t="str">
        <f>"    "&amp;A2&amp;"_"&amp;""&amp;D2&amp;": "&amp;""""&amp;"**{{ ref_intext_"&amp;""&amp;D2&amp;"  }}"&amp;" - "&amp;F2&amp;"**: "&amp;G2&amp;""""</f>
        <v xml:space="preserve">    figure_caption_clarke_et_al_2023_fig1: "**{{ ref_intext_clarke_et_al_2023_fig1  }} - Figure 1**: Examples of naturally (A) and artificially (B) marked animals. A) This jaguar’s unique pattern of spots can be used to distinguish it from other individuals in its population. © Chris Beirne, Wildlife Coexistence Lab and Osa Conservation. B) This mountain goat was collared and marked prior to camera trapping. Its numbered tag clearly identifies which individual it is. © Mitchell Fennell, Wildlife Coexistence Lab."</v>
      </c>
    </row>
    <row r="3" spans="1:8" ht="15">
      <c r="A3" s="2" t="s">
        <v>887</v>
      </c>
      <c r="B3" s="2"/>
      <c r="C3" s="2" t="s">
        <v>1482</v>
      </c>
      <c r="D3" t="s">
        <v>2200</v>
      </c>
      <c r="E3" s="1" t="s">
        <v>2779</v>
      </c>
      <c r="F3" t="s">
        <v>906</v>
      </c>
      <c r="G3" t="s">
        <v>2780</v>
      </c>
      <c r="H3" t="str">
        <f t="shared" ref="H3:H16" si="0">"    "&amp;A3&amp;"_"&amp;""&amp;D3&amp;": "&amp;""""&amp;"**{{ ref_intext_"&amp;""&amp;D3&amp;"  }}"&amp;" - "&amp;F3&amp;"**: "&amp;G3&amp;""""</f>
        <v xml:space="preserve">    figure_caption_clarke_et_al_2023_fig2: "**{{ ref_intext_clarke_et_al_2023_fig2  }} - Figure 2**: Part of the challenge of unmarked [density](/09_glossary.md#density) estimation is distinguishing between many detections of a single individual (top) and detections of many different individuals (bottom) at a given camera station. Top panel: the same black deer passes in front of the camera at three different points in time. Bottom panel: three different deer – grey, brown and orange – pass in front of the camera at each timestamp. Unmarked models do not differentiate between the top and bottom scenarios directly (i.e., by individually identifying the deer), but use secondary information or model assumptions to tease them apart."</v>
      </c>
    </row>
    <row r="4" spans="1:8" ht="15">
      <c r="A4" s="2" t="s">
        <v>887</v>
      </c>
      <c r="B4" s="2"/>
      <c r="C4" s="2" t="s">
        <v>1482</v>
      </c>
      <c r="D4" t="s">
        <v>2201</v>
      </c>
      <c r="E4" s="1" t="s">
        <v>892</v>
      </c>
      <c r="F4" t="s">
        <v>907</v>
      </c>
      <c r="G4" t="s">
        <v>930</v>
      </c>
      <c r="H4" t="str">
        <f t="shared" si="0"/>
        <v xml:space="preserve">    figure_caption_clarke_et_al_2023_fig3: "**{{ ref_intext_clarke_et_al_2023_fig3  }} - Figure 3**: Adapted from Royle (2020). A detection history matrix for an example population. For each individual (1 through n) during each sampling occasion (1 through K), a value of 1 is assigned if that individual was detected at a camera trap and a value of 0 is assigned if it was not detected at a camera trap. Note that we do not detect individuals n + 1, n + 2...N (0s for every sampling occasion), but they are still present and able to be detected."</v>
      </c>
    </row>
    <row r="5" spans="1:8" ht="15">
      <c r="A5" s="2" t="s">
        <v>887</v>
      </c>
      <c r="B5" s="2"/>
      <c r="C5" s="2" t="s">
        <v>1482</v>
      </c>
      <c r="D5" t="s">
        <v>2202</v>
      </c>
      <c r="E5" s="1" t="s">
        <v>893</v>
      </c>
      <c r="F5" t="s">
        <v>908</v>
      </c>
      <c r="G5" t="s">
        <v>929</v>
      </c>
      <c r="H5" t="str">
        <f t="shared" si="0"/>
        <v xml:space="preserve">    figure_caption_clarke_et_al_2023_fig4: "**{{ ref_intext_clarke_et_al_2023_fig4  }} - Figure 4**: SCR models are made up of two sub-models: an observation model, which describes where individual animals are detected (i.e., their detection histories); and a spatial process model, which describes how animals’ activity centres are distributed."</v>
      </c>
    </row>
    <row r="6" spans="1:8" ht="15">
      <c r="A6" s="2" t="s">
        <v>887</v>
      </c>
      <c r="B6" s="2"/>
      <c r="C6" s="2" t="s">
        <v>1482</v>
      </c>
      <c r="D6" t="s">
        <v>2203</v>
      </c>
      <c r="E6" s="1" t="s">
        <v>894</v>
      </c>
      <c r="F6" t="s">
        <v>909</v>
      </c>
      <c r="G6" t="s">
        <v>928</v>
      </c>
      <c r="H6" t="str">
        <f t="shared" si="0"/>
        <v xml:space="preserve">    figure_caption_clarke_et_al_2023_fig5: "**{{ ref_intext_clarke_et_al_2023_fig5  }} - Figure 5**: Adapted from Morin et al. (2022) and Royle et al. (2014). A) A diagram of how the individual activity centres (circles) that make up a population might overlap with a camera array (grey crosses). The red circle highlights an example individual’s activity centre. The red arrows point towards camera stations where the red individual was detected; the numbers beside the camera stations show how many times the red individual was detected at each station. Note, the number and location of individual’s activity centres is not known, but rather inferred from the spatial pattern of detections (i.e., the number of detections of each individual at camera stations of known location). B) An example graph showing how the probability the red individual is detected at a camera station decreases with distance from its activity centre. This is reflected in A); as the distance between the red individual’s activity centre and a camera station increases, the number of detections dwindles. σ is the spatial scale parameter; it describes how detection probability decreases with increasing distance."</v>
      </c>
    </row>
    <row r="7" spans="1:8" ht="15">
      <c r="A7" s="2" t="s">
        <v>887</v>
      </c>
      <c r="B7" s="2"/>
      <c r="C7" s="2" t="s">
        <v>1482</v>
      </c>
      <c r="D7" t="s">
        <v>2204</v>
      </c>
      <c r="E7" s="1" t="s">
        <v>895</v>
      </c>
      <c r="F7" t="s">
        <v>910</v>
      </c>
      <c r="G7" t="s">
        <v>927</v>
      </c>
      <c r="H7" t="str">
        <f t="shared" si="0"/>
        <v xml:space="preserve">    figure_caption_clarke_et_al_2023_fig6: "**{{ ref_intext_clarke_et_al_2023_fig6  }} - Figure 6**: An example detection function. The probability of detecting an animal decreases with increasing distance from the observer."</v>
      </c>
    </row>
    <row r="8" spans="1:8" ht="15">
      <c r="A8" s="2" t="s">
        <v>887</v>
      </c>
      <c r="B8" s="2"/>
      <c r="C8" s="2" t="s">
        <v>1482</v>
      </c>
      <c r="D8" t="s">
        <v>2205</v>
      </c>
      <c r="E8" s="1" t="s">
        <v>896</v>
      </c>
      <c r="F8" t="s">
        <v>911</v>
      </c>
      <c r="G8" t="s">
        <v>926</v>
      </c>
      <c r="H8" t="str">
        <f t="shared" si="0"/>
        <v xml:space="preserve">    figure_caption_clarke_et_al_2023_fig7: "**{{ ref_intext_clarke_et_al_2023_fig7  }} - Figure 7**: Measuring r and θ by field trial. The perimeter of the detection zone is determined by approaching the camera from different angles and at different speeds, and noting where the camera’s sensor (red flash) detects motion (red dots)."</v>
      </c>
    </row>
    <row r="9" spans="1:8" ht="15">
      <c r="A9" s="2" t="s">
        <v>887</v>
      </c>
      <c r="B9" s="2"/>
      <c r="C9" s="2" t="s">
        <v>1482</v>
      </c>
      <c r="D9" t="s">
        <v>2206</v>
      </c>
      <c r="E9" s="1" t="s">
        <v>897</v>
      </c>
      <c r="F9" t="s">
        <v>912</v>
      </c>
      <c r="G9" t="s">
        <v>925</v>
      </c>
      <c r="H9" t="str">
        <f t="shared" si="0"/>
        <v xml:space="preserve">    figure_caption_clarke_et_al_2023_fig8: "**{{ ref_intext_clarke_et_al_2023_fig8  }} - Figure 8**: A) Still from 中島啓裕’s (2021) video series. Example of overlaying a video recording of an animal on a reference image of the focal area (faint triangle) to determine staying time T. B) Still from Appendix S2 from Palencia et al. (2021). Example of superimposing the focal area on an image capture."</v>
      </c>
    </row>
    <row r="10" spans="1:8" ht="15">
      <c r="A10" s="2" t="s">
        <v>887</v>
      </c>
      <c r="B10" s="2"/>
      <c r="C10" s="2" t="s">
        <v>1482</v>
      </c>
      <c r="D10" t="s">
        <v>2207</v>
      </c>
      <c r="E10" s="1" t="s">
        <v>898</v>
      </c>
      <c r="F10" t="s">
        <v>913</v>
      </c>
      <c r="G10" t="s">
        <v>924</v>
      </c>
      <c r="H10" t="str">
        <f t="shared" si="0"/>
        <v xml:space="preserve">    figure_caption_clarke_et_al_2023_fig9: "**{{ ref_intext_clarke_et_al_2023_fig9  }} - Figure 9**: Examples of behaviours that increase time in the viewshed (Tv). A) A mule deer inspects a camera trap. © Cole Burton, Wildlife Coexistence Lab. B) A black bear pulls on the lock securing a camera trap to a tree. © Michael Procko, Wildlife Coexistence Lab."</v>
      </c>
    </row>
    <row r="11" spans="1:8" ht="15">
      <c r="A11" s="2" t="s">
        <v>887</v>
      </c>
      <c r="B11" s="2"/>
      <c r="C11" s="2" t="s">
        <v>1482</v>
      </c>
      <c r="D11" t="s">
        <v>2208</v>
      </c>
      <c r="E11" s="1" t="s">
        <v>899</v>
      </c>
      <c r="F11" t="s">
        <v>914</v>
      </c>
      <c r="G11" t="s">
        <v>923</v>
      </c>
      <c r="H11" t="str">
        <f t="shared" si="0"/>
        <v xml:space="preserve">    figure_caption_clarke_et_al_2023_fig10: "**{{ ref_intext_clarke_et_al_2023_fig10  }} - Figure 10**: Adapted from Moeller et al. (2018). Visualization of how total sampling time at a camera station is broken down into sampling occasions and then sampling periods."</v>
      </c>
    </row>
    <row r="12" spans="1:8" ht="15">
      <c r="A12" s="2" t="s">
        <v>887</v>
      </c>
      <c r="B12" s="2"/>
      <c r="C12" s="2" t="s">
        <v>1482</v>
      </c>
      <c r="D12" t="s">
        <v>2209</v>
      </c>
      <c r="E12" s="1" t="s">
        <v>900</v>
      </c>
      <c r="F12" t="s">
        <v>915</v>
      </c>
      <c r="G12" t="s">
        <v>922</v>
      </c>
      <c r="H12" t="str">
        <f t="shared" si="0"/>
        <v xml:space="preserve">    figure_caption_clarke_et_al_2023_fig11: "**{{ ref_intext_clarke_et_al_2023_fig11  }} - Figure 11**: Simple diagrams showing dispersed, clumped and Poisson-distributed animals (red dots) in space."</v>
      </c>
    </row>
    <row r="13" spans="1:8" ht="15">
      <c r="A13" s="2" t="s">
        <v>887</v>
      </c>
      <c r="B13" s="2"/>
      <c r="C13" s="2" t="s">
        <v>1482</v>
      </c>
      <c r="D13" t="s">
        <v>2210</v>
      </c>
      <c r="E13" s="1" t="s">
        <v>901</v>
      </c>
      <c r="F13" t="s">
        <v>916</v>
      </c>
      <c r="G13" t="s">
        <v>921</v>
      </c>
      <c r="H13" t="str">
        <f t="shared" si="0"/>
        <v xml:space="preserve">    figure_caption_clarke_et_al_2023_fig12: "**{{ ref_intext_clarke_et_al_2023_fig12  }} - Figure 12**: One of many time-lapse images taken at a camera station at noon. Notice, the camera trap captures an image at a predetermined time (12:00), regardless of whether an animal is within frame."</v>
      </c>
    </row>
    <row r="14" spans="1:8" ht="15">
      <c r="A14" s="2" t="s">
        <v>887</v>
      </c>
      <c r="B14" s="2"/>
      <c r="C14" s="2" t="s">
        <v>1482</v>
      </c>
      <c r="D14" t="s">
        <v>2211</v>
      </c>
      <c r="E14" s="1" t="s">
        <v>902</v>
      </c>
      <c r="F14" t="s">
        <v>917</v>
      </c>
      <c r="G14" t="s">
        <v>920</v>
      </c>
      <c r="H14" t="str">
        <f t="shared" si="0"/>
        <v xml:space="preserve">    figure_caption_clarke_et_al_2023_fig13: "**{{ ref_intext_clarke_et_al_2023_fig13  }} - Figure 13**: The effective sampling area of a camera station extends beyond its viewshed to encompass the area used by the “population” it samples. Effective sampling area is thus a function of animal movement (and study duration; Gilbert et al. 2021)."</v>
      </c>
    </row>
    <row r="15" spans="1:8" ht="15">
      <c r="A15" s="2" t="s">
        <v>887</v>
      </c>
      <c r="B15" s="2"/>
      <c r="C15" s="2" t="s">
        <v>1482</v>
      </c>
      <c r="D15" t="s">
        <v>2212</v>
      </c>
      <c r="E15" s="1" t="s">
        <v>2781</v>
      </c>
      <c r="F15" t="s">
        <v>918</v>
      </c>
      <c r="G15" t="s">
        <v>2782</v>
      </c>
      <c r="H15" t="str">
        <f t="shared" si="0"/>
        <v xml:space="preserve">    figure_caption_clarke_et_al_2023_fig14: "**{{ ref_intext_clarke_et_al_2023_fig14  }} - Figure 14**: Comparative illustration of site-structured [density](/09_glossary.md#density) models. On the left: camera-based models typically measure abundance N using data from all cameras (grey crosses) in a network, and divide N by the area of the sampling frame A to obtain a [density](/09_glossary.md#density) estimate. On the right: site-structured models estimate [density](/09_glossary.md#density) for every camera station, using site-specific abundance and effective sampling area. These [density](/09_glossary.md#density) estimates are then extrapolated to the entire sampling frame. The subscript i refers to camera location *i*."</v>
      </c>
    </row>
    <row r="16" spans="1:8" ht="15">
      <c r="A16" s="2" t="s">
        <v>887</v>
      </c>
      <c r="B16" s="2"/>
      <c r="C16" s="2" t="s">
        <v>1482</v>
      </c>
      <c r="D16" t="s">
        <v>2213</v>
      </c>
      <c r="E16" s="1" t="s">
        <v>2783</v>
      </c>
      <c r="F16" t="s">
        <v>919</v>
      </c>
      <c r="G16" t="s">
        <v>2784</v>
      </c>
      <c r="H16" t="str">
        <f t="shared" si="0"/>
        <v xml:space="preserve">    figure_caption_clarke_et_al_2023_fig15: "**{{ ref_intext_clarke_et_al_2023_fig15  }} - Figure 15**: Adapted from Gilbert et al. (2021) and Sun (unpublished). Decision tree for selecting camera trap [density](/09_glossary.md#density) models. The models in the yellow rectangle are for marked and partially-marked populations; the remaining models are for unmarked populations. Note, the models in this decision tree are not necessarily ordered from strongest to weakest, but rather are organized by key features."</v>
      </c>
    </row>
  </sheetData>
  <autoFilter ref="A1:H3" xr:uid="{8E69E490-EA31-4E29-9CD4-C3A3B0B8CA1B}"/>
  <phoneticPr fontId="4" type="noConversion"/>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C1C1F-6928-4DA5-8716-D178E5716830}">
  <dimension ref="A1:E61"/>
  <sheetViews>
    <sheetView workbookViewId="0">
      <selection activeCell="C27" sqref="C27"/>
    </sheetView>
  </sheetViews>
  <sheetFormatPr defaultRowHeight="14.25"/>
  <cols>
    <col min="1" max="1" width="9.625" bestFit="1" customWidth="1"/>
    <col min="2" max="2" width="11.625" bestFit="1" customWidth="1"/>
    <col min="3" max="3" width="23.75" bestFit="1" customWidth="1"/>
    <col min="4" max="4" width="68.625" bestFit="1" customWidth="1"/>
    <col min="5" max="5" width="50.75" customWidth="1"/>
  </cols>
  <sheetData>
    <row r="1" spans="1:5" ht="15">
      <c r="A1" s="6" t="s">
        <v>1259</v>
      </c>
      <c r="B1" s="6" t="s">
        <v>888</v>
      </c>
      <c r="C1" s="6" t="s">
        <v>388</v>
      </c>
      <c r="D1" s="6" t="s">
        <v>943</v>
      </c>
      <c r="E1" s="6" t="s">
        <v>387</v>
      </c>
    </row>
    <row r="2" spans="1:5">
      <c r="A2" t="s">
        <v>336</v>
      </c>
      <c r="B2" t="s">
        <v>333</v>
      </c>
      <c r="C2" t="s">
        <v>364</v>
      </c>
      <c r="D2" t="s">
        <v>363</v>
      </c>
      <c r="E2" t="str">
        <f>IF(A2&lt;&gt;"NULL",("    "&amp;B2&amp;"_"&amp;C2&amp;": "&amp;""""&amp;D2&amp;""""),("    "&amp;C2&amp;": "&amp;""""&amp;D2&amp;""""))</f>
        <v xml:space="preserve">    name_mod_behaviour: "Behaviour"</v>
      </c>
    </row>
    <row r="3" spans="1:5">
      <c r="A3" t="s">
        <v>336</v>
      </c>
      <c r="B3" t="s">
        <v>333</v>
      </c>
      <c r="C3" t="s">
        <v>362</v>
      </c>
      <c r="D3" t="s">
        <v>1297</v>
      </c>
      <c r="E3" t="str">
        <f t="shared" ref="E3:E61" si="0">IF(A3&lt;&gt;"NULL",("    "&amp;B3&amp;"_"&amp;C3&amp;": "&amp;""""&amp;D3&amp;""""),("    "&amp;C3&amp;": "&amp;""""&amp;D3&amp;""""))</f>
        <v xml:space="preserve">    name_mod_cr_cmr: "Capture-recapture (CR) / Capture-mark-recapture (CMR)"</v>
      </c>
    </row>
    <row r="4" spans="1:5">
      <c r="A4" t="s">
        <v>336</v>
      </c>
      <c r="B4" t="s">
        <v>333</v>
      </c>
      <c r="C4" t="s">
        <v>342</v>
      </c>
      <c r="D4" t="s">
        <v>341</v>
      </c>
      <c r="E4" t="str">
        <f t="shared" si="0"/>
        <v xml:space="preserve">    name_mod_ds: "Distance sampling (DS)"</v>
      </c>
    </row>
    <row r="5" spans="1:5">
      <c r="A5" t="s">
        <v>336</v>
      </c>
      <c r="B5" t="s">
        <v>333</v>
      </c>
      <c r="C5" t="s">
        <v>335</v>
      </c>
      <c r="D5" t="s">
        <v>334</v>
      </c>
      <c r="E5" t="str">
        <f t="shared" si="0"/>
        <v xml:space="preserve">    name_mod_is: "Instantaneous sampling (IS)"</v>
      </c>
    </row>
    <row r="6" spans="1:5">
      <c r="A6" t="s">
        <v>336</v>
      </c>
      <c r="B6" t="s">
        <v>333</v>
      </c>
      <c r="C6" t="s">
        <v>360</v>
      </c>
      <c r="D6" t="s">
        <v>359</v>
      </c>
      <c r="E6" t="str">
        <f t="shared" si="0"/>
        <v xml:space="preserve">    name_mod_mr: "Mark-resight (MR)"</v>
      </c>
    </row>
    <row r="7" spans="1:5">
      <c r="A7" t="s">
        <v>336</v>
      </c>
      <c r="B7" t="s">
        <v>333</v>
      </c>
      <c r="C7" t="s">
        <v>350</v>
      </c>
      <c r="D7" t="s">
        <v>349</v>
      </c>
      <c r="E7" t="str">
        <f t="shared" si="0"/>
        <v xml:space="preserve">    name_mod_nmixture: "N-mixture"</v>
      </c>
    </row>
    <row r="8" spans="1:5">
      <c r="A8" t="s">
        <v>336</v>
      </c>
      <c r="B8" t="s">
        <v>333</v>
      </c>
      <c r="C8" t="s">
        <v>368</v>
      </c>
      <c r="D8" t="s">
        <v>367</v>
      </c>
      <c r="E8" t="str">
        <f t="shared" si="0"/>
        <v xml:space="preserve">    name_mod_occupancy: "Occupancy models"</v>
      </c>
    </row>
    <row r="9" spans="1:5">
      <c r="A9" t="s">
        <v>336</v>
      </c>
      <c r="B9" t="s">
        <v>333</v>
      </c>
      <c r="C9" t="s">
        <v>346</v>
      </c>
      <c r="D9" t="s">
        <v>345</v>
      </c>
      <c r="E9" t="str">
        <f t="shared" si="0"/>
        <v xml:space="preserve">    name_mod_rest: "Random encounter and staying time (REST)"</v>
      </c>
    </row>
    <row r="10" spans="1:5">
      <c r="A10" t="s">
        <v>336</v>
      </c>
      <c r="B10" t="s">
        <v>333</v>
      </c>
      <c r="C10" t="s">
        <v>348</v>
      </c>
      <c r="D10" t="s">
        <v>347</v>
      </c>
      <c r="E10" t="str">
        <f t="shared" si="0"/>
        <v xml:space="preserve">    name_mod_rem: "Random encounter model (REM)"</v>
      </c>
    </row>
    <row r="11" spans="1:5">
      <c r="A11" t="s">
        <v>336</v>
      </c>
      <c r="B11" t="s">
        <v>333</v>
      </c>
      <c r="C11" t="s">
        <v>366</v>
      </c>
      <c r="D11" t="s">
        <v>365</v>
      </c>
      <c r="E11" t="str">
        <f t="shared" si="0"/>
        <v xml:space="preserve">    name_mod_rai: "Relative abundance indices"</v>
      </c>
    </row>
    <row r="12" spans="1:5">
      <c r="A12" t="s">
        <v>336</v>
      </c>
      <c r="B12" t="s">
        <v>333</v>
      </c>
      <c r="C12" t="s">
        <v>352</v>
      </c>
      <c r="D12" t="s">
        <v>351</v>
      </c>
      <c r="E12" t="str">
        <f t="shared" si="0"/>
        <v xml:space="preserve">    name_mod_roylenichols: "Royle-Nichols"</v>
      </c>
    </row>
    <row r="13" spans="1:5">
      <c r="A13" t="s">
        <v>336</v>
      </c>
      <c r="B13" t="s">
        <v>333</v>
      </c>
      <c r="C13" t="s">
        <v>338</v>
      </c>
      <c r="D13" t="s">
        <v>337</v>
      </c>
      <c r="E13" t="str">
        <f t="shared" si="0"/>
        <v xml:space="preserve">    name_mod_ste: "Space-to-event (STE)"</v>
      </c>
    </row>
    <row r="14" spans="1:5">
      <c r="A14" t="s">
        <v>336</v>
      </c>
      <c r="B14" t="s">
        <v>333</v>
      </c>
      <c r="C14" t="s">
        <v>361</v>
      </c>
      <c r="D14" t="s">
        <v>1298</v>
      </c>
      <c r="E14" t="str">
        <f t="shared" si="0"/>
        <v xml:space="preserve">    name_mod_scr_secr: "Spatial capture-recapture (SCR) / Spatially explicit capture recapture (SECR)"</v>
      </c>
    </row>
    <row r="15" spans="1:5">
      <c r="A15" t="s">
        <v>336</v>
      </c>
      <c r="B15" t="s">
        <v>333</v>
      </c>
      <c r="C15" t="s">
        <v>356</v>
      </c>
      <c r="D15" t="s">
        <v>1299</v>
      </c>
      <c r="E15" t="str">
        <f t="shared" si="0"/>
        <v xml:space="preserve">    name_mod_sc: "Spatial count (SC) model / Unmarked spatial capture-recapture"</v>
      </c>
    </row>
    <row r="16" spans="1:5">
      <c r="A16" t="s">
        <v>336</v>
      </c>
      <c r="B16" t="s">
        <v>333</v>
      </c>
      <c r="C16" t="s">
        <v>358</v>
      </c>
      <c r="D16" t="s">
        <v>357</v>
      </c>
      <c r="E16" t="str">
        <f t="shared" si="0"/>
        <v xml:space="preserve">    name_mod_smr: "Spatial mark-resight "</v>
      </c>
    </row>
    <row r="17" spans="1:5">
      <c r="A17" t="s">
        <v>336</v>
      </c>
      <c r="B17" t="s">
        <v>333</v>
      </c>
      <c r="C17" t="s">
        <v>354</v>
      </c>
      <c r="D17" t="s">
        <v>353</v>
      </c>
      <c r="E17" t="str">
        <f t="shared" si="0"/>
        <v xml:space="preserve">    name_mod_2flankspim: "Spatial Partial Identity Model (2-flank SPIM)"</v>
      </c>
    </row>
    <row r="18" spans="1:5">
      <c r="A18" t="s">
        <v>336</v>
      </c>
      <c r="B18" t="s">
        <v>333</v>
      </c>
      <c r="C18" t="s">
        <v>355</v>
      </c>
      <c r="D18" t="s">
        <v>885</v>
      </c>
      <c r="E18" t="str">
        <f t="shared" si="0"/>
        <v xml:space="preserve">    name_mod_catspim: "Spatial Partial Identity Model (Categorical SPIM*; catSPIM)"</v>
      </c>
    </row>
    <row r="19" spans="1:5">
      <c r="A19" t="s">
        <v>336</v>
      </c>
      <c r="B19" t="s">
        <v>333</v>
      </c>
      <c r="C19" t="s">
        <v>370</v>
      </c>
      <c r="D19" t="s">
        <v>369</v>
      </c>
      <c r="E19" t="str">
        <f t="shared" si="0"/>
        <v xml:space="preserve">    name_mod_divers_rich: "Species diversity &amp; richness"</v>
      </c>
    </row>
    <row r="20" spans="1:5">
      <c r="A20" t="s">
        <v>336</v>
      </c>
      <c r="B20" t="s">
        <v>333</v>
      </c>
      <c r="C20" t="s">
        <v>372</v>
      </c>
      <c r="D20" t="s">
        <v>371</v>
      </c>
      <c r="E20" t="str">
        <f t="shared" si="0"/>
        <v xml:space="preserve">    name_mod_inventory: "Species inventory"</v>
      </c>
    </row>
    <row r="21" spans="1:5">
      <c r="A21" t="s">
        <v>336</v>
      </c>
      <c r="B21" t="s">
        <v>333</v>
      </c>
      <c r="C21" t="s">
        <v>344</v>
      </c>
      <c r="D21" t="s">
        <v>343</v>
      </c>
      <c r="E21" t="str">
        <f t="shared" si="0"/>
        <v xml:space="preserve">    name_mod_tifc: "Time in front of the camera (TIFC)"</v>
      </c>
    </row>
    <row r="22" spans="1:5">
      <c r="A22" t="s">
        <v>336</v>
      </c>
      <c r="B22" t="s">
        <v>333</v>
      </c>
      <c r="C22" t="s">
        <v>340</v>
      </c>
      <c r="D22" t="s">
        <v>339</v>
      </c>
      <c r="E22" t="str">
        <f t="shared" si="0"/>
        <v xml:space="preserve">    name_mod_tte: "Time-to-event (TTE)"</v>
      </c>
    </row>
    <row r="23" spans="1:5">
      <c r="A23" t="s">
        <v>1225</v>
      </c>
      <c r="B23" t="s">
        <v>1226</v>
      </c>
      <c r="C23" t="s">
        <v>956</v>
      </c>
      <c r="D23" t="s">
        <v>954</v>
      </c>
      <c r="E23" t="str">
        <f t="shared" si="0"/>
        <v xml:space="preserve">    b2: "-   "</v>
      </c>
    </row>
    <row r="24" spans="1:5">
      <c r="A24" t="s">
        <v>1225</v>
      </c>
      <c r="B24" t="s">
        <v>1226</v>
      </c>
      <c r="C24" t="s">
        <v>957</v>
      </c>
      <c r="D24" t="s">
        <v>955</v>
      </c>
      <c r="E24" t="str">
        <f t="shared" si="0"/>
        <v xml:space="preserve">    b1: "    -   "</v>
      </c>
    </row>
    <row r="25" spans="1:5">
      <c r="A25" t="s">
        <v>1225</v>
      </c>
      <c r="B25" t="s">
        <v>1228</v>
      </c>
      <c r="C25" t="s">
        <v>1224</v>
      </c>
      <c r="D25" t="s">
        <v>1227</v>
      </c>
      <c r="E25" t="str">
        <f t="shared" si="0"/>
        <v xml:space="preserve">    glossary#: "./09_01_glossary.md#"</v>
      </c>
    </row>
    <row r="26" spans="1:5">
      <c r="A26" t="s">
        <v>374</v>
      </c>
      <c r="B26" t="s">
        <v>333</v>
      </c>
      <c r="C26" t="s">
        <v>378</v>
      </c>
      <c r="D26" t="s">
        <v>377</v>
      </c>
      <c r="E26" t="str">
        <f t="shared" si="0"/>
        <v xml:space="preserve">    name_obj_abundance: "Absolute abundance"</v>
      </c>
    </row>
    <row r="27" spans="1:5">
      <c r="A27" t="s">
        <v>374</v>
      </c>
      <c r="B27" t="s">
        <v>333</v>
      </c>
      <c r="C27" t="s">
        <v>373</v>
      </c>
      <c r="D27" t="s">
        <v>363</v>
      </c>
      <c r="E27" t="str">
        <f t="shared" si="0"/>
        <v xml:space="preserve">    name_obj_behaviour: "Behaviour"</v>
      </c>
    </row>
    <row r="28" spans="1:5">
      <c r="A28" t="s">
        <v>374</v>
      </c>
      <c r="B28" t="s">
        <v>333</v>
      </c>
      <c r="C28" t="s">
        <v>2785</v>
      </c>
      <c r="D28" t="s">
        <v>2778</v>
      </c>
      <c r="E28" t="str">
        <f t="shared" si="0"/>
        <v xml:space="preserve">    name_obj_[density](/09_glossary.md#density): "[density](/09_glossary.md#density)"</v>
      </c>
    </row>
    <row r="29" spans="1:5">
      <c r="A29" t="s">
        <v>374</v>
      </c>
      <c r="B29" t="s">
        <v>333</v>
      </c>
      <c r="C29" t="s">
        <v>384</v>
      </c>
      <c r="D29" t="s">
        <v>383</v>
      </c>
      <c r="E29" t="str">
        <f t="shared" si="0"/>
        <v xml:space="preserve">    name_obj_occupancy: "Occupancy"</v>
      </c>
    </row>
    <row r="30" spans="1:5">
      <c r="A30" t="s">
        <v>374</v>
      </c>
      <c r="B30" t="s">
        <v>333</v>
      </c>
      <c r="C30" t="s">
        <v>380</v>
      </c>
      <c r="D30" t="s">
        <v>379</v>
      </c>
      <c r="E30" t="str">
        <f t="shared" si="0"/>
        <v xml:space="preserve">    name_obj_pop_size: "Population size"</v>
      </c>
    </row>
    <row r="31" spans="1:5">
      <c r="A31" t="s">
        <v>374</v>
      </c>
      <c r="B31" t="s">
        <v>333</v>
      </c>
      <c r="C31" t="s">
        <v>382</v>
      </c>
      <c r="D31" t="s">
        <v>381</v>
      </c>
      <c r="E31" t="str">
        <f t="shared" si="0"/>
        <v xml:space="preserve">    name_obj_rel_abund: "Relative abundance"</v>
      </c>
    </row>
    <row r="32" spans="1:5">
      <c r="A32" t="s">
        <v>374</v>
      </c>
      <c r="B32" t="s">
        <v>333</v>
      </c>
      <c r="C32" t="s">
        <v>385</v>
      </c>
      <c r="D32" t="s">
        <v>369</v>
      </c>
      <c r="E32" t="str">
        <f t="shared" si="0"/>
        <v xml:space="preserve">    name_obj_divers_rich: "Species diversity &amp; richness"</v>
      </c>
    </row>
    <row r="33" spans="1:5">
      <c r="A33" t="s">
        <v>374</v>
      </c>
      <c r="B33" t="s">
        <v>333</v>
      </c>
      <c r="C33" t="s">
        <v>386</v>
      </c>
      <c r="D33" t="s">
        <v>371</v>
      </c>
      <c r="E33" t="str">
        <f t="shared" si="0"/>
        <v xml:space="preserve">    name_obj_inventory: "Species inventory"</v>
      </c>
    </row>
    <row r="34" spans="1:5">
      <c r="A34" t="s">
        <v>374</v>
      </c>
      <c r="B34" t="s">
        <v>333</v>
      </c>
      <c r="C34" t="s">
        <v>376</v>
      </c>
      <c r="D34" t="s">
        <v>375</v>
      </c>
      <c r="E34" t="str">
        <f t="shared" si="0"/>
        <v xml:space="preserve">    name_obj_vital_rate: "Vital rates"</v>
      </c>
    </row>
    <row r="35" spans="1:5">
      <c r="A35" t="s">
        <v>1225</v>
      </c>
      <c r="B35" t="s">
        <v>2059</v>
      </c>
      <c r="C35" t="s">
        <v>2038</v>
      </c>
      <c r="D35" t="s">
        <v>2102</v>
      </c>
      <c r="E35" t="str">
        <f t="shared" si="0"/>
        <v xml:space="preserve">    ref_intext_figure1_ref_id: "In-text ref here"</v>
      </c>
    </row>
    <row r="36" spans="1:5">
      <c r="A36" t="s">
        <v>1225</v>
      </c>
      <c r="B36" t="s">
        <v>2059</v>
      </c>
      <c r="C36" t="s">
        <v>2039</v>
      </c>
      <c r="D36" t="s">
        <v>2102</v>
      </c>
      <c r="E36" t="str">
        <f t="shared" si="0"/>
        <v xml:space="preserve">    ref_intext_figure2_ref_id: "In-text ref here"</v>
      </c>
    </row>
    <row r="37" spans="1:5">
      <c r="A37" t="s">
        <v>1225</v>
      </c>
      <c r="B37" t="s">
        <v>2059</v>
      </c>
      <c r="C37" t="s">
        <v>2040</v>
      </c>
      <c r="D37" t="s">
        <v>2102</v>
      </c>
      <c r="E37" t="str">
        <f t="shared" si="0"/>
        <v xml:space="preserve">    ref_intext_figure3_ref_id: "In-text ref here"</v>
      </c>
    </row>
    <row r="38" spans="1:5">
      <c r="A38" t="s">
        <v>1225</v>
      </c>
      <c r="B38" t="s">
        <v>2059</v>
      </c>
      <c r="C38" t="s">
        <v>2041</v>
      </c>
      <c r="D38" t="s">
        <v>2102</v>
      </c>
      <c r="E38" t="str">
        <f t="shared" si="0"/>
        <v xml:space="preserve">    ref_intext_figure4_ref_id: "In-text ref here"</v>
      </c>
    </row>
    <row r="39" spans="1:5">
      <c r="A39" t="s">
        <v>1225</v>
      </c>
      <c r="B39" t="s">
        <v>2059</v>
      </c>
      <c r="C39" t="s">
        <v>2042</v>
      </c>
      <c r="D39" t="s">
        <v>2102</v>
      </c>
      <c r="E39" t="str">
        <f t="shared" si="0"/>
        <v xml:space="preserve">    ref_intext_figure5_ref_id: "In-text ref here"</v>
      </c>
    </row>
    <row r="40" spans="1:5">
      <c r="A40" t="s">
        <v>1225</v>
      </c>
      <c r="B40" t="s">
        <v>2059</v>
      </c>
      <c r="C40" t="s">
        <v>2037</v>
      </c>
      <c r="D40" t="s">
        <v>2102</v>
      </c>
      <c r="E40" t="str">
        <f t="shared" si="0"/>
        <v xml:space="preserve">    ref_intext_figure6_ref_id: "In-text ref here"</v>
      </c>
    </row>
    <row r="41" spans="1:5">
      <c r="A41" t="s">
        <v>1225</v>
      </c>
      <c r="B41" t="s">
        <v>2059</v>
      </c>
      <c r="C41" t="s">
        <v>2043</v>
      </c>
      <c r="D41" t="s">
        <v>2102</v>
      </c>
      <c r="E41" t="str">
        <f t="shared" si="0"/>
        <v xml:space="preserve">    ref_intext_figure7_ref_id: "In-text ref here"</v>
      </c>
    </row>
    <row r="42" spans="1:5">
      <c r="A42" t="s">
        <v>1225</v>
      </c>
      <c r="B42" t="s">
        <v>2059</v>
      </c>
      <c r="C42" t="s">
        <v>2047</v>
      </c>
      <c r="D42" t="s">
        <v>2102</v>
      </c>
      <c r="E42" t="str">
        <f t="shared" si="0"/>
        <v xml:space="preserve">    ref_intext_vid1_ref_id: "In-text ref here"</v>
      </c>
    </row>
    <row r="43" spans="1:5">
      <c r="A43" t="s">
        <v>1225</v>
      </c>
      <c r="B43" t="s">
        <v>2059</v>
      </c>
      <c r="C43" t="s">
        <v>2048</v>
      </c>
      <c r="D43" t="s">
        <v>2102</v>
      </c>
      <c r="E43" t="str">
        <f t="shared" si="0"/>
        <v xml:space="preserve">    ref_intext_vid2_ref_id: "In-text ref here"</v>
      </c>
    </row>
    <row r="44" spans="1:5">
      <c r="A44" t="s">
        <v>1225</v>
      </c>
      <c r="B44" t="s">
        <v>2059</v>
      </c>
      <c r="C44" t="s">
        <v>2049</v>
      </c>
      <c r="D44" t="s">
        <v>2102</v>
      </c>
      <c r="E44" t="str">
        <f t="shared" si="0"/>
        <v xml:space="preserve">    ref_intext_vid3_ref_id: "In-text ref here"</v>
      </c>
    </row>
    <row r="45" spans="1:5">
      <c r="A45" t="s">
        <v>1225</v>
      </c>
      <c r="B45" t="s">
        <v>2059</v>
      </c>
      <c r="C45" t="s">
        <v>2050</v>
      </c>
      <c r="D45" t="s">
        <v>2102</v>
      </c>
      <c r="E45" t="str">
        <f t="shared" si="0"/>
        <v xml:space="preserve">    ref_intext_vid4_ref_id: "In-text ref here"</v>
      </c>
    </row>
    <row r="46" spans="1:5">
      <c r="A46" t="s">
        <v>1225</v>
      </c>
      <c r="B46" t="s">
        <v>2059</v>
      </c>
      <c r="C46" t="s">
        <v>2051</v>
      </c>
      <c r="D46" t="s">
        <v>2102</v>
      </c>
      <c r="E46" t="str">
        <f t="shared" si="0"/>
        <v xml:space="preserve">    ref_intext_vid5_ref_id: "In-text ref here"</v>
      </c>
    </row>
    <row r="47" spans="1:5">
      <c r="A47" t="s">
        <v>1225</v>
      </c>
      <c r="B47" t="s">
        <v>2059</v>
      </c>
      <c r="C47" t="s">
        <v>2052</v>
      </c>
      <c r="D47" t="s">
        <v>2102</v>
      </c>
      <c r="E47" t="str">
        <f t="shared" si="0"/>
        <v xml:space="preserve">    ref_intext_vid6_ref_id: "In-text ref here"</v>
      </c>
    </row>
    <row r="48" spans="1:5">
      <c r="A48" t="s">
        <v>1225</v>
      </c>
      <c r="B48" t="s">
        <v>2059</v>
      </c>
      <c r="C48" t="s">
        <v>2046</v>
      </c>
      <c r="D48" t="s">
        <v>2102</v>
      </c>
      <c r="E48" t="str">
        <f t="shared" si="0"/>
        <v xml:space="preserve">    ref_intext_vid7_ref_id: "In-text ref here"</v>
      </c>
    </row>
    <row r="49" spans="1:5">
      <c r="A49" t="s">
        <v>1225</v>
      </c>
      <c r="B49" t="s">
        <v>2059</v>
      </c>
      <c r="C49" t="s">
        <v>2045</v>
      </c>
      <c r="D49" t="s">
        <v>2103</v>
      </c>
      <c r="E49" t="str">
        <f t="shared" si="0"/>
        <v xml:space="preserve">    ref_bib_resource1_ref_id: "Full ref here"</v>
      </c>
    </row>
    <row r="50" spans="1:5">
      <c r="A50" t="s">
        <v>1225</v>
      </c>
      <c r="B50" t="s">
        <v>2059</v>
      </c>
      <c r="C50" t="s">
        <v>2053</v>
      </c>
      <c r="D50" t="s">
        <v>2103</v>
      </c>
      <c r="E50" t="str">
        <f t="shared" si="0"/>
        <v xml:space="preserve">    ref_bib_resource2_ref_id: "Full ref here"</v>
      </c>
    </row>
    <row r="51" spans="1:5">
      <c r="A51" t="s">
        <v>1225</v>
      </c>
      <c r="B51" t="s">
        <v>2059</v>
      </c>
      <c r="C51" t="s">
        <v>2054</v>
      </c>
      <c r="D51" t="s">
        <v>2103</v>
      </c>
      <c r="E51" t="str">
        <f t="shared" si="0"/>
        <v xml:space="preserve">    ref_bib_resource3_ref_id: "Full ref here"</v>
      </c>
    </row>
    <row r="52" spans="1:5">
      <c r="A52" t="s">
        <v>1225</v>
      </c>
      <c r="B52" t="s">
        <v>2059</v>
      </c>
      <c r="C52" t="s">
        <v>2055</v>
      </c>
      <c r="D52" t="s">
        <v>2103</v>
      </c>
      <c r="E52" t="str">
        <f t="shared" si="0"/>
        <v xml:space="preserve">    ref_bib_resource4_ref_id: "Full ref here"</v>
      </c>
    </row>
    <row r="53" spans="1:5">
      <c r="A53" t="s">
        <v>1225</v>
      </c>
      <c r="B53" t="s">
        <v>2059</v>
      </c>
      <c r="C53" t="s">
        <v>2044</v>
      </c>
      <c r="D53" t="s">
        <v>2103</v>
      </c>
      <c r="E53" t="str">
        <f t="shared" si="0"/>
        <v xml:space="preserve">    ref_bib_resource5_ref_id: "Full ref here"</v>
      </c>
    </row>
    <row r="54" spans="1:5">
      <c r="A54" t="s">
        <v>1225</v>
      </c>
      <c r="B54" t="s">
        <v>2059</v>
      </c>
      <c r="C54" t="s">
        <v>2056</v>
      </c>
      <c r="D54" t="s">
        <v>2103</v>
      </c>
      <c r="E54" t="str">
        <f t="shared" si="0"/>
        <v xml:space="preserve">    ref_bib_resource6_ref_id: "Full ref here"</v>
      </c>
    </row>
    <row r="55" spans="1:5">
      <c r="A55" t="s">
        <v>1225</v>
      </c>
      <c r="B55" t="s">
        <v>2059</v>
      </c>
      <c r="C55" t="s">
        <v>2057</v>
      </c>
      <c r="D55" t="s">
        <v>2103</v>
      </c>
      <c r="E55" t="str">
        <f t="shared" si="0"/>
        <v xml:space="preserve">    ref_bib_resource7_ref_id: "Full ref here"</v>
      </c>
    </row>
    <row r="56" spans="1:5">
      <c r="A56" t="s">
        <v>1225</v>
      </c>
      <c r="B56" t="s">
        <v>2059</v>
      </c>
      <c r="C56" t="s">
        <v>2058</v>
      </c>
      <c r="D56" t="s">
        <v>2103</v>
      </c>
      <c r="E56" t="str">
        <f t="shared" si="0"/>
        <v xml:space="preserve">    ref_bib_resource8_ref_id: "Full ref here"</v>
      </c>
    </row>
    <row r="57" spans="1:5">
      <c r="A57" t="s">
        <v>1225</v>
      </c>
      <c r="B57" t="s">
        <v>2059</v>
      </c>
      <c r="C57" t="s">
        <v>2097</v>
      </c>
      <c r="D57" t="s">
        <v>2103</v>
      </c>
      <c r="E57" t="str">
        <f t="shared" si="0"/>
        <v xml:space="preserve">    ref_bib_resource9_ref_id: "Full ref here"</v>
      </c>
    </row>
    <row r="58" spans="1:5">
      <c r="A58" t="s">
        <v>1225</v>
      </c>
      <c r="B58" t="s">
        <v>2059</v>
      </c>
      <c r="C58" t="s">
        <v>2098</v>
      </c>
      <c r="D58" t="s">
        <v>2103</v>
      </c>
      <c r="E58" t="str">
        <f t="shared" si="0"/>
        <v xml:space="preserve">    ref_bib_resource10_ref_id: "Full ref here"</v>
      </c>
    </row>
    <row r="59" spans="1:5">
      <c r="A59" t="s">
        <v>1225</v>
      </c>
      <c r="B59" t="s">
        <v>2059</v>
      </c>
      <c r="C59" t="s">
        <v>2099</v>
      </c>
      <c r="D59" t="s">
        <v>2103</v>
      </c>
      <c r="E59" t="str">
        <f t="shared" si="0"/>
        <v xml:space="preserve">    ref_bib_resource11_ref_id: "Full ref here"</v>
      </c>
    </row>
    <row r="60" spans="1:5">
      <c r="A60" t="s">
        <v>1225</v>
      </c>
      <c r="B60" t="s">
        <v>2059</v>
      </c>
      <c r="C60" t="s">
        <v>2100</v>
      </c>
      <c r="D60" t="s">
        <v>2103</v>
      </c>
      <c r="E60" t="str">
        <f t="shared" si="0"/>
        <v xml:space="preserve">    ref_bib_resource12_ref_id: "Full ref here"</v>
      </c>
    </row>
    <row r="61" spans="1:5">
      <c r="A61" t="s">
        <v>1225</v>
      </c>
      <c r="B61" t="s">
        <v>2059</v>
      </c>
      <c r="C61" t="s">
        <v>2101</v>
      </c>
      <c r="D61" t="s">
        <v>2103</v>
      </c>
      <c r="E61" t="str">
        <f t="shared" si="0"/>
        <v xml:space="preserve">    ref_bib_resource13_ref_id: "Full ref here"</v>
      </c>
    </row>
  </sheetData>
  <autoFilter ref="A1:E61" xr:uid="{5B9C1C1F-6928-4DA5-8716-D178E571683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285EC-3690-4082-9741-104DD74595A6}">
  <dimension ref="A1:K31"/>
  <sheetViews>
    <sheetView workbookViewId="0">
      <selection activeCell="E20" sqref="E20"/>
    </sheetView>
  </sheetViews>
  <sheetFormatPr defaultRowHeight="14.25"/>
  <cols>
    <col min="1" max="1" width="16.75" customWidth="1"/>
    <col min="2" max="2" width="22.25" customWidth="1"/>
    <col min="3" max="3" width="17.25" customWidth="1"/>
    <col min="4" max="4" width="16.75" customWidth="1"/>
    <col min="5" max="5" width="76.75" customWidth="1"/>
    <col min="6" max="6" width="34.375" customWidth="1"/>
    <col min="7" max="7" width="22" bestFit="1" customWidth="1"/>
    <col min="8" max="8" width="32.25" customWidth="1"/>
    <col min="9" max="9" width="15.625" hidden="1" customWidth="1"/>
    <col min="10" max="10" width="71.75" customWidth="1"/>
  </cols>
  <sheetData>
    <row r="1" spans="1:11" ht="15">
      <c r="A1" s="10" t="s">
        <v>1349</v>
      </c>
      <c r="B1" s="10" t="s">
        <v>1348</v>
      </c>
      <c r="C1" s="10" t="s">
        <v>1347</v>
      </c>
      <c r="D1" s="10" t="s">
        <v>336</v>
      </c>
      <c r="E1" s="34" t="s">
        <v>3681</v>
      </c>
      <c r="F1" s="10" t="s">
        <v>1346</v>
      </c>
      <c r="G1" s="10" t="s">
        <v>1345</v>
      </c>
      <c r="H1" s="10" t="s">
        <v>1344</v>
      </c>
      <c r="I1" s="10" t="s">
        <v>1343</v>
      </c>
      <c r="J1" s="10" t="s">
        <v>1342</v>
      </c>
      <c r="K1" s="10" t="s">
        <v>387</v>
      </c>
    </row>
    <row r="2" spans="1:11">
      <c r="A2" s="9" t="s">
        <v>1338</v>
      </c>
      <c r="B2">
        <v>1</v>
      </c>
      <c r="C2" t="b">
        <v>1</v>
      </c>
      <c r="D2" t="s">
        <v>372</v>
      </c>
      <c r="E2" t="s">
        <v>371</v>
      </c>
      <c r="F2" t="s">
        <v>371</v>
      </c>
      <c r="G2" t="s">
        <v>390</v>
      </c>
      <c r="H2" t="s">
        <v>390</v>
      </c>
      <c r="I2" t="s">
        <v>390</v>
      </c>
      <c r="J2" t="s">
        <v>1341</v>
      </c>
      <c r="K2" t="s">
        <v>1472</v>
      </c>
    </row>
    <row r="3" spans="1:11">
      <c r="A3" s="9" t="s">
        <v>1338</v>
      </c>
      <c r="B3">
        <v>2</v>
      </c>
      <c r="C3" t="b">
        <v>1</v>
      </c>
      <c r="D3" t="s">
        <v>370</v>
      </c>
      <c r="E3" t="str">
        <f>F3&amp;" \- "&amp;H3</f>
        <v>Species diversity &amp; richness \- NULL</v>
      </c>
      <c r="F3" t="s">
        <v>369</v>
      </c>
      <c r="G3" t="s">
        <v>1340</v>
      </c>
      <c r="H3" t="s">
        <v>390</v>
      </c>
      <c r="I3" t="s">
        <v>390</v>
      </c>
      <c r="J3" t="s">
        <v>369</v>
      </c>
      <c r="K3" t="s">
        <v>1473</v>
      </c>
    </row>
    <row r="4" spans="1:11">
      <c r="A4" t="b">
        <v>0</v>
      </c>
      <c r="B4">
        <v>3</v>
      </c>
      <c r="C4" t="b">
        <v>0</v>
      </c>
      <c r="D4" t="s">
        <v>370</v>
      </c>
      <c r="E4" t="str">
        <f>F4&amp;" \- "&amp;H4</f>
        <v>Species diversity &amp; richness \- NULL</v>
      </c>
      <c r="F4" t="s">
        <v>369</v>
      </c>
      <c r="G4" t="s">
        <v>390</v>
      </c>
      <c r="H4" t="s">
        <v>390</v>
      </c>
      <c r="I4" t="s">
        <v>390</v>
      </c>
      <c r="J4" t="s">
        <v>1309</v>
      </c>
      <c r="K4" t="s">
        <v>1474</v>
      </c>
    </row>
    <row r="5" spans="1:11">
      <c r="A5" t="b">
        <v>0</v>
      </c>
      <c r="B5">
        <v>3</v>
      </c>
      <c r="C5" t="b">
        <v>0</v>
      </c>
      <c r="D5" t="s">
        <v>370</v>
      </c>
      <c r="E5" t="s">
        <v>3637</v>
      </c>
      <c r="F5" t="s">
        <v>369</v>
      </c>
      <c r="G5" t="s">
        <v>947</v>
      </c>
      <c r="H5" s="35" t="s">
        <v>3682</v>
      </c>
      <c r="I5" t="s">
        <v>390</v>
      </c>
      <c r="J5" t="s">
        <v>1309</v>
      </c>
      <c r="K5" t="s">
        <v>1475</v>
      </c>
    </row>
    <row r="6" spans="1:11">
      <c r="A6" t="b">
        <v>0</v>
      </c>
      <c r="B6">
        <v>4</v>
      </c>
      <c r="C6" t="b">
        <v>0</v>
      </c>
      <c r="D6" t="s">
        <v>370</v>
      </c>
      <c r="E6" t="s">
        <v>3638</v>
      </c>
      <c r="F6" t="s">
        <v>369</v>
      </c>
      <c r="G6" t="s">
        <v>948</v>
      </c>
      <c r="H6" s="35" t="s">
        <v>3683</v>
      </c>
      <c r="I6" t="s">
        <v>390</v>
      </c>
      <c r="J6" t="s">
        <v>1310</v>
      </c>
      <c r="K6" t="s">
        <v>1476</v>
      </c>
    </row>
    <row r="7" spans="1:11">
      <c r="A7" t="b">
        <v>0</v>
      </c>
      <c r="B7">
        <v>5</v>
      </c>
      <c r="C7" t="b">
        <v>0</v>
      </c>
      <c r="D7" t="s">
        <v>370</v>
      </c>
      <c r="E7" t="s">
        <v>3636</v>
      </c>
      <c r="F7" t="s">
        <v>369</v>
      </c>
      <c r="G7" t="s">
        <v>946</v>
      </c>
      <c r="H7" s="35" t="s">
        <v>3684</v>
      </c>
      <c r="I7" t="s">
        <v>390</v>
      </c>
      <c r="J7" t="s">
        <v>1310</v>
      </c>
      <c r="K7" t="s">
        <v>1477</v>
      </c>
    </row>
    <row r="8" spans="1:11">
      <c r="A8" s="9" t="s">
        <v>1338</v>
      </c>
      <c r="B8">
        <v>6</v>
      </c>
      <c r="C8" t="b">
        <v>1</v>
      </c>
      <c r="D8" t="s">
        <v>368</v>
      </c>
      <c r="E8" t="s">
        <v>367</v>
      </c>
      <c r="F8" t="s">
        <v>367</v>
      </c>
      <c r="G8" t="s">
        <v>390</v>
      </c>
      <c r="H8" t="s">
        <v>390</v>
      </c>
      <c r="I8" t="s">
        <v>1339</v>
      </c>
      <c r="J8" t="s">
        <v>383</v>
      </c>
      <c r="K8" t="s">
        <v>1477</v>
      </c>
    </row>
    <row r="9" spans="1:11">
      <c r="A9" s="9" t="s">
        <v>1338</v>
      </c>
      <c r="B9">
        <v>7</v>
      </c>
      <c r="C9" t="b">
        <v>1</v>
      </c>
      <c r="D9" t="s">
        <v>366</v>
      </c>
      <c r="E9" t="s">
        <v>365</v>
      </c>
      <c r="F9" t="s">
        <v>365</v>
      </c>
      <c r="G9" t="s">
        <v>390</v>
      </c>
      <c r="H9" t="s">
        <v>390</v>
      </c>
      <c r="I9" t="s">
        <v>390</v>
      </c>
      <c r="J9" t="s">
        <v>381</v>
      </c>
      <c r="K9" t="s">
        <v>1478</v>
      </c>
    </row>
    <row r="10" spans="1:11">
      <c r="A10" t="b">
        <v>0</v>
      </c>
      <c r="B10">
        <v>8</v>
      </c>
      <c r="C10" t="b">
        <v>1</v>
      </c>
      <c r="D10" t="s">
        <v>366</v>
      </c>
      <c r="E10" t="s">
        <v>3631</v>
      </c>
      <c r="F10" t="s">
        <v>365</v>
      </c>
      <c r="G10" t="s">
        <v>945</v>
      </c>
      <c r="H10" t="s">
        <v>1311</v>
      </c>
      <c r="I10" t="s">
        <v>390</v>
      </c>
      <c r="J10" t="s">
        <v>381</v>
      </c>
      <c r="K10" t="s">
        <v>1478</v>
      </c>
    </row>
    <row r="11" spans="1:11">
      <c r="A11" t="b">
        <v>0</v>
      </c>
      <c r="B11">
        <v>9</v>
      </c>
      <c r="C11" t="b">
        <v>1</v>
      </c>
      <c r="D11" t="s">
        <v>366</v>
      </c>
      <c r="E11" t="s">
        <v>3632</v>
      </c>
      <c r="F11" t="s">
        <v>365</v>
      </c>
      <c r="G11" t="s">
        <v>1337</v>
      </c>
      <c r="H11" t="s">
        <v>1336</v>
      </c>
      <c r="I11" t="s">
        <v>1335</v>
      </c>
      <c r="J11" t="s">
        <v>381</v>
      </c>
      <c r="K11" t="s">
        <v>1475</v>
      </c>
    </row>
    <row r="12" spans="1:11">
      <c r="A12" t="b">
        <v>0</v>
      </c>
      <c r="B12">
        <v>10</v>
      </c>
      <c r="C12" t="b">
        <v>1</v>
      </c>
      <c r="D12" t="s">
        <v>366</v>
      </c>
      <c r="E12" t="s">
        <v>3633</v>
      </c>
      <c r="F12" t="s">
        <v>365</v>
      </c>
      <c r="G12" t="s">
        <v>1334</v>
      </c>
      <c r="H12" t="s">
        <v>1333</v>
      </c>
      <c r="I12" t="s">
        <v>1332</v>
      </c>
      <c r="J12" t="s">
        <v>381</v>
      </c>
      <c r="K12" t="s">
        <v>1475</v>
      </c>
    </row>
    <row r="13" spans="1:11">
      <c r="A13" t="b">
        <v>0</v>
      </c>
      <c r="B13">
        <v>11</v>
      </c>
      <c r="C13" t="b">
        <v>1</v>
      </c>
      <c r="D13" t="s">
        <v>366</v>
      </c>
      <c r="E13" t="s">
        <v>3634</v>
      </c>
      <c r="F13" t="s">
        <v>365</v>
      </c>
      <c r="G13" t="s">
        <v>1331</v>
      </c>
      <c r="H13" t="s">
        <v>1330</v>
      </c>
      <c r="I13" t="s">
        <v>1329</v>
      </c>
      <c r="J13" t="s">
        <v>381</v>
      </c>
      <c r="K13" t="s">
        <v>1475</v>
      </c>
    </row>
    <row r="14" spans="1:11">
      <c r="A14" t="b">
        <v>0</v>
      </c>
      <c r="B14">
        <v>12</v>
      </c>
      <c r="C14" t="b">
        <v>1</v>
      </c>
      <c r="D14" t="s">
        <v>366</v>
      </c>
      <c r="E14" t="s">
        <v>3635</v>
      </c>
      <c r="F14" t="s">
        <v>365</v>
      </c>
      <c r="G14" t="s">
        <v>1328</v>
      </c>
      <c r="H14" t="s">
        <v>1327</v>
      </c>
      <c r="I14" t="s">
        <v>1326</v>
      </c>
      <c r="J14" t="s">
        <v>381</v>
      </c>
      <c r="K14" t="s">
        <v>1475</v>
      </c>
    </row>
    <row r="15" spans="1:11">
      <c r="A15" t="b">
        <v>0</v>
      </c>
      <c r="B15">
        <v>13</v>
      </c>
      <c r="C15" t="b">
        <v>1</v>
      </c>
      <c r="D15" t="s">
        <v>362</v>
      </c>
      <c r="E15" t="s">
        <v>1297</v>
      </c>
      <c r="F15" t="s">
        <v>1297</v>
      </c>
      <c r="G15" t="s">
        <v>390</v>
      </c>
      <c r="H15" t="s">
        <v>390</v>
      </c>
      <c r="I15" t="s">
        <v>1325</v>
      </c>
      <c r="J15" t="s">
        <v>3640</v>
      </c>
      <c r="K15" t="s">
        <v>1475</v>
      </c>
    </row>
    <row r="16" spans="1:11">
      <c r="A16" t="b">
        <v>0</v>
      </c>
      <c r="B16">
        <v>14</v>
      </c>
      <c r="C16" t="b">
        <v>1</v>
      </c>
      <c r="D16" t="s">
        <v>361</v>
      </c>
      <c r="E16" t="s">
        <v>1298</v>
      </c>
      <c r="F16" t="s">
        <v>1298</v>
      </c>
      <c r="G16" t="s">
        <v>390</v>
      </c>
      <c r="H16" t="s">
        <v>390</v>
      </c>
      <c r="I16" t="s">
        <v>1324</v>
      </c>
      <c r="J16" t="s">
        <v>3641</v>
      </c>
      <c r="K16" t="s">
        <v>2786</v>
      </c>
    </row>
    <row r="17" spans="1:11">
      <c r="A17" t="b">
        <v>0</v>
      </c>
      <c r="B17">
        <v>15</v>
      </c>
      <c r="C17" t="b">
        <v>0</v>
      </c>
      <c r="D17" t="s">
        <v>360</v>
      </c>
      <c r="E17" t="s">
        <v>359</v>
      </c>
      <c r="F17" t="s">
        <v>359</v>
      </c>
      <c r="G17" t="s">
        <v>390</v>
      </c>
      <c r="H17" t="s">
        <v>390</v>
      </c>
      <c r="I17" t="s">
        <v>1323</v>
      </c>
      <c r="K17" t="s">
        <v>2787</v>
      </c>
    </row>
    <row r="18" spans="1:11">
      <c r="A18" t="b">
        <v>0</v>
      </c>
      <c r="B18">
        <v>16</v>
      </c>
      <c r="C18" t="b">
        <v>1</v>
      </c>
      <c r="D18" t="s">
        <v>358</v>
      </c>
      <c r="E18" t="s">
        <v>357</v>
      </c>
      <c r="F18" t="s">
        <v>3644</v>
      </c>
      <c r="G18" t="s">
        <v>390</v>
      </c>
      <c r="H18" t="s">
        <v>390</v>
      </c>
      <c r="I18" t="s">
        <v>1322</v>
      </c>
      <c r="J18" t="s">
        <v>3642</v>
      </c>
      <c r="K18" t="s">
        <v>1479</v>
      </c>
    </row>
    <row r="19" spans="1:11">
      <c r="A19" t="b">
        <v>0</v>
      </c>
      <c r="B19">
        <v>17</v>
      </c>
      <c r="C19" t="b">
        <v>1</v>
      </c>
      <c r="D19" t="s">
        <v>356</v>
      </c>
      <c r="E19" t="s">
        <v>1299</v>
      </c>
      <c r="F19" t="s">
        <v>1299</v>
      </c>
      <c r="G19" t="s">
        <v>390</v>
      </c>
      <c r="H19" t="s">
        <v>390</v>
      </c>
      <c r="I19" t="s">
        <v>1321</v>
      </c>
      <c r="J19" t="s">
        <v>3639</v>
      </c>
      <c r="K19" t="s">
        <v>2788</v>
      </c>
    </row>
    <row r="20" spans="1:11">
      <c r="A20" t="b">
        <v>0</v>
      </c>
      <c r="B20">
        <v>18</v>
      </c>
      <c r="C20" t="b">
        <v>1</v>
      </c>
      <c r="D20" t="s">
        <v>355</v>
      </c>
      <c r="E20" t="s">
        <v>1320</v>
      </c>
      <c r="F20" t="s">
        <v>1320</v>
      </c>
      <c r="G20" t="s">
        <v>390</v>
      </c>
      <c r="H20" t="s">
        <v>390</v>
      </c>
      <c r="I20" t="s">
        <v>1319</v>
      </c>
      <c r="J20" t="s">
        <v>3643</v>
      </c>
      <c r="K20" t="s">
        <v>2789</v>
      </c>
    </row>
    <row r="21" spans="1:11">
      <c r="A21" t="b">
        <v>0</v>
      </c>
      <c r="B21">
        <v>19</v>
      </c>
      <c r="C21" t="b">
        <v>1</v>
      </c>
      <c r="D21" t="s">
        <v>354</v>
      </c>
      <c r="E21" t="s">
        <v>353</v>
      </c>
      <c r="F21" t="s">
        <v>353</v>
      </c>
      <c r="G21" t="s">
        <v>390</v>
      </c>
      <c r="H21" t="s">
        <v>390</v>
      </c>
      <c r="I21" t="s">
        <v>1318</v>
      </c>
      <c r="J21" t="s">
        <v>3643</v>
      </c>
      <c r="K21" t="s">
        <v>2790</v>
      </c>
    </row>
    <row r="22" spans="1:11">
      <c r="A22" t="b">
        <v>0</v>
      </c>
      <c r="B22">
        <v>20</v>
      </c>
      <c r="C22" t="b">
        <v>0</v>
      </c>
      <c r="D22" t="s">
        <v>352</v>
      </c>
      <c r="E22" t="s">
        <v>351</v>
      </c>
      <c r="F22" t="s">
        <v>351</v>
      </c>
      <c r="G22" t="s">
        <v>390</v>
      </c>
      <c r="H22" t="s">
        <v>390</v>
      </c>
      <c r="I22" t="s">
        <v>1317</v>
      </c>
      <c r="K22" t="s">
        <v>2791</v>
      </c>
    </row>
    <row r="23" spans="1:11">
      <c r="A23" t="b">
        <v>0</v>
      </c>
      <c r="B23">
        <v>21</v>
      </c>
      <c r="C23" t="b">
        <v>0</v>
      </c>
      <c r="D23" t="s">
        <v>350</v>
      </c>
      <c r="E23" t="s">
        <v>349</v>
      </c>
      <c r="F23" t="s">
        <v>349</v>
      </c>
      <c r="G23" t="s">
        <v>390</v>
      </c>
      <c r="H23" t="s">
        <v>390</v>
      </c>
      <c r="I23" t="s">
        <v>390</v>
      </c>
      <c r="K23" t="s">
        <v>1480</v>
      </c>
    </row>
    <row r="24" spans="1:11">
      <c r="A24" t="b">
        <v>0</v>
      </c>
      <c r="B24">
        <v>22</v>
      </c>
      <c r="C24" t="b">
        <v>1</v>
      </c>
      <c r="D24" t="s">
        <v>348</v>
      </c>
      <c r="E24" t="s">
        <v>347</v>
      </c>
      <c r="F24" t="s">
        <v>347</v>
      </c>
      <c r="G24" t="s">
        <v>390</v>
      </c>
      <c r="H24" t="s">
        <v>390</v>
      </c>
      <c r="I24" t="s">
        <v>1316</v>
      </c>
      <c r="J24" t="s">
        <v>3639</v>
      </c>
      <c r="K24" t="s">
        <v>1481</v>
      </c>
    </row>
    <row r="25" spans="1:11">
      <c r="A25" t="b">
        <v>0</v>
      </c>
      <c r="B25">
        <v>23</v>
      </c>
      <c r="C25" t="b">
        <v>1</v>
      </c>
      <c r="D25" t="s">
        <v>346</v>
      </c>
      <c r="E25" t="s">
        <v>345</v>
      </c>
      <c r="F25" t="s">
        <v>345</v>
      </c>
      <c r="G25" t="s">
        <v>390</v>
      </c>
      <c r="H25" t="s">
        <v>390</v>
      </c>
      <c r="I25" t="s">
        <v>1315</v>
      </c>
      <c r="J25" t="s">
        <v>3639</v>
      </c>
      <c r="K25" t="s">
        <v>2792</v>
      </c>
    </row>
    <row r="26" spans="1:11">
      <c r="A26" t="b">
        <v>0</v>
      </c>
      <c r="B26">
        <v>24</v>
      </c>
      <c r="C26" t="b">
        <v>1</v>
      </c>
      <c r="D26" t="s">
        <v>344</v>
      </c>
      <c r="E26" t="s">
        <v>343</v>
      </c>
      <c r="F26" t="s">
        <v>343</v>
      </c>
      <c r="G26" t="s">
        <v>390</v>
      </c>
      <c r="H26" t="s">
        <v>390</v>
      </c>
      <c r="I26" t="s">
        <v>1314</v>
      </c>
      <c r="J26" t="s">
        <v>3639</v>
      </c>
      <c r="K26" t="s">
        <v>2793</v>
      </c>
    </row>
    <row r="27" spans="1:11">
      <c r="A27" t="b">
        <v>0</v>
      </c>
      <c r="B27">
        <v>25</v>
      </c>
      <c r="C27" t="b">
        <v>1</v>
      </c>
      <c r="D27" t="s">
        <v>342</v>
      </c>
      <c r="E27" t="s">
        <v>341</v>
      </c>
      <c r="F27" t="s">
        <v>341</v>
      </c>
      <c r="G27" t="s">
        <v>390</v>
      </c>
      <c r="H27" t="s">
        <v>390</v>
      </c>
      <c r="I27" t="s">
        <v>1313</v>
      </c>
      <c r="J27" t="s">
        <v>3639</v>
      </c>
      <c r="K27" t="s">
        <v>2794</v>
      </c>
    </row>
    <row r="28" spans="1:11">
      <c r="A28" t="b">
        <v>0</v>
      </c>
      <c r="B28">
        <v>26</v>
      </c>
      <c r="C28" t="b">
        <v>1</v>
      </c>
      <c r="D28" t="s">
        <v>340</v>
      </c>
      <c r="E28" t="s">
        <v>339</v>
      </c>
      <c r="F28" t="s">
        <v>339</v>
      </c>
      <c r="G28" t="s">
        <v>390</v>
      </c>
      <c r="H28" t="s">
        <v>390</v>
      </c>
      <c r="I28" t="s">
        <v>1312</v>
      </c>
      <c r="J28" t="s">
        <v>3639</v>
      </c>
      <c r="K28" t="s">
        <v>2795</v>
      </c>
    </row>
    <row r="29" spans="1:11">
      <c r="A29" t="b">
        <v>0</v>
      </c>
      <c r="B29">
        <v>27</v>
      </c>
      <c r="C29" t="b">
        <v>1</v>
      </c>
      <c r="D29" t="s">
        <v>338</v>
      </c>
      <c r="E29" t="s">
        <v>337</v>
      </c>
      <c r="F29" t="s">
        <v>337</v>
      </c>
      <c r="G29" t="s">
        <v>390</v>
      </c>
      <c r="H29" t="s">
        <v>390</v>
      </c>
      <c r="I29" t="s">
        <v>1312</v>
      </c>
      <c r="J29" t="s">
        <v>3639</v>
      </c>
      <c r="K29" t="s">
        <v>2796</v>
      </c>
    </row>
    <row r="30" spans="1:11">
      <c r="A30" t="b">
        <v>0</v>
      </c>
      <c r="B30">
        <v>28</v>
      </c>
      <c r="C30" t="b">
        <v>1</v>
      </c>
      <c r="D30" t="s">
        <v>335</v>
      </c>
      <c r="E30" t="s">
        <v>334</v>
      </c>
      <c r="F30" t="s">
        <v>334</v>
      </c>
      <c r="G30" t="s">
        <v>390</v>
      </c>
      <c r="H30" t="s">
        <v>390</v>
      </c>
      <c r="I30" t="s">
        <v>1312</v>
      </c>
      <c r="J30" t="s">
        <v>3639</v>
      </c>
      <c r="K30" t="s">
        <v>2797</v>
      </c>
    </row>
    <row r="31" spans="1:11">
      <c r="A31" s="9" t="s">
        <v>1338</v>
      </c>
      <c r="B31">
        <v>29</v>
      </c>
      <c r="C31" t="b">
        <v>1</v>
      </c>
      <c r="D31" t="s">
        <v>364</v>
      </c>
      <c r="E31" t="s">
        <v>363</v>
      </c>
      <c r="F31" t="s">
        <v>363</v>
      </c>
      <c r="G31" t="s">
        <v>390</v>
      </c>
      <c r="H31" t="s">
        <v>390</v>
      </c>
      <c r="I31" t="s">
        <v>390</v>
      </c>
      <c r="J31" t="s">
        <v>363</v>
      </c>
      <c r="K31" t="s">
        <v>2798</v>
      </c>
    </row>
  </sheetData>
  <autoFilter ref="A1:J31" xr:uid="{9BFACE9C-5F9C-4874-B246-FEF924E0E915}">
    <sortState xmlns:xlrd2="http://schemas.microsoft.com/office/spreadsheetml/2017/richdata2" ref="A2:J31">
      <sortCondition ref="B1:B31"/>
    </sortState>
  </autoFilter>
  <pageMargins left="0.7" right="0.7" top="0.75" bottom="0.75" header="0.3" footer="0.3"/>
  <pageSetup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2.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 f i r s t _ l e t t e r < / s t r i n g > < / k e y > < v a l u e > < i n t > 9 9 < / i n t > < / v a l u e > < / i t e m > < i t e m > < k e y > < s t r i n g > s u r v e y < / s t r i n g > < / k e y > < v a l u e > < i n t > 7 8 < / i n t > < / v a l u e > < / i t e m > < i t e m > < k e y > < s t r i n g > m e t a < / s t r i n g > < / k e y > < v a l u e > < i n t > 6 8 < / i n t > < / v a l u e > < / i t e m > < i t e m > < k e y > < s t r i n g > r c t o o l < / s t r i n g > < / k e y > < v a l u e > < i n t > 7 3 < / i n t > < / v a l u e > < / i t e m > < i t e m > < k e y > < s t r i n g > r e f _ i d < / s t r i n g > < / k e y > < v a l u e > < i n t > 7 1 < / i n t > < / v a l u e > < / i t e m > < i t e m > < k e y > < s t r i n g > r e f _ i n t e x t < / s t r i n g > < / k e y > < v a l u e > < i n t > 9 4 < / i n t > < / v a l u e > < / i t e m > < i t e m > < k e y > < s t r i n g > r e f _ i n t e x t 3 < / s t r i n g > < / k e y > < v a l u e > < i n t > 1 0 2 < / i n t > < / v a l u e > < / i t e m > < i t e m > < k e y > < s t r i n g > r e f _ i n t e x t 2 < / s t r i n g > < / k e y > < v a l u e > < i n t > 1 0 2 < / i n t > < / v a l u e > < / i t e m > < i t e m > < k e y > < s t r i n g > r e f _ t e x t b i b < / s t r i n g > < / k e y > < v a l u e > < i n t > 1 0 2 < / i n t > < / v a l u e > < / i t e m > < i t e m > < k e y > < s t r i n g > r e f _ b i b _ s u b _ i n d e n t < / s t r i n g > < / k e y > < v a l u e > < i n t > 1 5 8 < / i n t > < / v a l u e > < / i t e m > < i t e m > < k e y > < s t r i n g > e m b e d _ u r l < / s t r i n g > < / k e y > < v a l u e > < i n t > 1 0 4 < / i n t > < / v a l u e > < / i t e m > < i t e m > < k e y > < s t r i n g > s u b _ i n t e x t < / s t r i n g > < / k e y > < v a l u e > < i n t > 1 0 1 < / i n t > < / v a l u e > < / i t e m > < i t e m > < k e y > < s t r i n g > r e f _ b i b _ s u b < / s t r i n g > < / k e y > < v a l u e > < i n t > 1 1 1 < / i n t > < / v a l u e > < / i t e m > < / C o l u m n W i d t h s > < C o l u m n D i s p l a y I n d e x > < i t e m > < k e y > < s t r i n g > f i r s t _ l e t t e r < / s t r i n g > < / k e y > < v a l u e > < i n t > 0 < / i n t > < / v a l u e > < / i t e m > < i t e m > < k e y > < s t r i n g > s u r v e y < / s t r i n g > < / k e y > < v a l u e > < i n t > 1 < / i n t > < / v a l u e > < / i t e m > < i t e m > < k e y > < s t r i n g > m e t a < / s t r i n g > < / k e y > < v a l u e > < i n t > 2 < / i n t > < / v a l u e > < / i t e m > < i t e m > < k e y > < s t r i n g > r c t o o l < / s t r i n g > < / k e y > < v a l u e > < i n t > 3 < / i n t > < / v a l u e > < / i t e m > < i t e m > < k e y > < s t r i n g > r e f _ i d < / s t r i n g > < / k e y > < v a l u e > < i n t > 4 < / i n t > < / v a l u e > < / i t e m > < i t e m > < k e y > < s t r i n g > r e f _ i n t e x t < / s t r i n g > < / k e y > < v a l u e > < i n t > 5 < / i n t > < / v a l u e > < / i t e m > < i t e m > < k e y > < s t r i n g > r e f _ i n t e x t 3 < / s t r i n g > < / k e y > < v a l u e > < i n t > 6 < / i n t > < / v a l u e > < / i t e m > < i t e m > < k e y > < s t r i n g > r e f _ i n t e x t 2 < / s t r i n g > < / k e y > < v a l u e > < i n t > 7 < / i n t > < / v a l u e > < / i t e m > < i t e m > < k e y > < s t r i n g > r e f _ t e x t b i b < / s t r i n g > < / k e y > < v a l u e > < i n t > 8 < / i n t > < / v a l u e > < / i t e m > < i t e m > < k e y > < s t r i n g > r e f _ b i b _ s u b _ i n d e n t < / s t r i n g > < / k e y > < v a l u e > < i n t > 9 < / i n t > < / v a l u e > < / i t e m > < i t e m > < k e y > < s t r i n g > e m b e d _ u r l < / s t r i n g > < / k e y > < v a l u e > < i n t > 1 0 < / i n t > < / v a l u e > < / i t e m > < i t e m > < k e y > < s t r i n g > s u b _ i n t e x t < / s t r i n g > < / k e y > < v a l u e > < i n t > 1 1 < / i n t > < / v a l u e > < / i t e m > < i t e m > < k e y > < s t r i n g > r e f _ b i b _ s u b < / s t r i n g > < / k e y > < v a l u e > < i n t > 1 2 < / 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 r e f e r e n c e s 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 r e f e r e n c e s 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 C o l u m n s \ f i r s t _ l e t t e r < / K e y > < / a : K e y > < a : V a l u e   i : t y p e = " T a b l e W i d g e t B a s e V i e w S t a t e " / > < / a : K e y V a l u e O f D i a g r a m O b j e c t K e y a n y T y p e z b w N T n L X > < a : K e y V a l u e O f D i a g r a m O b j e c t K e y a n y T y p e z b w N T n L X > < a : K e y > < K e y > C o l u m n s \ s u r v e y < / K e y > < / a : K e y > < a : V a l u e   i : t y p e = " T a b l e W i d g e t B a s e V i e w S t a t e " / > < / a : K e y V a l u e O f D i a g r a m O b j e c t K e y a n y T y p e z b w N T n L X > < a : K e y V a l u e O f D i a g r a m O b j e c t K e y a n y T y p e z b w N T n L X > < a : K e y > < K e y > C o l u m n s \ m e t a < / K e y > < / a : K e y > < a : V a l u e   i : t y p e = " T a b l e W i d g e t B a s e V i e w S t a t e " / > < / a : K e y V a l u e O f D i a g r a m O b j e c t K e y a n y T y p e z b w N T n L X > < a : K e y V a l u e O f D i a g r a m O b j e c t K e y a n y T y p e z b w N T n L X > < a : K e y > < K e y > C o l u m n s \ r c t o o l < / K e y > < / a : K e y > < a : V a l u e   i : t y p e = " T a b l e W i d g e t B a s e V i e w S t a t e " / > < / a : K e y V a l u e O f D i a g r a m O b j e c t K e y a n y T y p e z b w N T n L X > < a : K e y V a l u e O f D i a g r a m O b j e c t K e y a n y T y p e z b w N T n L X > < a : K e y > < K e y > C o l u m n s \ r e f _ i d < / K e y > < / a : K e y > < a : V a l u e   i : t y p e = " T a b l e W i d g e t B a s e V i e w S t a t e " / > < / a : K e y V a l u e O f D i a g r a m O b j e c t K e y a n y T y p e z b w N T n L X > < a : K e y V a l u e O f D i a g r a m O b j e c t K e y a n y T y p e z b w N T n L X > < a : K e y > < K e y > C o l u m n s \ r e f _ i n t e x t < / K e y > < / a : K e y > < a : V a l u e   i : t y p e = " T a b l e W i d g e t B a s e V i e w S t a t e " / > < / a : K e y V a l u e O f D i a g r a m O b j e c t K e y a n y T y p e z b w N T n L X > < a : K e y V a l u e O f D i a g r a m O b j e c t K e y a n y T y p e z b w N T n L X > < a : K e y > < K e y > C o l u m n s \ r e f _ i n t e x t 3 < / K e y > < / a : K e y > < a : V a l u e   i : t y p e = " T a b l e W i d g e t B a s e V i e w S t a t e " / > < / a : K e y V a l u e O f D i a g r a m O b j e c t K e y a n y T y p e z b w N T n L X > < a : K e y V a l u e O f D i a g r a m O b j e c t K e y a n y T y p e z b w N T n L X > < a : K e y > < K e y > C o l u m n s \ r e f _ i n t e x t 2 < / K e y > < / a : K e y > < a : V a l u e   i : t y p e = " T a b l e W i d g e t B a s e V i e w S t a t e " / > < / a : K e y V a l u e O f D i a g r a m O b j e c t K e y a n y T y p e z b w N T n L X > < a : K e y V a l u e O f D i a g r a m O b j e c t K e y a n y T y p e z b w N T n L X > < a : K e y > < K e y > C o l u m n s \ r e f _ t e x t b i b < / K e y > < / a : K e y > < a : V a l u e   i : t y p e = " T a b l e W i d g e t B a s e V i e w S t a t e " / > < / a : K e y V a l u e O f D i a g r a m O b j e c t K e y a n y T y p e z b w N T n L X > < a : K e y V a l u e O f D i a g r a m O b j e c t K e y a n y T y p e z b w N T n L X > < a : K e y > < K e y > C o l u m n s \ r e f _ b i b _ s u b _ i n d e n t < / K e y > < / a : K e y > < a : V a l u e   i : t y p e = " T a b l e W i d g e t B a s e V i e w S t a t e " / > < / a : K e y V a l u e O f D i a g r a m O b j e c t K e y a n y T y p e z b w N T n L X > < a : K e y V a l u e O f D i a g r a m O b j e c t K e y a n y T y p e z b w N T n L X > < a : K e y > < K e y > C o l u m n s \ e m b e d _ u r l < / K e y > < / a : K e y > < a : V a l u e   i : t y p e = " T a b l e W i d g e t B a s e V i e w S t a t e " / > < / a : K e y V a l u e O f D i a g r a m O b j e c t K e y a n y T y p e z b w N T n L X > < a : K e y V a l u e O f D i a g r a m O b j e c t K e y a n y T y p e z b w N T n L X > < a : K e y > < K e y > C o l u m n s \ s u b _ i n t e x t < / K e y > < / a : K e y > < a : V a l u e   i : t y p e = " T a b l e W i d g e t B a s e V i e w S t a t e " / > < / a : K e y V a l u e O f D i a g r a m O b j e c t K e y a n y T y p e z b w N T n L X > < a : K e y V a l u e O f D i a g r a m O b j e c t K e y a n y T y p e z b w N T n L X > < a : K e y > < K e y > C o l u m n s \ r e f _ b i b _ s u b < / 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 C o l u m n s \ m o d < / 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 C o l u m n s \ n u m < / K e y > < / a : K e y > < a : V a l u e   i : t y p e = " T a b l e W i d g e t B a s e V i e w S t a t e " / > < / a : K e y V a l u e O f D i a g r a m O b j e c t K e y a n y T y p e z b w N T n L X > < a : K e y V a l u e O f D i a g r a m O b j e c t K e y a n y T y p e z b w N T n L X > < a : K e y > < K e y > C o l u m n s \ s a m e _ a s < / K e y > < / a : K e y > < a : V a l u e   i : t y p e = " T a b l e W i d g e t B a s e V i e w S t a t e " / > < / a : K e y V a l u e O f D i a g r a m O b j e c t K e y a n y T y p e z b w N T n L X > < a : K e y V a l u e O f D i a g r a m O b j e c t K e y a n y T y p e z b w N T n L X > < a : K e y > < K e y > C o l u m n s \ t e x t < / K e y > < / a : K e y > < a : V a l u e   i : t y p e = " T a b l e W i d g e t B a s e V i e w S t a t e " / > < / a : K e y V a l u e O f D i a g r a m O b j e c t K e y a n y T y p e z b w N T n L X > < a : K e y V a l u e O f D i a g r a m O b j e c t K e y a n y T y p e z b w N T n L X > < a : K e y > < K e y > C o l u m n s \ m o d _ t y p e < / K e y > < / a : K e y > < a : V a l u e   i : t y p e = " T a b l e W i d g e t B a s e V i e w S t a t e " / > < / a : K e y V a l u e O f D i a g r a m O b j e c t K e y a n y T y p e z b w N T n L X > < a : K e y V a l u e O f D i a g r a m O b j e c t K e y a n y T y p e z b w N T n L X > < a : K e y > < K e y > C o l u m n s \ b u l l t e t _ l e v e l < / K e y > < / a : K e y > < a : V a l u e   i : t y p e = " T a b l e W i d g e t B a s e V i e w S t a t e " / > < / a : K e y V a l u e O f D i a g r a m O b j e c t K e y a n y T y p e z b w N T n L X > < a : K e y V a l u e O f D i a g r a m O b j e c t K e y a n y T y p e z b w N T n L X > < a : K e y > < K e y > C o l u m n s \ s u b s t i t u t i o n 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 f r o m < / s t r i n g > < / k e y > < v a l u e > < i n t > 6 6 < / i n t > < / v a l u e > < / i t e m > < i t e m > < k e y > < s t r i n g > k e y _ t y p e < / s t r i n g > < / k e y > < v a l u e > < i n t > 9 3 < / i n t > < / v a l u e > < / i t e m > < i t e m > < k e y > < s t r i n g > i d < / s t r i n g > < / k e y > < v a l u e > < i n t > 4 6 < / i n t > < / v a l u e > < / i t e m > < i t e m > < k e y > < s t r i n g > k e y _ r e p l a c e < / s t r i n g > < / k e y > < v a l u e > < i n t > 1 1 4 < / i n t > < / v a l u e > < / i t e m > < i t e m > < k e y > < s t r i n g > s u b s t i t u t i o n < / s t r i n g > < / k e y > < v a l u e > < i n t > 1 1 0 < / i n t > < / v a l u e > < / i t e m > < / C o l u m n W i d t h s > < C o l u m n D i s p l a y I n d e x > < i t e m > < k e y > < s t r i n g > f r o m < / s t r i n g > < / k e y > < v a l u e > < i n t > 0 < / i n t > < / v a l u e > < / i t e m > < i t e m > < k e y > < s t r i n g > k e y _ t y p e < / s t r i n g > < / k e y > < v a l u e > < i n t > 1 < / i n t > < / v a l u e > < / i t e m > < i t e m > < k e y > < s t r i n g > i d < / s t r i n g > < / k e y > < v a l u e > < i n t > 2 < / i n t > < / v a l u e > < / i t e m > < i t e m > < k e y > < s t r i n g > k e y _ r e p l a c e < / s t r i n g > < / k e y > < v a l u e > < i n t > 3 < / i n t > < / v a l u e > < / i t e m > < i t e m > < k e y > < s t r i n g > s u b s t i t u t i o n < / s t r i n g > < / k e y > < v a l u e > < i n t > 4 < / i n t > < / v a l u e > < / i t e m > < / C o l u m n D i s p l a y I n d e x > < C o l u m n F r o z e n   / > < C o l u m n C h e c k e d   / > < C o l u m n F i l t e r   / > < S e l e c t i o n F i l t e r   / > < F i l t e r P a r a m e t e r s   / > < I s S o r t D e s c e n d i n g > f a l s e < / I s S o r t D e s c e n d i n g > < / T a b l e W i d g e t G r i d S e r i a l i z a t i o n > ] ] > < / C u s t o m C o n t e n t > < / G e m i n i > 
</file>

<file path=customXml/item5.xml>��< ? x m l   v e r s i o n = " 1 . 0 "   e n c o d i n g = " u t f - 1 6 " ? > < D a t a M a s h u p   x m l n s = " h t t p : / / s c h e m a s . m i c r o s o f t . c o m / D a t a M a s h u p " > A A A A A B M D A A B Q S w M E F A A C A A g A P a s U W R U H 1 F S j A A A A 9 g A A A B I A H A B D b 2 5 m a W c v U G F j a 2 F n Z S 5 4 b W w g o h g A K K A U A A A A A A A A A A A A A A A A A A A A A A A A A A A A h Y 9 B D o I w F E S v Q r q n h b I h 5 F N j 2 E p i Y m L c N q V C I 3 w M L Z a 7 u f B I X k G M o u 5 c z p u 3 m L l f b 7 C a u j a 4 6 M G a H n M S 0 4 g E G l V f G a x z M r p j m J K V g K 1 U J 1 n r Y J b R Z p O t c t I 4 d 8 4 Y 8 9 5 T n 9 B + q B m P o p g d y s 1 O N b q T 5 C O b / 3 J o 0 D q J S h M B + 9 c Y w W m c c J r w l E b A F g i l w a / A 5 7 3 P 9 g d C M b Z u H L T Q G B Z r Y E s E 9 v 4 g H l B L A w Q U A A I A C A A 9 q x R 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P a s U W S i K R 7 g O A A A A E Q A A A B M A H A B G b 3 J t d W x h c y 9 T Z W N 0 a W 9 u M S 5 t I K I Y A C i g F A A A A A A A A A A A A A A A A A A A A A A A A A A A A C t O T S 7 J z M 9 T C I b Q h t Y A U E s B A i 0 A F A A C A A g A P a s U W R U H 1 F S j A A A A 9 g A A A B I A A A A A A A A A A A A A A A A A A A A A A E N v b m Z p Z y 9 Q Y W N r Y W d l L n h t b F B L A Q I t A B Q A A g A I A D 2 r F F k P y u m r p A A A A O k A A A A T A A A A A A A A A A A A A A A A A O 8 A A A B b Q 2 9 u d G V u d F 9 U e X B l c 1 0 u e G 1 s U E s B A i 0 A F A A C A A g A P a s U W 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N T v f D j 7 q N 1 A q 7 4 B E q b d r 0 Q A A A A A A g A A A A A A E G Y A A A A B A A A g A A A A X M V P t 9 p m e o g p r R P m z 0 m / i J o / R 2 o x z 9 9 3 B 6 T l P q d H l x g A A A A A D o A A A A A C A A A g A A A A j R d r / d v 3 l a Q b k y a 6 Q J 1 g A L 0 2 P f j M m W 9 i C l c 8 i d r V 5 M 5 Q A A A A 2 w l b l q S p h 6 n v 1 1 + e x 8 8 0 M J F d P N + d e 8 D a z O K t 6 j y k K 3 k j W 6 0 B e x g M P C u H Y 2 Z N B 1 v 7 R z + A E l F N a C / U b Z g / q F B T g t c g O 5 P R Z K M V + I x v R O z x E A R A A A A A n 8 R 2 T r 7 + 8 B 6 h d P B Y e e s 5 m y e W z W r 5 M e 1 A E p p n 4 z s q p G r b W j v p g r w g 7 B t 8 n J k P b U e N y 5 l P m E Y p 1 S u / 5 R 1 7 A O E t o Q = = < / D a t a M a s h u p > 
</file>

<file path=customXml/item6.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 i d < / s t r i n g > < / k e y > < v a l u e > < i n t > 4 6 < / i n t > < / v a l u e > < / i t e m > < i t e m > < k e y > < s t r i n g > m o d < / s t r i n g > < / k e y > < v a l u e > < i n t > 6 5 < / i n t > < / v a l u e > < / i t e m > < i t e m > < k e y > < s t r i n g > t y p e < / s t r i n g > < / k e y > < v a l u e > < i n t > 6 2 < / i n t > < / v a l u e > < / i t e m > < i t e m > < k e y > < s t r i n g > n u m < / s t r i n g > < / k e y > < v a l u e > < i n t > 6 4 < / i n t > < / v a l u e > < / i t e m > < i t e m > < k e y > < s t r i n g > s a m e _ a s < / s t r i n g > < / k e y > < v a l u e > < i n t > 9 6 < / i n t > < / v a l u e > < / i t e m > < i t e m > < k e y > < s t r i n g > t e x t < / s t r i n g > < / k e y > < v a l u e > < i n t > 5 8 < / i n t > < / v a l u e > < / i t e m > < i t e m > < k e y > < s t r i n g > m o d _ t y p e < / s t r i n g > < / k e y > < v a l u e > < i n t > 1 0 0 < / i n t > < / v a l u e > < / i t e m > < i t e m > < k e y > < s t r i n g > b u l l t e t _ l e v e l < / s t r i n g > < / k e y > < v a l u e > < i n t > 1 1 0 < / i n t > < / v a l u e > < / i t e m > < i t e m > < k e y > < s t r i n g > s u b s t i t u t i o n < / s t r i n g > < / k e y > < v a l u e > < i n t > 1 1 0 < / i n t > < / v a l u e > < / i t e m > < / C o l u m n W i d t h s > < C o l u m n D i s p l a y I n d e x > < i t e m > < k e y > < s t r i n g > i d < / s t r i n g > < / k e y > < v a l u e > < i n t > 0 < / i n t > < / v a l u e > < / i t e m > < i t e m > < k e y > < s t r i n g > m o d < / s t r i n g > < / k e y > < v a l u e > < i n t > 1 < / i n t > < / v a l u e > < / i t e m > < i t e m > < k e y > < s t r i n g > t y p e < / s t r i n g > < / k e y > < v a l u e > < i n t > 2 < / i n t > < / v a l u e > < / i t e m > < i t e m > < k e y > < s t r i n g > n u m < / s t r i n g > < / k e y > < v a l u e > < i n t > 3 < / i n t > < / v a l u e > < / i t e m > < i t e m > < k e y > < s t r i n g > s a m e _ a s < / s t r i n g > < / k e y > < v a l u e > < i n t > 4 < / i n t > < / v a l u e > < / i t e m > < i t e m > < k e y > < s t r i n g > t e x t < / s t r i n g > < / k e y > < v a l u e > < i n t > 5 < / i n t > < / v a l u e > < / i t e m > < i t e m > < k e y > < s t r i n g > m o d _ t y p e < / s t r i n g > < / k e y > < v a l u e > < i n t > 6 < / i n t > < / v a l u e > < / i t e m > < i t e m > < k e y > < s t r i n g > b u l l t e t _ l e v e l < / s t r i n g > < / k e y > < v a l u e > < i n t > 7 < / i n t > < / v a l u e > < / i t e m > < i t e m > < k e y > < s t r i n g > s u b s t i t u t i o n < / s t r i n g > < / k e y > < v a l u e > < i n t > 8 < / 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CEA75F1D-3303-4512-B6CD-545A4C70F302}">
  <ds:schemaRefs/>
</ds:datastoreItem>
</file>

<file path=customXml/itemProps2.xml><?xml version="1.0" encoding="utf-8"?>
<ds:datastoreItem xmlns:ds="http://schemas.openxmlformats.org/officeDocument/2006/customXml" ds:itemID="{36156216-21C8-4EC7-9860-B67CA2A56200}">
  <ds:schemaRefs/>
</ds:datastoreItem>
</file>

<file path=customXml/itemProps3.xml><?xml version="1.0" encoding="utf-8"?>
<ds:datastoreItem xmlns:ds="http://schemas.openxmlformats.org/officeDocument/2006/customXml" ds:itemID="{BBDFC85E-B5A6-4F8E-86CD-8D2F8FE85C49}">
  <ds:schemaRefs/>
</ds:datastoreItem>
</file>

<file path=customXml/itemProps4.xml><?xml version="1.0" encoding="utf-8"?>
<ds:datastoreItem xmlns:ds="http://schemas.openxmlformats.org/officeDocument/2006/customXml" ds:itemID="{8247FB83-A561-4742-8BC0-E2CCA35974FE}">
  <ds:schemaRefs/>
</ds:datastoreItem>
</file>

<file path=customXml/itemProps5.xml><?xml version="1.0" encoding="utf-8"?>
<ds:datastoreItem xmlns:ds="http://schemas.openxmlformats.org/officeDocument/2006/customXml" ds:itemID="{C44FD75B-E0DA-4603-8FFD-823350CC78F8}">
  <ds:schemaRefs>
    <ds:schemaRef ds:uri="http://schemas.microsoft.com/DataMashup"/>
  </ds:schemaRefs>
</ds:datastoreItem>
</file>

<file path=customXml/itemProps6.xml><?xml version="1.0" encoding="utf-8"?>
<ds:datastoreItem xmlns:ds="http://schemas.openxmlformats.org/officeDocument/2006/customXml" ds:itemID="{32C252DA-0427-4E3C-B73A-33736C09C85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174</vt:i4>
      </vt:variant>
    </vt:vector>
  </HeadingPairs>
  <TitlesOfParts>
    <vt:vector size="187" baseType="lpstr">
      <vt:lpstr>lu_study_design_text_fix</vt:lpstr>
      <vt:lpstr>ISSUES</vt:lpstr>
      <vt:lpstr>pages</vt:lpstr>
      <vt:lpstr>prog_level</vt:lpstr>
      <vt:lpstr>references</vt:lpstr>
      <vt:lpstr>glossary</vt:lpstr>
      <vt:lpstr>fig_captions</vt:lpstr>
      <vt:lpstr>approach_other</vt:lpstr>
      <vt:lpstr>lu_approach</vt:lpstr>
      <vt:lpstr>pro_con_assump</vt:lpstr>
      <vt:lpstr>Sheet1</vt:lpstr>
      <vt:lpstr>pro_con_assump_length</vt:lpstr>
      <vt:lpstr>new_ft_colours</vt:lpstr>
      <vt:lpstr>glossary!access_method</vt:lpstr>
      <vt:lpstr>glossary!age_class_adult</vt:lpstr>
      <vt:lpstr>glossary!age_class_juvenile</vt:lpstr>
      <vt:lpstr>glossary!age_class_subadult_yearling</vt:lpstr>
      <vt:lpstr>glossary!age_class_subadult_youngofyear</vt:lpstr>
      <vt:lpstr>glossary!analyst</vt:lpstr>
      <vt:lpstr>glossary!animal_id</vt:lpstr>
      <vt:lpstr>glossary!baitlure_audible_lure</vt:lpstr>
      <vt:lpstr>glossary!baitlure_bait_lure_type</vt:lpstr>
      <vt:lpstr>glossary!baitlure_lure</vt:lpstr>
      <vt:lpstr>glossary!baitlure_scent_lure</vt:lpstr>
      <vt:lpstr>glossary!baitlure_visual_lure</vt:lpstr>
      <vt:lpstr>glossary!batteries_replaced</vt:lpstr>
      <vt:lpstr>glossary!behaviour</vt:lpstr>
      <vt:lpstr>glossary!camera_active_on_arrival</vt:lpstr>
      <vt:lpstr>glossary!camera_active_on_departure</vt:lpstr>
      <vt:lpstr>glossary!camera_angle</vt:lpstr>
      <vt:lpstr>glossary!camera_attachment</vt:lpstr>
      <vt:lpstr>glossary!camera_damaged</vt:lpstr>
      <vt:lpstr>glossary!camera_days_per_camera_location</vt:lpstr>
      <vt:lpstr>glossary!camera_direction</vt:lpstr>
      <vt:lpstr>glossary!camera_height</vt:lpstr>
      <vt:lpstr>glossary!camera_id</vt:lpstr>
      <vt:lpstr>glossary!camera_location_characteristics</vt:lpstr>
      <vt:lpstr>glossary!camera_location_comments</vt:lpstr>
      <vt:lpstr>glossary!camera_location_name</vt:lpstr>
      <vt:lpstr>glossary!camera_make</vt:lpstr>
      <vt:lpstr>glossary!camera_model</vt:lpstr>
      <vt:lpstr>glossary!camera_serial_number</vt:lpstr>
      <vt:lpstr>glossary!camera_spacing</vt:lpstr>
      <vt:lpstr>glossary!crew</vt:lpstr>
      <vt:lpstr>glossary!cumulative_det_probability</vt:lpstr>
      <vt:lpstr>glossary!density</vt:lpstr>
      <vt:lpstr>glossary!deployment_area_photo_number</vt:lpstr>
      <vt:lpstr>glossary!deployment_area_photos_taken</vt:lpstr>
      <vt:lpstr>glossary!deployment_comments</vt:lpstr>
      <vt:lpstr>glossary!deployment_crew</vt:lpstr>
      <vt:lpstr>glossary!deployment_end_date_time</vt:lpstr>
      <vt:lpstr>glossary!deployment_image_count</vt:lpstr>
      <vt:lpstr>glossary!deployment_metadata</vt:lpstr>
      <vt:lpstr>glossary!deployment_name</vt:lpstr>
      <vt:lpstr>glossary!deployment_start_date_time</vt:lpstr>
      <vt:lpstr>glossary!deployment_visit</vt:lpstr>
      <vt:lpstr>glossary!detection_distance</vt:lpstr>
      <vt:lpstr>glossary!detection_event</vt:lpstr>
      <vt:lpstr>glossary!detection_probability</vt:lpstr>
      <vt:lpstr>glossary!detection_rate</vt:lpstr>
      <vt:lpstr>glossary!detection_zone</vt:lpstr>
      <vt:lpstr>glossary!easting_camera_location</vt:lpstr>
      <vt:lpstr>glossary!effective_detection_distance</vt:lpstr>
      <vt:lpstr>glossary!event_type</vt:lpstr>
      <vt:lpstr>glossary!event_type_tag</vt:lpstr>
      <vt:lpstr>glossary!false_trigger</vt:lpstr>
      <vt:lpstr>glossary!field_of_view</vt:lpstr>
      <vt:lpstr>glossary!fov_registration_area</vt:lpstr>
      <vt:lpstr>glossary!fov_target_distance</vt:lpstr>
      <vt:lpstr>glossary!fov_viewshed</vt:lpstr>
      <vt:lpstr>glossary!fov_viewshed_density_estimators</vt:lpstr>
      <vt:lpstr>glossary!gps_unit_accuracy</vt:lpstr>
      <vt:lpstr>glossary!human_transport_mode_activity</vt:lpstr>
      <vt:lpstr>glossary!image_classification</vt:lpstr>
      <vt:lpstr>glossary!image_classification_confidence</vt:lpstr>
      <vt:lpstr>glossary!image_flash_output</vt:lpstr>
      <vt:lpstr>glossary!image_infrared_illuminator</vt:lpstr>
      <vt:lpstr>glossary!image_name</vt:lpstr>
      <vt:lpstr>glossary!image_processing</vt:lpstr>
      <vt:lpstr>glossary!image_sequence_comments</vt:lpstr>
      <vt:lpstr>glossary!image_sequence_date_time</vt:lpstr>
      <vt:lpstr>glossary!image_set_end_date_time</vt:lpstr>
      <vt:lpstr>glossary!image_set_start_date_time</vt:lpstr>
      <vt:lpstr>glossary!image_tagging</vt:lpstr>
      <vt:lpstr>glossary!image_trigger_mode</vt:lpstr>
      <vt:lpstr>glossary!imperfect_detection</vt:lpstr>
      <vt:lpstr>glossary!independent_detection</vt:lpstr>
      <vt:lpstr>glossary!individual_count</vt:lpstr>
      <vt:lpstr>glossary!intensity_of_use</vt:lpstr>
      <vt:lpstr>glossary!inter_detection_interval</vt:lpstr>
      <vt:lpstr>glossary!kernel_density_estimator</vt:lpstr>
      <vt:lpstr>glossary!key_id</vt:lpstr>
      <vt:lpstr>glossary!latitude_camera_location</vt:lpstr>
      <vt:lpstr>glossary!longitude_camera_location</vt:lpstr>
      <vt:lpstr>glossary!metadata</vt:lpstr>
      <vt:lpstr>glossary!mods_2flankspim</vt:lpstr>
      <vt:lpstr>glossary!mods_catspim</vt:lpstr>
      <vt:lpstr>glossary!mods_cr_cmr</vt:lpstr>
      <vt:lpstr>glossary!mods_distance_sampling</vt:lpstr>
      <vt:lpstr>glossary!mods_hurdle</vt:lpstr>
      <vt:lpstr>glossary!mods_instantaneous_sampling</vt:lpstr>
      <vt:lpstr>glossary!mods_inventory</vt:lpstr>
      <vt:lpstr>glossary!mods_modelling_approach</vt:lpstr>
      <vt:lpstr>glossary!mods_modelling_assumption</vt:lpstr>
      <vt:lpstr>glossary!mods_mr</vt:lpstr>
      <vt:lpstr>glossary!mods_n_mixture</vt:lpstr>
      <vt:lpstr>glossary!mods_negative_binomial</vt:lpstr>
      <vt:lpstr>glossary!mods_occupancy</vt:lpstr>
      <vt:lpstr>glossary!mods_overdispersion</vt:lpstr>
      <vt:lpstr>glossary!mods_poisson</vt:lpstr>
      <vt:lpstr>glossary!mods_relative_abundance</vt:lpstr>
      <vt:lpstr>glossary!mods_rem</vt:lpstr>
      <vt:lpstr>glossary!mods_rest</vt:lpstr>
      <vt:lpstr>glossary!mods_royle_nichols</vt:lpstr>
      <vt:lpstr>glossary!mods_sc</vt:lpstr>
      <vt:lpstr>glossary!mods_scr_secr</vt:lpstr>
      <vt:lpstr>glossary!mods_smr</vt:lpstr>
      <vt:lpstr>glossary!mods_ste</vt:lpstr>
      <vt:lpstr>glossary!mods_tifc</vt:lpstr>
      <vt:lpstr>glossary!mods_tte</vt:lpstr>
      <vt:lpstr>glossary!mods_zero_inflation</vt:lpstr>
      <vt:lpstr>glossary!mods_zinb</vt:lpstr>
      <vt:lpstr>glossary!mods_zip</vt:lpstr>
      <vt:lpstr>glossary!northing_camera_location</vt:lpstr>
      <vt:lpstr>glossary!number_of_images</vt:lpstr>
      <vt:lpstr>glossary!ocupancy</vt:lpstr>
      <vt:lpstr>glossary!project_coordinator_email</vt:lpstr>
      <vt:lpstr>glossary!project_description</vt:lpstr>
      <vt:lpstr>glossary!project_name</vt:lpstr>
      <vt:lpstr>glossary!pseudoreplication</vt:lpstr>
      <vt:lpstr>glossary!purpose_of_visit</vt:lpstr>
      <vt:lpstr>glossary!recovery_time</vt:lpstr>
      <vt:lpstr>glossary!remaining_battery_percent</vt:lpstr>
      <vt:lpstr>glossary!sample_station_name</vt:lpstr>
      <vt:lpstr>glossary!sampledesign_clustered</vt:lpstr>
      <vt:lpstr>glossary!sampledesign_convenience</vt:lpstr>
      <vt:lpstr>glossary!sampledesign_paired</vt:lpstr>
      <vt:lpstr>glossary!sampledesign_random</vt:lpstr>
      <vt:lpstr>glossary!sampledesign_stratified</vt:lpstr>
      <vt:lpstr>glossary!sampledesign_stratified_random</vt:lpstr>
      <vt:lpstr>glossary!sampledesign_systematic</vt:lpstr>
      <vt:lpstr>glossary!sampledesign_systematic_random</vt:lpstr>
      <vt:lpstr>glossary!sampledesign_targeted</vt:lpstr>
      <vt:lpstr>glossary!sd_card_id</vt:lpstr>
      <vt:lpstr>glossary!sd_card_replaced</vt:lpstr>
      <vt:lpstr>glossary!sd_card_status</vt:lpstr>
      <vt:lpstr>glossary!security</vt:lpstr>
      <vt:lpstr>glossary!sequence_name</vt:lpstr>
      <vt:lpstr>glossary!service_retrieval_comments</vt:lpstr>
      <vt:lpstr>glossary!service_retrieval_crew</vt:lpstr>
      <vt:lpstr>glossary!service_retrieval_metadata</vt:lpstr>
      <vt:lpstr>glossary!service_retrieval_visit</vt:lpstr>
      <vt:lpstr>glossary!settings_flash_output</vt:lpstr>
      <vt:lpstr>glossary!settings_infrared_illum</vt:lpstr>
      <vt:lpstr>glossary!settings_motion_image_interval</vt:lpstr>
      <vt:lpstr>glossary!settings_photos_per_trigger</vt:lpstr>
      <vt:lpstr>glossary!settings_quiet_period</vt:lpstr>
      <vt:lpstr>glossary!settings_trigger_modes</vt:lpstr>
      <vt:lpstr>glossary!settings_trigger_sensitivity</vt:lpstr>
      <vt:lpstr>glossary!settings_userlabel</vt:lpstr>
      <vt:lpstr>glossary!settings_video_length</vt:lpstr>
      <vt:lpstr>glossary!spatial_autocorrelation</vt:lpstr>
      <vt:lpstr>glossary!species</vt:lpstr>
      <vt:lpstr>glossary!stake_distance</vt:lpstr>
      <vt:lpstr>glossary!state_variable</vt:lpstr>
      <vt:lpstr>glossary!study_area_description</vt:lpstr>
      <vt:lpstr>glossary!study_area_name</vt:lpstr>
      <vt:lpstr>glossary!survey_design_description</vt:lpstr>
      <vt:lpstr>glossary!survey_name</vt:lpstr>
      <vt:lpstr>glossary!survey_objectives</vt:lpstr>
      <vt:lpstr>glossary!tags_age_class</vt:lpstr>
      <vt:lpstr>glossary!tags_sex_class</vt:lpstr>
      <vt:lpstr>glossary!target_species</vt:lpstr>
      <vt:lpstr>glossary!test_image_taken</vt:lpstr>
      <vt:lpstr>glossary!timelapse_image</vt:lpstr>
      <vt:lpstr>glossary!total_number_of_camera_days</vt:lpstr>
      <vt:lpstr>glossary!trigger_event</vt:lpstr>
      <vt:lpstr>glossary!trigger_speed</vt:lpstr>
      <vt:lpstr>glossary!typeid_marked</vt:lpstr>
      <vt:lpstr>glossary!typeid_partially_marked</vt:lpstr>
      <vt:lpstr>glossary!typeid_unmarked</vt:lpstr>
      <vt:lpstr>glossary!utm_zone_camera_location</vt:lpstr>
      <vt:lpstr>glossary!visit_comments</vt:lpstr>
      <vt:lpstr>glossary!visit_metadata</vt:lpstr>
      <vt:lpstr>glossary!walktest_complete</vt:lpstr>
      <vt:lpstr>glossary!walktest_distance</vt:lpstr>
      <vt:lpstr>glossary!walktest_height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
  <cp:lastModifiedBy/>
  <dcterms:created xsi:type="dcterms:W3CDTF">2024-08-20T21:59:15Z</dcterms:created>
  <dcterms:modified xsi:type="dcterms:W3CDTF">2024-08-28T23:26:48Z</dcterms:modified>
</cp:coreProperties>
</file>