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hidePivotFieldList="1" defaultThemeVersion="202300"/>
  <xr:revisionPtr revIDLastSave="0" documentId="13_ncr:1_{D27BECB9-62A7-49F0-AA27-F9903053E44C}" xr6:coauthVersionLast="47" xr6:coauthVersionMax="47" xr10:uidLastSave="{00000000-0000-0000-0000-000000000000}"/>
  <bookViews>
    <workbookView xWindow="-24330" yWindow="1815" windowWidth="21600" windowHeight="11295" tabRatio="899" activeTab="4" xr2:uid="{9A6DBC34-7946-467E-90E6-DB287687CA43}"/>
  </bookViews>
  <sheets>
    <sheet name="Sheet3" sheetId="36" r:id="rId1"/>
    <sheet name="rec_mod_approach" sheetId="35" r:id="rId2"/>
    <sheet name="pages" sheetId="22" r:id="rId3"/>
    <sheet name="prog_level" sheetId="20" r:id="rId4"/>
    <sheet name="references" sheetId="27" r:id="rId5"/>
    <sheet name="symbols" sheetId="32" r:id="rId6"/>
    <sheet name="placeholder" sheetId="34" r:id="rId7"/>
    <sheet name="glossary" sheetId="3" r:id="rId8"/>
    <sheet name="fig_captions" sheetId="5" r:id="rId9"/>
    <sheet name="pro_con_assump" sheetId="26" r:id="rId10"/>
    <sheet name="pro_con_assump_length" sheetId="13" r:id="rId11"/>
    <sheet name="new_ft_colours" sheetId="19" r:id="rId12"/>
    <sheet name="Sheet1" sheetId="28" r:id="rId13"/>
  </sheets>
  <definedNames>
    <definedName name="_xlnm._FilterDatabase" localSheetId="8" hidden="1">fig_captions!$A$1:$H$3</definedName>
    <definedName name="_xlnm._FilterDatabase" localSheetId="7" hidden="1">glossary!$A$1:$O$267</definedName>
    <definedName name="_xlnm._FilterDatabase" localSheetId="2" hidden="1">pages!$A$1:$Q$81</definedName>
    <definedName name="_xlnm._FilterDatabase" localSheetId="6" hidden="1">placeholder!$A$1:$D$30</definedName>
    <definedName name="_xlnm._FilterDatabase" localSheetId="9" hidden="1">pro_con_assump!$A$1:$I$264</definedName>
    <definedName name="_xlnm._FilterDatabase" localSheetId="3" hidden="1">prog_level!$A$1:$G$10</definedName>
    <definedName name="_xlnm._FilterDatabase" localSheetId="1" hidden="1">rec_mod_approach!$A$1:$V$28</definedName>
    <definedName name="_xlnm._FilterDatabase" localSheetId="4" hidden="1">references!$A$1:$N$334</definedName>
    <definedName name="access_method" localSheetId="7">glossary!$F$3</definedName>
    <definedName name="age_class_adult" localSheetId="7">glossary!$F$45</definedName>
    <definedName name="age_class_juvenile" localSheetId="7">glossary!$F$68</definedName>
    <definedName name="age_class_subadult_yearling" localSheetId="7">glossary!$F$91</definedName>
    <definedName name="age_class_subadult_youngofyear" localSheetId="7">glossary!$F$92</definedName>
    <definedName name="analyst" localSheetId="7">glossary!$F$47</definedName>
    <definedName name="animal_id" localSheetId="7">glossary!$F$4</definedName>
    <definedName name="baitlure_audible_lure" localSheetId="7">glossary!$F$102</definedName>
    <definedName name="baitlure_bait_lure_type" localSheetId="7">glossary!$F$48</definedName>
    <definedName name="baitlure_lure" localSheetId="7">glossary!$F$144</definedName>
    <definedName name="baitlure_scent_lure" localSheetId="7">glossary!$F$168</definedName>
    <definedName name="baitlure_visual_lure" localSheetId="7">glossary!$F$200</definedName>
    <definedName name="batteries_replaced" localSheetId="7">glossary!$F$5</definedName>
    <definedName name="behaviour" localSheetId="7">glossary!$F$6</definedName>
    <definedName name="camera_active_on_arrival" localSheetId="7">glossary!$F$7</definedName>
    <definedName name="camera_active_on_departure" localSheetId="7">glossary!$F$8</definedName>
    <definedName name="camera_angle" localSheetId="7">glossary!$F$104</definedName>
    <definedName name="camera_attachment" localSheetId="7">glossary!$F$9</definedName>
    <definedName name="camera_damaged" localSheetId="7">glossary!$F$10</definedName>
    <definedName name="camera_days_per_camera_location" localSheetId="7">glossary!$F$105</definedName>
    <definedName name="camera_direction" localSheetId="7">glossary!$F$11</definedName>
    <definedName name="camera_height" localSheetId="7">glossary!$F$49</definedName>
    <definedName name="camera_id" localSheetId="7">glossary!$F$50</definedName>
    <definedName name="camera_location_characteristics" localSheetId="7">glossary!$F$12</definedName>
    <definedName name="camera_location_comments" localSheetId="7">glossary!$F$13</definedName>
    <definedName name="camera_location_name" localSheetId="7">glossary!$F$51</definedName>
    <definedName name="camera_make" localSheetId="7">glossary!$F$52</definedName>
    <definedName name="camera_model" localSheetId="7">glossary!$F$53</definedName>
    <definedName name="camera_serial_number" localSheetId="7">glossary!$F$54</definedName>
    <definedName name="camera_spacing" localSheetId="7">glossary!$F$107</definedName>
    <definedName name="crew" localSheetId="7">glossary!$F$112</definedName>
    <definedName name="cumulative_det_probability" localSheetId="7">glossary!$F$113</definedName>
    <definedName name="density" localSheetId="7">glossary!$F$114</definedName>
    <definedName name="deployment_area_photo_number" localSheetId="7">glossary!$F$14</definedName>
    <definedName name="deployment_area_photos_taken" localSheetId="7">glossary!$F$15</definedName>
    <definedName name="deployment_comments" localSheetId="7">glossary!$F$16</definedName>
    <definedName name="deployment_crew" localSheetId="7">glossary!$F$55</definedName>
    <definedName name="deployment_end_date_time" localSheetId="7">glossary!$F$56</definedName>
    <definedName name="deployment_image_count" localSheetId="7">glossary!$F$17</definedName>
    <definedName name="deployment_metadata" localSheetId="7">glossary!$F$117</definedName>
    <definedName name="deployment_name" localSheetId="7">glossary!$F$57</definedName>
    <definedName name="deployment_start_date_time" localSheetId="7">glossary!$F$58</definedName>
    <definedName name="deployment_visit" localSheetId="7">glossary!$F$118</definedName>
    <definedName name="detection_distance" localSheetId="7">glossary!$F$120</definedName>
    <definedName name="detection_event" localSheetId="7">glossary!$F$119</definedName>
    <definedName name="detection_probability" localSheetId="7">glossary!$F$121</definedName>
    <definedName name="detection_rate" localSheetId="7">glossary!$F$122</definedName>
    <definedName name="detection_zone" localSheetId="7">glossary!$F$123</definedName>
    <definedName name="easting_camera_location" localSheetId="7">glossary!$F$59</definedName>
    <definedName name="effective_detection_distance" localSheetId="7">glossary!$F$125</definedName>
    <definedName name="event_type" localSheetId="7">glossary!$F$60</definedName>
    <definedName name="event_type_tag" localSheetId="7">glossary!$F$97</definedName>
    <definedName name="false_trigger" localSheetId="7">glossary!$F$126</definedName>
    <definedName name="field_of_view" localSheetId="7">glossary!$F$127</definedName>
    <definedName name="fov_registration_area" localSheetId="7">glossary!$F$164</definedName>
    <definedName name="fov_target_distance" localSheetId="7">glossary!$F$18</definedName>
    <definedName name="fov_viewshed" localSheetId="7">glossary!$F$196</definedName>
    <definedName name="fov_viewshed_density_estimators" localSheetId="7">glossary!$F$197</definedName>
    <definedName name="gps_unit_accuracy" localSheetId="7">glossary!$F$62</definedName>
    <definedName name="human_transport_mode_activity" localSheetId="7">glossary!$F$19</definedName>
    <definedName name="image_classification" localSheetId="7">glossary!$F$131</definedName>
    <definedName name="image_classification_confidence" localSheetId="7">glossary!$F$132</definedName>
    <definedName name="image_flash_output" localSheetId="7">glossary!$F$20</definedName>
    <definedName name="image_infrared_illuminator" localSheetId="7">glossary!$F$21</definedName>
    <definedName name="image_name" localSheetId="7">glossary!$F$63</definedName>
    <definedName name="image_processing" localSheetId="7">glossary!$F$133</definedName>
    <definedName name="image_sequence_comments" localSheetId="7">glossary!$F$23</definedName>
    <definedName name="image_sequence_date_time" localSheetId="7">glossary!$F$66</definedName>
    <definedName name="image_set_end_date_time" localSheetId="7">glossary!$F$64</definedName>
    <definedName name="image_set_start_date_time" localSheetId="7">glossary!$F$65</definedName>
    <definedName name="image_tagging" localSheetId="7">glossary!$F$135</definedName>
    <definedName name="image_trigger_mode" localSheetId="7">glossary!$F$22</definedName>
    <definedName name="imperfect_detection" localSheetId="7">glossary!$F$136</definedName>
    <definedName name="independent_detection" localSheetId="7">glossary!$F$137</definedName>
    <definedName name="individual_count" localSheetId="7">glossary!$F$67</definedName>
    <definedName name="intensity_of_use" localSheetId="7">glossary!$F$140</definedName>
    <definedName name="inter_detection_interval" localSheetId="7">glossary!$F$141</definedName>
    <definedName name="kernel_density_estimator" localSheetId="7">glossary!$F$143</definedName>
    <definedName name="key_id" localSheetId="7">glossary!$F$24</definedName>
    <definedName name="latitude_camera_location" localSheetId="7">glossary!$F$69</definedName>
    <definedName name="longitude_camera_location" localSheetId="7">glossary!$F$70</definedName>
    <definedName name="metadata" localSheetId="7">glossary!$F$147</definedName>
    <definedName name="mods_2flankspim" localSheetId="7">glossary!$F$177</definedName>
    <definedName name="mods_catspim" localSheetId="7">glossary!$F$109</definedName>
    <definedName name="mods_cr_cmr" localSheetId="7">glossary!$F$108</definedName>
    <definedName name="mods_distance_sampling" localSheetId="7">glossary!$F$124</definedName>
    <definedName name="mods_hurdle" localSheetId="7">glossary!$F$129</definedName>
    <definedName name="mods_instantaneous_sampling" localSheetId="7">glossary!$F$139</definedName>
    <definedName name="mods_inventory" localSheetId="7">glossary!$F$142</definedName>
    <definedName name="mods_modelling_approach" localSheetId="7">glossary!$F$149</definedName>
    <definedName name="mods_modelling_assumption" localSheetId="7">glossary!$F$148</definedName>
    <definedName name="mods_mr" localSheetId="7">glossary!$F$146</definedName>
    <definedName name="mods_n_mixture" localSheetId="7">glossary!$F$151</definedName>
    <definedName name="mods_negative_binomial" localSheetId="7">glossary!$F$150</definedName>
    <definedName name="mods_occupancy" localSheetId="7">glossary!$F$153</definedName>
    <definedName name="mods_overdispersion" localSheetId="7">glossary!$F$154</definedName>
    <definedName name="mods_poisson" localSheetId="7">glossary!$F$157</definedName>
    <definedName name="mods_relative_abundance" localSheetId="7">glossary!$F$165</definedName>
    <definedName name="mods_rem" localSheetId="7">glossary!$F$162</definedName>
    <definedName name="mods_rest" localSheetId="7">glossary!$F$161</definedName>
    <definedName name="mods_royle_nichols" localSheetId="7">glossary!$F$166</definedName>
    <definedName name="mods_sc" localSheetId="7">glossary!$F$175</definedName>
    <definedName name="mods_scr_secr" localSheetId="7">glossary!$F$178</definedName>
    <definedName name="mods_smr" localSheetId="7">glossary!$F$176</definedName>
    <definedName name="mods_ste" localSheetId="7">glossary!$F$173</definedName>
    <definedName name="mods_tifc" localSheetId="7">glossary!$F$188</definedName>
    <definedName name="mods_tte" localSheetId="7">glossary!$F$190</definedName>
    <definedName name="mods_zero_inflation" localSheetId="7">glossary!$F$204</definedName>
    <definedName name="mods_zinb" localSheetId="7">glossary!$F$202</definedName>
    <definedName name="mods_zip" localSheetId="7">glossary!$F$203</definedName>
    <definedName name="northing_camera_location" localSheetId="7">glossary!$F$76</definedName>
    <definedName name="number_of_images" localSheetId="7">glossary!$F$2</definedName>
    <definedName name="ocupancy" localSheetId="7">glossary!$F$152</definedName>
    <definedName name="project_coordinator_email" localSheetId="7">glossary!$F$78</definedName>
    <definedName name="project_description" localSheetId="7">glossary!$F$80</definedName>
    <definedName name="project_name" localSheetId="7">glossary!$F$81</definedName>
    <definedName name="pseudoreplication" localSheetId="7">glossary!$F$159</definedName>
    <definedName name="purpose_of_visit" localSheetId="7">glossary!$F$82</definedName>
    <definedName name="recovery_time" localSheetId="7">glossary!$F$163</definedName>
    <definedName name="remaining_battery_percent" localSheetId="7">glossary!$F$26</definedName>
    <definedName name="resource5_ref_id" localSheetId="4">references!$I$151</definedName>
    <definedName name="sample_station_name" localSheetId="7">glossary!$F$84</definedName>
    <definedName name="sampledesign_clustered" localSheetId="7">glossary!$F$110</definedName>
    <definedName name="sampledesign_convenience" localSheetId="7">glossary!$F$111</definedName>
    <definedName name="sampledesign_paired" localSheetId="7">glossary!$F$155</definedName>
    <definedName name="sampledesign_random" localSheetId="7">glossary!$F$160</definedName>
    <definedName name="sampledesign_stratified" localSheetId="7">glossary!$F$180</definedName>
    <definedName name="sampledesign_stratified_random" localSheetId="7">glossary!$F$181</definedName>
    <definedName name="sampledesign_systematic" localSheetId="7">glossary!$F$184</definedName>
    <definedName name="sampledesign_systematic_random" localSheetId="7">glossary!$F$185</definedName>
    <definedName name="sampledesign_targeted" localSheetId="7">glossary!$F$186</definedName>
    <definedName name="sd_card_id" localSheetId="7">glossary!$F$27</definedName>
    <definedName name="sd_card_replaced" localSheetId="7">glossary!$F$28</definedName>
    <definedName name="sd_card_status" localSheetId="7">glossary!$F$29</definedName>
    <definedName name="security" localSheetId="7">glossary!$F$30</definedName>
    <definedName name="sequence_name" localSheetId="7">glossary!$F$85</definedName>
    <definedName name="service_retrieval_comments" localSheetId="7">glossary!$F$31</definedName>
    <definedName name="service_retrieval_crew" localSheetId="7">glossary!$F$86</definedName>
    <definedName name="service_retrieval_metadata" localSheetId="7">glossary!$F$171</definedName>
    <definedName name="service_retrieval_visit" localSheetId="7">glossary!$F$172</definedName>
    <definedName name="settings_flash_output" localSheetId="7">glossary!$F$128</definedName>
    <definedName name="settings_infrared_illum" localSheetId="7">glossary!$F$138</definedName>
    <definedName name="settings_motion_image_interval" localSheetId="7">glossary!$F$71</definedName>
    <definedName name="settings_photos_per_trigger" localSheetId="7">glossary!$F$77</definedName>
    <definedName name="settings_quiet_period" localSheetId="7">glossary!$F$83</definedName>
    <definedName name="settings_trigger_modes" localSheetId="7">glossary!$F$99</definedName>
    <definedName name="settings_trigger_sensitivity" localSheetId="7">glossary!$F$100</definedName>
    <definedName name="settings_userlabel" localSheetId="7">glossary!$F$195</definedName>
    <definedName name="settings_video_length" localSheetId="7">glossary!$F$40</definedName>
    <definedName name="spatial_autocorrelation" localSheetId="7">glossary!$F$174</definedName>
    <definedName name="species" localSheetId="7">glossary!$F$88</definedName>
    <definedName name="stake_distance" localSheetId="7">glossary!$F$37</definedName>
    <definedName name="state_variable" localSheetId="7">glossary!$F$179</definedName>
    <definedName name="study_area_description" localSheetId="7">glossary!$F$89</definedName>
    <definedName name="study_area_name" localSheetId="7">glossary!$F$90</definedName>
    <definedName name="survey_design_description" localSheetId="7">glossary!$F$38</definedName>
    <definedName name="survey_name" localSheetId="7">glossary!$F$95</definedName>
    <definedName name="survey_objectives" localSheetId="7">glossary!$F$96</definedName>
    <definedName name="tags_age_class" localSheetId="7">glossary!$F$46</definedName>
    <definedName name="tags_sex_class" localSheetId="7">glossary!$F$87</definedName>
    <definedName name="target_species" localSheetId="7">glossary!$F$98</definedName>
    <definedName name="test_image_taken" localSheetId="7">glossary!$F$39</definedName>
    <definedName name="timelapse_image" localSheetId="7">glossary!$F$189</definedName>
    <definedName name="total_number_of_camera_days" localSheetId="7">glossary!$F$191</definedName>
    <definedName name="trigger_event" localSheetId="7">glossary!$F$192</definedName>
    <definedName name="trigger_speed" localSheetId="7">glossary!$F$193</definedName>
    <definedName name="typeid_marked" localSheetId="7">glossary!$F$145</definedName>
    <definedName name="typeid_partially_marked" localSheetId="7">glossary!$F$156</definedName>
    <definedName name="typeid_unmarked" localSheetId="7">glossary!$F$194</definedName>
    <definedName name="utm_zone_camera_location" localSheetId="7">glossary!$F$101</definedName>
    <definedName name="visit_comments" localSheetId="7">glossary!$F$41</definedName>
    <definedName name="visit_metadata" localSheetId="7">glossary!$F$199</definedName>
    <definedName name="walktest_complete" localSheetId="7">glossary!$F$42</definedName>
    <definedName name="walktest_distance" localSheetId="7">glossary!$F$43</definedName>
    <definedName name="walktest_height" localSheetId="7">glossary!$F$44</definedName>
  </definedNames>
  <calcPr calcId="191029"/>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27" i="27" l="1"/>
  <c r="L335" i="27"/>
  <c r="L233" i="27"/>
  <c r="M335" i="27"/>
  <c r="M233" i="27"/>
  <c r="N16" i="27"/>
  <c r="N37" i="27"/>
  <c r="N59" i="27"/>
  <c r="N233" i="27"/>
  <c r="M334" i="27"/>
  <c r="M16" i="27"/>
  <c r="M37" i="27"/>
  <c r="M59" i="27"/>
  <c r="M263" i="3"/>
  <c r="M264" i="3"/>
  <c r="L5" i="27"/>
  <c r="L4" i="27"/>
  <c r="L2" i="27"/>
  <c r="L231" i="27"/>
  <c r="L230" i="27"/>
  <c r="L6" i="27"/>
  <c r="L7" i="27"/>
  <c r="L8" i="27"/>
  <c r="L9" i="27"/>
  <c r="L10" i="27"/>
  <c r="L11" i="27"/>
  <c r="L12" i="27"/>
  <c r="L13" i="27"/>
  <c r="L15" i="27"/>
  <c r="L14" i="27"/>
  <c r="L16" i="27"/>
  <c r="L17" i="27"/>
  <c r="L18" i="27"/>
  <c r="L19" i="27"/>
  <c r="L20" i="27"/>
  <c r="L21" i="27"/>
  <c r="L22" i="27"/>
  <c r="L23" i="27"/>
  <c r="L24" i="27"/>
  <c r="L25" i="27"/>
  <c r="L26" i="27"/>
  <c r="L27" i="27"/>
  <c r="L28" i="27"/>
  <c r="L29" i="27"/>
  <c r="L30" i="27"/>
  <c r="L31" i="27"/>
  <c r="L32" i="27"/>
  <c r="L33" i="27"/>
  <c r="L34" i="27"/>
  <c r="L35" i="27"/>
  <c r="L36" i="27"/>
  <c r="L37" i="27"/>
  <c r="L38" i="27"/>
  <c r="L39" i="27"/>
  <c r="L40" i="27"/>
  <c r="L41" i="27"/>
  <c r="L42" i="27"/>
  <c r="L43" i="27"/>
  <c r="L44" i="27"/>
  <c r="L45" i="27"/>
  <c r="L46" i="27"/>
  <c r="L47" i="27"/>
  <c r="L48" i="27"/>
  <c r="L49" i="27"/>
  <c r="L50" i="27"/>
  <c r="L52" i="27"/>
  <c r="L51" i="27"/>
  <c r="L53" i="27"/>
  <c r="L54" i="27"/>
  <c r="L55" i="27"/>
  <c r="L56" i="27"/>
  <c r="L57" i="27"/>
  <c r="L58" i="27"/>
  <c r="L59" i="27"/>
  <c r="L60" i="27"/>
  <c r="L61" i="27"/>
  <c r="L62" i="27"/>
  <c r="L63" i="27"/>
  <c r="L64" i="27"/>
  <c r="L65" i="27"/>
  <c r="L66" i="27"/>
  <c r="L67" i="27"/>
  <c r="L68" i="27"/>
  <c r="L70" i="27"/>
  <c r="L69" i="27"/>
  <c r="L71" i="27"/>
  <c r="L74" i="27"/>
  <c r="L72" i="27"/>
  <c r="L73" i="27"/>
  <c r="L75" i="27"/>
  <c r="L76" i="27"/>
  <c r="L77" i="27"/>
  <c r="L78" i="27"/>
  <c r="L79" i="27"/>
  <c r="L80" i="27"/>
  <c r="L81" i="27"/>
  <c r="L82" i="27"/>
  <c r="L83" i="27"/>
  <c r="L84" i="27"/>
  <c r="L85" i="27"/>
  <c r="L86" i="27"/>
  <c r="L87" i="27"/>
  <c r="L88" i="27"/>
  <c r="L89" i="27"/>
  <c r="L90" i="27"/>
  <c r="L91" i="27"/>
  <c r="L92" i="27"/>
  <c r="L93" i="27"/>
  <c r="L95" i="27"/>
  <c r="L94" i="27"/>
  <c r="L96" i="27"/>
  <c r="L97" i="27"/>
  <c r="L98" i="27"/>
  <c r="L99" i="27"/>
  <c r="L100" i="27"/>
  <c r="L103" i="27"/>
  <c r="L104" i="27"/>
  <c r="L105" i="27"/>
  <c r="L106" i="27"/>
  <c r="L101" i="27"/>
  <c r="L102" i="27"/>
  <c r="L107" i="27"/>
  <c r="L108" i="27"/>
  <c r="L109" i="27"/>
  <c r="L110" i="27"/>
  <c r="L111" i="27"/>
  <c r="L112" i="27"/>
  <c r="L113" i="27"/>
  <c r="L114" i="27"/>
  <c r="L115" i="27"/>
  <c r="L116" i="27"/>
  <c r="L117" i="27"/>
  <c r="L118" i="27"/>
  <c r="L119" i="27"/>
  <c r="L120" i="27"/>
  <c r="L121" i="27"/>
  <c r="L122" i="27"/>
  <c r="L123" i="27"/>
  <c r="L124" i="27"/>
  <c r="L125" i="27"/>
  <c r="L126" i="27"/>
  <c r="L127" i="27"/>
  <c r="L128" i="27"/>
  <c r="L129" i="27"/>
  <c r="L130" i="27"/>
  <c r="L131" i="27"/>
  <c r="L134" i="27"/>
  <c r="L133" i="27"/>
  <c r="L132" i="27"/>
  <c r="L138" i="27"/>
  <c r="L139" i="27"/>
  <c r="L136" i="27"/>
  <c r="L137" i="27"/>
  <c r="L140" i="27"/>
  <c r="L142" i="27"/>
  <c r="L141" i="27"/>
  <c r="L143" i="27"/>
  <c r="L144" i="27"/>
  <c r="L145" i="27"/>
  <c r="L146" i="27"/>
  <c r="L147" i="27"/>
  <c r="L148" i="27"/>
  <c r="L149" i="27"/>
  <c r="L150" i="27"/>
  <c r="L151" i="27"/>
  <c r="L152" i="27"/>
  <c r="L153" i="27"/>
  <c r="L154" i="27"/>
  <c r="L155" i="27"/>
  <c r="L156" i="27"/>
  <c r="L157" i="27"/>
  <c r="L158" i="27"/>
  <c r="L159" i="27"/>
  <c r="L160" i="27"/>
  <c r="L161" i="27"/>
  <c r="L166" i="27"/>
  <c r="L167" i="27"/>
  <c r="L164" i="27"/>
  <c r="L163" i="27"/>
  <c r="L162" i="27"/>
  <c r="L165" i="27"/>
  <c r="L168" i="27"/>
  <c r="L169" i="27"/>
  <c r="L170" i="27"/>
  <c r="L171" i="27"/>
  <c r="L172" i="27"/>
  <c r="L173" i="27"/>
  <c r="L174" i="27"/>
  <c r="L175" i="27"/>
  <c r="L176" i="27"/>
  <c r="L179" i="27"/>
  <c r="L178" i="27"/>
  <c r="L177" i="27"/>
  <c r="L180" i="27"/>
  <c r="L181" i="27"/>
  <c r="L182" i="27"/>
  <c r="L183" i="27"/>
  <c r="L184" i="27"/>
  <c r="L185" i="27"/>
  <c r="L186" i="27"/>
  <c r="L187" i="27"/>
  <c r="L188" i="27"/>
  <c r="L189" i="27"/>
  <c r="L190" i="27"/>
  <c r="L191" i="27"/>
  <c r="L192" i="27"/>
  <c r="L193" i="27"/>
  <c r="L194" i="27"/>
  <c r="L196" i="27"/>
  <c r="L195" i="27"/>
  <c r="L197" i="27"/>
  <c r="L198" i="27"/>
  <c r="L199" i="27"/>
  <c r="L200" i="27"/>
  <c r="L201" i="27"/>
  <c r="L203" i="27"/>
  <c r="L202" i="27"/>
  <c r="L213" i="27"/>
  <c r="L209" i="27"/>
  <c r="L205" i="27"/>
  <c r="L204" i="27"/>
  <c r="L207" i="27"/>
  <c r="L206" i="27"/>
  <c r="L208" i="27"/>
  <c r="L211" i="27"/>
  <c r="L210" i="27"/>
  <c r="L212" i="27"/>
  <c r="L214" i="27"/>
  <c r="L215" i="27"/>
  <c r="L216" i="27"/>
  <c r="L217" i="27"/>
  <c r="L218" i="27"/>
  <c r="L219" i="27"/>
  <c r="L220" i="27"/>
  <c r="L221" i="27"/>
  <c r="L222" i="27"/>
  <c r="L223" i="27"/>
  <c r="L224" i="27"/>
  <c r="L225" i="27"/>
  <c r="L226" i="27"/>
  <c r="L227" i="27"/>
  <c r="L228" i="27"/>
  <c r="L229" i="27"/>
  <c r="L232" i="27"/>
  <c r="L234" i="27"/>
  <c r="L239" i="27"/>
  <c r="L235" i="27"/>
  <c r="L236" i="27"/>
  <c r="L237" i="27"/>
  <c r="L238" i="27"/>
  <c r="L240" i="27"/>
  <c r="L241" i="27"/>
  <c r="L242" i="27"/>
  <c r="L243" i="27"/>
  <c r="L246" i="27"/>
  <c r="L247" i="27"/>
  <c r="L244" i="27"/>
  <c r="L245" i="27"/>
  <c r="L248" i="27"/>
  <c r="L249" i="27"/>
  <c r="L253" i="27"/>
  <c r="L251" i="27"/>
  <c r="L252" i="27"/>
  <c r="L250" i="27"/>
  <c r="L254" i="27"/>
  <c r="L257" i="27"/>
  <c r="L258" i="27"/>
  <c r="L256" i="27"/>
  <c r="L255" i="27"/>
  <c r="L259" i="27"/>
  <c r="L260" i="27"/>
  <c r="L261" i="27"/>
  <c r="L262" i="27"/>
  <c r="L263" i="27"/>
  <c r="L264" i="27"/>
  <c r="L265" i="27"/>
  <c r="L266" i="27"/>
  <c r="L267" i="27"/>
  <c r="L268" i="27"/>
  <c r="L269" i="27"/>
  <c r="L270" i="27"/>
  <c r="L271" i="27"/>
  <c r="L277" i="27"/>
  <c r="L272" i="27"/>
  <c r="L273" i="27"/>
  <c r="L274" i="27"/>
  <c r="L275" i="27"/>
  <c r="L276" i="27"/>
  <c r="L278" i="27"/>
  <c r="L279" i="27"/>
  <c r="L280" i="27"/>
  <c r="L282" i="27"/>
  <c r="L284" i="27"/>
  <c r="L283" i="27"/>
  <c r="L281" i="27"/>
  <c r="L285" i="27"/>
  <c r="L286" i="27"/>
  <c r="L287" i="27"/>
  <c r="L288" i="27"/>
  <c r="L289" i="27"/>
  <c r="L290" i="27"/>
  <c r="L291" i="27"/>
  <c r="L292" i="27"/>
  <c r="L293" i="27"/>
  <c r="L294" i="27"/>
  <c r="L295" i="27"/>
  <c r="L328" i="27"/>
  <c r="L296" i="27"/>
  <c r="L297" i="27"/>
  <c r="L299" i="27"/>
  <c r="L298" i="27"/>
  <c r="L300" i="27"/>
  <c r="L301" i="27"/>
  <c r="L302" i="27"/>
  <c r="L303" i="27"/>
  <c r="L304" i="27"/>
  <c r="L305" i="27"/>
  <c r="L306" i="27"/>
  <c r="L308" i="27"/>
  <c r="L307" i="27"/>
  <c r="L309" i="27"/>
  <c r="L310" i="27"/>
  <c r="L311" i="27"/>
  <c r="L312" i="27"/>
  <c r="L315" i="27"/>
  <c r="L316" i="27"/>
  <c r="L314" i="27"/>
  <c r="L313" i="27"/>
  <c r="L317" i="27"/>
  <c r="L318" i="27"/>
  <c r="L319" i="27"/>
  <c r="L320" i="27"/>
  <c r="L321" i="27"/>
  <c r="L322" i="27"/>
  <c r="L323" i="27"/>
  <c r="L324" i="27"/>
  <c r="L325" i="27"/>
  <c r="L326" i="27"/>
  <c r="L327" i="27"/>
  <c r="L330" i="27"/>
  <c r="L331" i="27"/>
  <c r="L332" i="27"/>
  <c r="L333" i="27"/>
  <c r="L334" i="27"/>
  <c r="L3" i="27"/>
  <c r="N100" i="3"/>
  <c r="N101" i="3"/>
  <c r="N103" i="3"/>
  <c r="N119" i="3"/>
  <c r="N123" i="3"/>
  <c r="N124" i="3"/>
  <c r="N201" i="3"/>
  <c r="N126" i="3"/>
  <c r="N202" i="3"/>
  <c r="N128" i="3"/>
  <c r="N199" i="3"/>
  <c r="N198" i="3"/>
  <c r="N120" i="3"/>
  <c r="N99" i="3"/>
  <c r="N121" i="3"/>
  <c r="N107" i="3"/>
  <c r="N109" i="3"/>
  <c r="N117" i="3"/>
  <c r="N118" i="3"/>
  <c r="N122" i="3"/>
  <c r="N130" i="3"/>
  <c r="N200" i="3"/>
  <c r="N105" i="3"/>
  <c r="N204" i="3"/>
  <c r="N137" i="3"/>
  <c r="N215" i="3"/>
  <c r="N132" i="3"/>
  <c r="N206" i="3"/>
  <c r="N207" i="3"/>
  <c r="N133" i="3"/>
  <c r="N210" i="3"/>
  <c r="N209" i="3"/>
  <c r="N208" i="3"/>
  <c r="N138" i="3"/>
  <c r="N216" i="3"/>
  <c r="N134" i="3"/>
  <c r="N211" i="3"/>
  <c r="N110" i="3"/>
  <c r="N135" i="3"/>
  <c r="N212" i="3"/>
  <c r="N213" i="3"/>
  <c r="N139" i="3"/>
  <c r="N217" i="3"/>
  <c r="N102" i="3"/>
  <c r="N143" i="3"/>
  <c r="N221" i="3"/>
  <c r="N142" i="3"/>
  <c r="N220" i="3"/>
  <c r="N111" i="3"/>
  <c r="N112" i="3"/>
  <c r="N113" i="3"/>
  <c r="N114" i="3"/>
  <c r="N115" i="3"/>
  <c r="N116" i="3"/>
  <c r="N136" i="3"/>
  <c r="N214" i="3"/>
  <c r="N144" i="3"/>
  <c r="N222" i="3"/>
  <c r="N148" i="3"/>
  <c r="N226" i="3"/>
  <c r="N146" i="3"/>
  <c r="N145" i="3"/>
  <c r="N223" i="3"/>
  <c r="N147" i="3"/>
  <c r="N225" i="3"/>
  <c r="N125" i="3"/>
  <c r="N197" i="3"/>
  <c r="N127" i="3"/>
  <c r="N224" i="3"/>
  <c r="N104" i="3"/>
  <c r="N203" i="3"/>
  <c r="N129" i="3"/>
  <c r="N131" i="3"/>
  <c r="N108" i="3"/>
  <c r="N106" i="3"/>
  <c r="N205" i="3"/>
  <c r="N149" i="3"/>
  <c r="N227" i="3"/>
  <c r="N150" i="3"/>
  <c r="N228" i="3"/>
  <c r="N140" i="3"/>
  <c r="N218" i="3"/>
  <c r="N141" i="3"/>
  <c r="N219" i="3"/>
  <c r="N229" i="3"/>
  <c r="N264" i="3"/>
  <c r="N263" i="3"/>
  <c r="N13" i="3"/>
  <c r="N158" i="3"/>
  <c r="N159" i="3"/>
  <c r="N160" i="3"/>
  <c r="N161" i="3"/>
  <c r="N162" i="3"/>
  <c r="N233" i="3"/>
  <c r="N23" i="3"/>
  <c r="N24" i="3"/>
  <c r="N25" i="3"/>
  <c r="N37" i="3"/>
  <c r="N53" i="3"/>
  <c r="N54" i="3"/>
  <c r="N55" i="3"/>
  <c r="N63" i="3"/>
  <c r="N89" i="3"/>
  <c r="N165" i="3"/>
  <c r="N234" i="3"/>
  <c r="N9" i="3"/>
  <c r="N41" i="3"/>
  <c r="N61" i="3"/>
  <c r="N265" i="3"/>
  <c r="N266" i="3"/>
  <c r="N70" i="3"/>
  <c r="N167" i="3"/>
  <c r="N245" i="3"/>
  <c r="N246" i="3"/>
  <c r="N247" i="3"/>
  <c r="N29" i="3"/>
  <c r="N30" i="3"/>
  <c r="N31" i="3"/>
  <c r="N34" i="3"/>
  <c r="N32" i="3"/>
  <c r="N33" i="3"/>
  <c r="N35" i="3"/>
  <c r="N36" i="3"/>
  <c r="N170" i="3"/>
  <c r="N171" i="3"/>
  <c r="N172" i="3"/>
  <c r="N173" i="3"/>
  <c r="N14" i="3"/>
  <c r="N6" i="3"/>
  <c r="N56" i="3"/>
  <c r="N15" i="3"/>
  <c r="N16" i="3"/>
  <c r="N17" i="3"/>
  <c r="N19" i="3"/>
  <c r="N52" i="3"/>
  <c r="N62" i="3"/>
  <c r="N64" i="3"/>
  <c r="N65" i="3"/>
  <c r="N66" i="3"/>
  <c r="N22" i="3"/>
  <c r="N26" i="3"/>
  <c r="N27" i="3"/>
  <c r="N28" i="3"/>
  <c r="N45" i="3"/>
  <c r="N2" i="3"/>
  <c r="N3" i="3"/>
  <c r="N4" i="3"/>
  <c r="N5" i="3"/>
  <c r="N91" i="3"/>
  <c r="N92" i="3"/>
  <c r="N93" i="3"/>
  <c r="N267" i="3"/>
  <c r="N18" i="3"/>
  <c r="N20" i="3"/>
  <c r="N40" i="3"/>
  <c r="N67" i="3"/>
  <c r="N69" i="3"/>
  <c r="N79" i="3"/>
  <c r="N88" i="3"/>
  <c r="N76" i="3"/>
  <c r="N90" i="3"/>
  <c r="N21" i="3"/>
  <c r="N39" i="3"/>
  <c r="N163" i="3"/>
  <c r="N71" i="3"/>
  <c r="N72" i="3"/>
  <c r="N73" i="3"/>
  <c r="N74" i="3"/>
  <c r="N75" i="3"/>
  <c r="N248" i="3"/>
  <c r="N249" i="3"/>
  <c r="N250" i="3"/>
  <c r="N168" i="3"/>
  <c r="N174" i="3"/>
  <c r="N175" i="3"/>
  <c r="N176" i="3"/>
  <c r="N177" i="3"/>
  <c r="N178" i="3"/>
  <c r="N179" i="3"/>
  <c r="N180" i="3"/>
  <c r="N181" i="3"/>
  <c r="N182" i="3"/>
  <c r="N183" i="3"/>
  <c r="N184" i="3"/>
  <c r="N46" i="3"/>
  <c r="N185" i="3"/>
  <c r="N43" i="3"/>
  <c r="N44" i="3"/>
  <c r="N50" i="3"/>
  <c r="N12" i="3"/>
  <c r="N42" i="3"/>
  <c r="N94" i="3"/>
  <c r="N10" i="3"/>
  <c r="N11" i="3"/>
  <c r="N38" i="3"/>
  <c r="N47" i="3"/>
  <c r="N51" i="3"/>
  <c r="N95" i="3"/>
  <c r="N77" i="3"/>
  <c r="N78" i="3"/>
  <c r="N97" i="3"/>
  <c r="N98" i="3"/>
  <c r="N96" i="3"/>
  <c r="N86" i="3"/>
  <c r="N186" i="3"/>
  <c r="N187" i="3"/>
  <c r="N188" i="3"/>
  <c r="N189" i="3"/>
  <c r="N190" i="3"/>
  <c r="N48" i="3"/>
  <c r="N49" i="3"/>
  <c r="N169" i="3"/>
  <c r="N151" i="3"/>
  <c r="N152" i="3"/>
  <c r="N153" i="3"/>
  <c r="N8" i="3"/>
  <c r="N154" i="3"/>
  <c r="N155" i="3"/>
  <c r="N156" i="3"/>
  <c r="N157" i="3"/>
  <c r="N230" i="3"/>
  <c r="N252" i="3"/>
  <c r="N260" i="3"/>
  <c r="N261" i="3"/>
  <c r="N262" i="3"/>
  <c r="N58" i="3"/>
  <c r="N57" i="3"/>
  <c r="N59" i="3"/>
  <c r="N60" i="3"/>
  <c r="N231" i="3"/>
  <c r="N164" i="3"/>
  <c r="N166" i="3"/>
  <c r="N235" i="3"/>
  <c r="N236" i="3"/>
  <c r="N237" i="3"/>
  <c r="N238" i="3"/>
  <c r="N239" i="3"/>
  <c r="N240" i="3"/>
  <c r="N241" i="3"/>
  <c r="N242" i="3"/>
  <c r="N243" i="3"/>
  <c r="N80" i="3"/>
  <c r="N81" i="3"/>
  <c r="N253" i="3"/>
  <c r="N83" i="3"/>
  <c r="N82" i="3"/>
  <c r="N84" i="3"/>
  <c r="N85" i="3"/>
  <c r="N254" i="3"/>
  <c r="N68" i="3"/>
  <c r="N87" i="3"/>
  <c r="N191" i="3"/>
  <c r="N192" i="3"/>
  <c r="N193" i="3"/>
  <c r="N194" i="3"/>
  <c r="N195" i="3"/>
  <c r="N196" i="3"/>
  <c r="N232" i="3"/>
  <c r="N244" i="3"/>
  <c r="N251" i="3"/>
  <c r="N255" i="3"/>
  <c r="N256" i="3"/>
  <c r="N257" i="3"/>
  <c r="N258" i="3"/>
  <c r="N259" i="3"/>
  <c r="N7" i="3"/>
  <c r="G151" i="3"/>
  <c r="G152" i="3"/>
  <c r="G153" i="3"/>
  <c r="G8" i="3"/>
  <c r="G154" i="3"/>
  <c r="G155" i="3"/>
  <c r="G156" i="3"/>
  <c r="G157" i="3"/>
  <c r="G230" i="3"/>
  <c r="G252" i="3"/>
  <c r="G260" i="3"/>
  <c r="G261" i="3"/>
  <c r="D3" i="34"/>
  <c r="D4" i="34"/>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2" i="34"/>
  <c r="M99" i="3"/>
  <c r="M100" i="3"/>
  <c r="M101" i="3"/>
  <c r="M102" i="3"/>
  <c r="M7" i="3"/>
  <c r="M103" i="3"/>
  <c r="M104" i="3"/>
  <c r="M105" i="3"/>
  <c r="M106" i="3"/>
  <c r="M107" i="3"/>
  <c r="M108" i="3"/>
  <c r="M109" i="3"/>
  <c r="M110" i="3"/>
  <c r="M111" i="3"/>
  <c r="M112" i="3"/>
  <c r="M113" i="3"/>
  <c r="M114" i="3"/>
  <c r="M115" i="3"/>
  <c r="M116" i="3"/>
  <c r="M117" i="3"/>
  <c r="M118" i="3"/>
  <c r="M119" i="3"/>
  <c r="M120" i="3"/>
  <c r="M121" i="3"/>
  <c r="M122" i="3"/>
  <c r="M123" i="3"/>
  <c r="M124" i="3"/>
  <c r="M125" i="3"/>
  <c r="M141" i="3"/>
  <c r="G141" i="3"/>
  <c r="M140" i="3"/>
  <c r="G140" i="3"/>
  <c r="M139" i="3"/>
  <c r="G139" i="3"/>
  <c r="M138" i="3"/>
  <c r="G138" i="3"/>
  <c r="M137" i="3"/>
  <c r="G137" i="3"/>
  <c r="M146" i="3"/>
  <c r="M145" i="3"/>
  <c r="M147" i="3"/>
  <c r="M127" i="3"/>
  <c r="M129" i="3"/>
  <c r="M131" i="3"/>
  <c r="M149" i="3"/>
  <c r="M150" i="3"/>
  <c r="M151" i="3"/>
  <c r="M152" i="3"/>
  <c r="M153" i="3"/>
  <c r="M155" i="3"/>
  <c r="M156" i="3"/>
  <c r="M8" i="3"/>
  <c r="M154" i="3"/>
  <c r="M157" i="3"/>
  <c r="M126" i="3"/>
  <c r="M128" i="3"/>
  <c r="M130" i="3"/>
  <c r="M132" i="3"/>
  <c r="M133" i="3"/>
  <c r="M134" i="3"/>
  <c r="M135" i="3"/>
  <c r="M143" i="3"/>
  <c r="M142" i="3"/>
  <c r="M136" i="3"/>
  <c r="M144" i="3"/>
  <c r="M148" i="3"/>
  <c r="N332" i="27"/>
  <c r="N333" i="27"/>
  <c r="N334" i="27"/>
  <c r="N335" i="27"/>
  <c r="N304" i="27"/>
  <c r="M304" i="27"/>
  <c r="L135" i="27"/>
  <c r="M180" i="27"/>
  <c r="N180" i="27"/>
  <c r="M203" i="3"/>
  <c r="M205" i="3"/>
  <c r="M201" i="3"/>
  <c r="M204" i="3"/>
  <c r="M202" i="3"/>
  <c r="G267" i="3"/>
  <c r="G205" i="3"/>
  <c r="G201" i="3"/>
  <c r="G204" i="3"/>
  <c r="G202" i="3"/>
  <c r="N278" i="27"/>
  <c r="M135" i="27"/>
  <c r="M278" i="27"/>
  <c r="N135" i="27"/>
  <c r="I13" i="20"/>
  <c r="I3" i="20"/>
  <c r="I4" i="20"/>
  <c r="I5" i="20"/>
  <c r="I6" i="20"/>
  <c r="I7" i="20"/>
  <c r="I8" i="20"/>
  <c r="I9" i="20"/>
  <c r="I10" i="20"/>
  <c r="I11" i="20"/>
  <c r="I12" i="20"/>
  <c r="I14" i="20"/>
  <c r="I15" i="20"/>
  <c r="I16" i="20"/>
  <c r="I17" i="20"/>
  <c r="I2" i="20"/>
  <c r="M43" i="22"/>
  <c r="M44" i="22"/>
  <c r="M2" i="22"/>
  <c r="M45" i="22"/>
  <c r="M3" i="22"/>
  <c r="M46" i="22"/>
  <c r="M4" i="22"/>
  <c r="M47" i="22"/>
  <c r="M48" i="22"/>
  <c r="M49" i="22"/>
  <c r="M50" i="22"/>
  <c r="M51" i="22"/>
  <c r="M52" i="22"/>
  <c r="M53" i="22"/>
  <c r="M54" i="22"/>
  <c r="M55" i="22"/>
  <c r="M56" i="22"/>
  <c r="M57" i="22"/>
  <c r="M58" i="22"/>
  <c r="M59" i="22"/>
  <c r="M60" i="22"/>
  <c r="M61" i="22"/>
  <c r="M62" i="22"/>
  <c r="M63" i="22"/>
  <c r="M64" i="22"/>
  <c r="M65" i="22"/>
  <c r="M66" i="22"/>
  <c r="M67" i="22"/>
  <c r="M68" i="22"/>
  <c r="M69" i="22"/>
  <c r="M70" i="22"/>
  <c r="M71" i="22"/>
  <c r="M72" i="22"/>
  <c r="M73" i="22"/>
  <c r="M74" i="22"/>
  <c r="M75" i="22"/>
  <c r="M76" i="22"/>
  <c r="M77" i="22"/>
  <c r="M78" i="22"/>
  <c r="M79" i="22"/>
  <c r="M80" i="22"/>
  <c r="M81" i="22"/>
  <c r="M42" i="22"/>
  <c r="D2" i="28"/>
  <c r="E2" i="28"/>
  <c r="D3" i="28"/>
  <c r="E3" i="28"/>
  <c r="G3" i="28"/>
  <c r="D4" i="28"/>
  <c r="E4" i="28" s="1"/>
  <c r="D5" i="28"/>
  <c r="E5" i="28" s="1"/>
  <c r="F8" i="28"/>
  <c r="E9" i="28"/>
  <c r="F9" i="28" s="1"/>
  <c r="E10" i="28"/>
  <c r="F10" i="28"/>
  <c r="E11" i="28"/>
  <c r="E12" i="28" s="1"/>
  <c r="F11" i="28"/>
  <c r="E8" i="20"/>
  <c r="E7" i="20"/>
  <c r="E16" i="20"/>
  <c r="E17" i="20"/>
  <c r="E5" i="20"/>
  <c r="E4" i="20"/>
  <c r="E10" i="20"/>
  <c r="E11" i="20"/>
  <c r="E3" i="20"/>
  <c r="E6" i="20"/>
  <c r="E9" i="20"/>
  <c r="E12" i="20"/>
  <c r="E13" i="20"/>
  <c r="E14" i="20"/>
  <c r="E15" i="20"/>
  <c r="E2" i="20"/>
  <c r="M45" i="27"/>
  <c r="N45" i="27"/>
  <c r="M44" i="27"/>
  <c r="N44" i="27"/>
  <c r="H11" i="5"/>
  <c r="H10" i="5"/>
  <c r="H9" i="5"/>
  <c r="H8" i="5"/>
  <c r="H7" i="5"/>
  <c r="H6" i="5"/>
  <c r="H5" i="5"/>
  <c r="H4" i="5"/>
  <c r="H3" i="5"/>
  <c r="H2" i="5"/>
  <c r="H16" i="5"/>
  <c r="H15" i="5"/>
  <c r="H14" i="5"/>
  <c r="H13" i="5"/>
  <c r="H12" i="5"/>
  <c r="M3" i="27"/>
  <c r="M4" i="27"/>
  <c r="M5" i="27"/>
  <c r="M6" i="27"/>
  <c r="M7" i="27"/>
  <c r="M8" i="27"/>
  <c r="M9" i="27"/>
  <c r="M10" i="27"/>
  <c r="M11" i="27"/>
  <c r="M12" i="27"/>
  <c r="M13" i="27"/>
  <c r="M14" i="27"/>
  <c r="M15" i="27"/>
  <c r="M17" i="27"/>
  <c r="M18" i="27"/>
  <c r="M19" i="27"/>
  <c r="M20" i="27"/>
  <c r="M21" i="27"/>
  <c r="M22" i="27"/>
  <c r="M23" i="27"/>
  <c r="M24" i="27"/>
  <c r="M25" i="27"/>
  <c r="M26" i="27"/>
  <c r="M27" i="27"/>
  <c r="M28" i="27"/>
  <c r="M29" i="27"/>
  <c r="M30" i="27"/>
  <c r="M31" i="27"/>
  <c r="M32" i="27"/>
  <c r="M33" i="27"/>
  <c r="M34" i="27"/>
  <c r="M35" i="27"/>
  <c r="M36" i="27"/>
  <c r="M38" i="27"/>
  <c r="M39" i="27"/>
  <c r="M40" i="27"/>
  <c r="M41" i="27"/>
  <c r="M42" i="27"/>
  <c r="M43" i="27"/>
  <c r="M46" i="27"/>
  <c r="M47" i="27"/>
  <c r="M48" i="27"/>
  <c r="M49" i="27"/>
  <c r="M50" i="27"/>
  <c r="M51" i="27"/>
  <c r="M52" i="27"/>
  <c r="M53" i="27"/>
  <c r="M54" i="27"/>
  <c r="M55" i="27"/>
  <c r="M56" i="27"/>
  <c r="M57" i="27"/>
  <c r="M58" i="27"/>
  <c r="M60" i="27"/>
  <c r="M61" i="27"/>
  <c r="M62" i="27"/>
  <c r="M63" i="27"/>
  <c r="M64" i="27"/>
  <c r="M65" i="27"/>
  <c r="M66" i="27"/>
  <c r="M67" i="27"/>
  <c r="M68" i="27"/>
  <c r="M69" i="27"/>
  <c r="M70" i="27"/>
  <c r="M71" i="27"/>
  <c r="M72" i="27"/>
  <c r="M73" i="27"/>
  <c r="M74" i="27"/>
  <c r="M75" i="27"/>
  <c r="M76" i="27"/>
  <c r="M77" i="27"/>
  <c r="M78" i="27"/>
  <c r="M79" i="27"/>
  <c r="M80" i="27"/>
  <c r="M81" i="27"/>
  <c r="M82" i="27"/>
  <c r="M83" i="27"/>
  <c r="M84" i="27"/>
  <c r="M85" i="27"/>
  <c r="M86" i="27"/>
  <c r="M87" i="27"/>
  <c r="M88" i="27"/>
  <c r="M89" i="27"/>
  <c r="M90" i="27"/>
  <c r="M91" i="27"/>
  <c r="M92" i="27"/>
  <c r="M93" i="27"/>
  <c r="M94" i="27"/>
  <c r="M95" i="27"/>
  <c r="M96" i="27"/>
  <c r="M97" i="27"/>
  <c r="M98" i="27"/>
  <c r="M99" i="27"/>
  <c r="M100" i="27"/>
  <c r="M101" i="27"/>
  <c r="M102" i="27"/>
  <c r="M103" i="27"/>
  <c r="M104" i="27"/>
  <c r="M105" i="27"/>
  <c r="M106" i="27"/>
  <c r="M107" i="27"/>
  <c r="M108" i="27"/>
  <c r="M109" i="27"/>
  <c r="M110" i="27"/>
  <c r="M111" i="27"/>
  <c r="M112" i="27"/>
  <c r="M113" i="27"/>
  <c r="M114" i="27"/>
  <c r="M115" i="27"/>
  <c r="M116" i="27"/>
  <c r="M117" i="27"/>
  <c r="M118" i="27"/>
  <c r="M119" i="27"/>
  <c r="M120" i="27"/>
  <c r="M121" i="27"/>
  <c r="M122" i="27"/>
  <c r="M123" i="27"/>
  <c r="M124" i="27"/>
  <c r="M125" i="27"/>
  <c r="M126" i="27"/>
  <c r="M127" i="27"/>
  <c r="M128" i="27"/>
  <c r="M129" i="27"/>
  <c r="M130" i="27"/>
  <c r="M131" i="27"/>
  <c r="M132" i="27"/>
  <c r="M133" i="27"/>
  <c r="M134" i="27"/>
  <c r="M136" i="27"/>
  <c r="M137" i="27"/>
  <c r="M138" i="27"/>
  <c r="M139" i="27"/>
  <c r="M140" i="27"/>
  <c r="M141" i="27"/>
  <c r="M142" i="27"/>
  <c r="M143" i="27"/>
  <c r="M144" i="27"/>
  <c r="M145" i="27"/>
  <c r="M146" i="27"/>
  <c r="M147" i="27"/>
  <c r="M148" i="27"/>
  <c r="M149" i="27"/>
  <c r="M150" i="27"/>
  <c r="M151" i="27"/>
  <c r="M152" i="27"/>
  <c r="M153" i="27"/>
  <c r="M154" i="27"/>
  <c r="M155" i="27"/>
  <c r="M156" i="27"/>
  <c r="M157" i="27"/>
  <c r="M158" i="27"/>
  <c r="M159" i="27"/>
  <c r="M160" i="27"/>
  <c r="M161" i="27"/>
  <c r="M162" i="27"/>
  <c r="M163" i="27"/>
  <c r="M164" i="27"/>
  <c r="M165" i="27"/>
  <c r="M166" i="27"/>
  <c r="M167" i="27"/>
  <c r="M168" i="27"/>
  <c r="M169" i="27"/>
  <c r="M170" i="27"/>
  <c r="M171" i="27"/>
  <c r="M172" i="27"/>
  <c r="M173" i="27"/>
  <c r="M174" i="27"/>
  <c r="M175" i="27"/>
  <c r="M176" i="27"/>
  <c r="M177" i="27"/>
  <c r="M178" i="27"/>
  <c r="M179" i="27"/>
  <c r="M181" i="27"/>
  <c r="M182" i="27"/>
  <c r="M183" i="27"/>
  <c r="M184" i="27"/>
  <c r="M185" i="27"/>
  <c r="M186" i="27"/>
  <c r="M187" i="27"/>
  <c r="M188" i="27"/>
  <c r="M189" i="27"/>
  <c r="M190" i="27"/>
  <c r="M191" i="27"/>
  <c r="M192" i="27"/>
  <c r="M193" i="27"/>
  <c r="M194" i="27"/>
  <c r="M195" i="27"/>
  <c r="M196" i="27"/>
  <c r="M197" i="27"/>
  <c r="M198" i="27"/>
  <c r="M199" i="27"/>
  <c r="M200" i="27"/>
  <c r="M201" i="27"/>
  <c r="M202" i="27"/>
  <c r="M203" i="27"/>
  <c r="M204" i="27"/>
  <c r="M205" i="27"/>
  <c r="M206" i="27"/>
  <c r="M207" i="27"/>
  <c r="M208" i="27"/>
  <c r="M209" i="27"/>
  <c r="M210" i="27"/>
  <c r="M211" i="27"/>
  <c r="M212" i="27"/>
  <c r="M213" i="27"/>
  <c r="M214" i="27"/>
  <c r="M215" i="27"/>
  <c r="M216" i="27"/>
  <c r="M217" i="27"/>
  <c r="M218" i="27"/>
  <c r="M219" i="27"/>
  <c r="M220" i="27"/>
  <c r="M221" i="27"/>
  <c r="M222" i="27"/>
  <c r="M223" i="27"/>
  <c r="M224" i="27"/>
  <c r="M225" i="27"/>
  <c r="M226" i="27"/>
  <c r="M228" i="27"/>
  <c r="M229" i="27"/>
  <c r="M230" i="27"/>
  <c r="M231" i="27"/>
  <c r="M232" i="27"/>
  <c r="M234" i="27"/>
  <c r="M235" i="27"/>
  <c r="M236" i="27"/>
  <c r="M237" i="27"/>
  <c r="M238" i="27"/>
  <c r="M239" i="27"/>
  <c r="M240" i="27"/>
  <c r="M241" i="27"/>
  <c r="M242" i="27"/>
  <c r="M243" i="27"/>
  <c r="M244" i="27"/>
  <c r="M245" i="27"/>
  <c r="M246" i="27"/>
  <c r="M247" i="27"/>
  <c r="M248" i="27"/>
  <c r="M249" i="27"/>
  <c r="M250" i="27"/>
  <c r="M251" i="27"/>
  <c r="M252" i="27"/>
  <c r="M253" i="27"/>
  <c r="M254" i="27"/>
  <c r="M255" i="27"/>
  <c r="M256" i="27"/>
  <c r="M257" i="27"/>
  <c r="M258" i="27"/>
  <c r="M259" i="27"/>
  <c r="M260" i="27"/>
  <c r="M261" i="27"/>
  <c r="M262" i="27"/>
  <c r="M263" i="27"/>
  <c r="M264" i="27"/>
  <c r="M265" i="27"/>
  <c r="M266" i="27"/>
  <c r="M267" i="27"/>
  <c r="M268" i="27"/>
  <c r="M269" i="27"/>
  <c r="M270" i="27"/>
  <c r="M271" i="27"/>
  <c r="M272" i="27"/>
  <c r="M273" i="27"/>
  <c r="M274" i="27"/>
  <c r="M275" i="27"/>
  <c r="M276" i="27"/>
  <c r="M277" i="27"/>
  <c r="M279" i="27"/>
  <c r="M280" i="27"/>
  <c r="M281" i="27"/>
  <c r="M282" i="27"/>
  <c r="M283" i="27"/>
  <c r="M284" i="27"/>
  <c r="M285" i="27"/>
  <c r="M286" i="27"/>
  <c r="M287" i="27"/>
  <c r="M288" i="27"/>
  <c r="M289" i="27"/>
  <c r="M290" i="27"/>
  <c r="M291" i="27"/>
  <c r="M292" i="27"/>
  <c r="M293" i="27"/>
  <c r="M294" i="27"/>
  <c r="M295" i="27"/>
  <c r="M296" i="27"/>
  <c r="M297" i="27"/>
  <c r="M298" i="27"/>
  <c r="M299" i="27"/>
  <c r="M300" i="27"/>
  <c r="M301" i="27"/>
  <c r="M302" i="27"/>
  <c r="M303" i="27"/>
  <c r="M305" i="27"/>
  <c r="M306" i="27"/>
  <c r="M307" i="27"/>
  <c r="M308" i="27"/>
  <c r="M309" i="27"/>
  <c r="M310" i="27"/>
  <c r="M311" i="27"/>
  <c r="M312" i="27"/>
  <c r="M313" i="27"/>
  <c r="M314" i="27"/>
  <c r="M315" i="27"/>
  <c r="M316" i="27"/>
  <c r="M317" i="27"/>
  <c r="M318" i="27"/>
  <c r="M319" i="27"/>
  <c r="M320" i="27"/>
  <c r="M321" i="27"/>
  <c r="M322" i="27"/>
  <c r="M323" i="27"/>
  <c r="M324" i="27"/>
  <c r="M325" i="27"/>
  <c r="M326" i="27"/>
  <c r="M327" i="27"/>
  <c r="M328" i="27"/>
  <c r="M330" i="27"/>
  <c r="M331" i="27"/>
  <c r="M332" i="27"/>
  <c r="M333" i="27"/>
  <c r="M2" i="27"/>
  <c r="N3" i="27"/>
  <c r="N4" i="27"/>
  <c r="N5" i="27"/>
  <c r="N6" i="27"/>
  <c r="N7" i="27"/>
  <c r="N8" i="27"/>
  <c r="N9" i="27"/>
  <c r="N10" i="27"/>
  <c r="N11" i="27"/>
  <c r="N12" i="27"/>
  <c r="N13" i="27"/>
  <c r="N14" i="27"/>
  <c r="N15" i="27"/>
  <c r="N17" i="27"/>
  <c r="N18" i="27"/>
  <c r="N19" i="27"/>
  <c r="N20" i="27"/>
  <c r="N21" i="27"/>
  <c r="N22" i="27"/>
  <c r="N23" i="27"/>
  <c r="N24" i="27"/>
  <c r="N25" i="27"/>
  <c r="N26" i="27"/>
  <c r="N27" i="27"/>
  <c r="N28" i="27"/>
  <c r="N29" i="27"/>
  <c r="N30" i="27"/>
  <c r="N31" i="27"/>
  <c r="N32" i="27"/>
  <c r="N33" i="27"/>
  <c r="N34" i="27"/>
  <c r="N35" i="27"/>
  <c r="N36" i="27"/>
  <c r="N38" i="27"/>
  <c r="N39" i="27"/>
  <c r="N40" i="27"/>
  <c r="N41" i="27"/>
  <c r="N42" i="27"/>
  <c r="N43" i="27"/>
  <c r="N46" i="27"/>
  <c r="N47" i="27"/>
  <c r="N48" i="27"/>
  <c r="N49" i="27"/>
  <c r="N50" i="27"/>
  <c r="N51" i="27"/>
  <c r="N52" i="27"/>
  <c r="N53" i="27"/>
  <c r="N54" i="27"/>
  <c r="N55" i="27"/>
  <c r="N56" i="27"/>
  <c r="N57" i="27"/>
  <c r="N58" i="27"/>
  <c r="N60" i="27"/>
  <c r="N61" i="27"/>
  <c r="N62" i="27"/>
  <c r="N63" i="27"/>
  <c r="N64" i="27"/>
  <c r="N65" i="27"/>
  <c r="N66" i="27"/>
  <c r="N67" i="27"/>
  <c r="N68" i="27"/>
  <c r="N69" i="27"/>
  <c r="N70" i="27"/>
  <c r="N71" i="27"/>
  <c r="N72" i="27"/>
  <c r="N73" i="27"/>
  <c r="N74" i="27"/>
  <c r="N75" i="27"/>
  <c r="N76" i="27"/>
  <c r="N77" i="27"/>
  <c r="N78" i="27"/>
  <c r="N79" i="27"/>
  <c r="N80" i="27"/>
  <c r="N81" i="27"/>
  <c r="N82" i="27"/>
  <c r="N83" i="27"/>
  <c r="N84" i="27"/>
  <c r="N85" i="27"/>
  <c r="N86" i="27"/>
  <c r="N87" i="27"/>
  <c r="N88" i="27"/>
  <c r="N89" i="27"/>
  <c r="N90" i="27"/>
  <c r="N91" i="27"/>
  <c r="N92" i="27"/>
  <c r="N93" i="27"/>
  <c r="N94" i="27"/>
  <c r="N95" i="27"/>
  <c r="N96" i="27"/>
  <c r="N97" i="27"/>
  <c r="N98" i="27"/>
  <c r="N99" i="27"/>
  <c r="N100" i="27"/>
  <c r="N101" i="27"/>
  <c r="N102" i="27"/>
  <c r="N103" i="27"/>
  <c r="N104" i="27"/>
  <c r="N105" i="27"/>
  <c r="N106" i="27"/>
  <c r="N107" i="27"/>
  <c r="N108" i="27"/>
  <c r="N109" i="27"/>
  <c r="N110" i="27"/>
  <c r="N111" i="27"/>
  <c r="N112" i="27"/>
  <c r="N113" i="27"/>
  <c r="N114" i="27"/>
  <c r="N115" i="27"/>
  <c r="N116" i="27"/>
  <c r="N117" i="27"/>
  <c r="N118" i="27"/>
  <c r="N119" i="27"/>
  <c r="N120" i="27"/>
  <c r="N121" i="27"/>
  <c r="N122" i="27"/>
  <c r="N123" i="27"/>
  <c r="N124" i="27"/>
  <c r="N125" i="27"/>
  <c r="N126" i="27"/>
  <c r="N127" i="27"/>
  <c r="N128" i="27"/>
  <c r="N129" i="27"/>
  <c r="N130" i="27"/>
  <c r="N131" i="27"/>
  <c r="N132" i="27"/>
  <c r="N133" i="27"/>
  <c r="N134" i="27"/>
  <c r="N136" i="27"/>
  <c r="N137" i="27"/>
  <c r="N138" i="27"/>
  <c r="N139" i="27"/>
  <c r="N140" i="27"/>
  <c r="N141" i="27"/>
  <c r="N142" i="27"/>
  <c r="N143" i="27"/>
  <c r="N144" i="27"/>
  <c r="N145" i="27"/>
  <c r="N146" i="27"/>
  <c r="N147" i="27"/>
  <c r="N148" i="27"/>
  <c r="N149" i="27"/>
  <c r="N150" i="27"/>
  <c r="N151" i="27"/>
  <c r="N152" i="27"/>
  <c r="N153" i="27"/>
  <c r="N154" i="27"/>
  <c r="N155" i="27"/>
  <c r="N156" i="27"/>
  <c r="N157" i="27"/>
  <c r="N158" i="27"/>
  <c r="N159" i="27"/>
  <c r="N160" i="27"/>
  <c r="N161" i="27"/>
  <c r="N162" i="27"/>
  <c r="N163" i="27"/>
  <c r="N164" i="27"/>
  <c r="N165" i="27"/>
  <c r="N166" i="27"/>
  <c r="N167" i="27"/>
  <c r="N168" i="27"/>
  <c r="N169" i="27"/>
  <c r="N170" i="27"/>
  <c r="N171" i="27"/>
  <c r="N172" i="27"/>
  <c r="N173" i="27"/>
  <c r="N174" i="27"/>
  <c r="N175" i="27"/>
  <c r="N176" i="27"/>
  <c r="N177" i="27"/>
  <c r="N178" i="27"/>
  <c r="N179" i="27"/>
  <c r="N181" i="27"/>
  <c r="N182" i="27"/>
  <c r="N183" i="27"/>
  <c r="N184" i="27"/>
  <c r="N185" i="27"/>
  <c r="N186" i="27"/>
  <c r="N187" i="27"/>
  <c r="N188" i="27"/>
  <c r="N189" i="27"/>
  <c r="N190" i="27"/>
  <c r="N191" i="27"/>
  <c r="N192" i="27"/>
  <c r="N193" i="27"/>
  <c r="N194" i="27"/>
  <c r="N195" i="27"/>
  <c r="N196" i="27"/>
  <c r="N197" i="27"/>
  <c r="N198" i="27"/>
  <c r="N199" i="27"/>
  <c r="N200" i="27"/>
  <c r="N201" i="27"/>
  <c r="N202" i="27"/>
  <c r="N203" i="27"/>
  <c r="N204" i="27"/>
  <c r="N205" i="27"/>
  <c r="N206" i="27"/>
  <c r="N207" i="27"/>
  <c r="N208" i="27"/>
  <c r="N209" i="27"/>
  <c r="N210" i="27"/>
  <c r="N211" i="27"/>
  <c r="N212" i="27"/>
  <c r="N213" i="27"/>
  <c r="N214" i="27"/>
  <c r="N215" i="27"/>
  <c r="N216" i="27"/>
  <c r="N217" i="27"/>
  <c r="N218" i="27"/>
  <c r="N219" i="27"/>
  <c r="N220" i="27"/>
  <c r="N221" i="27"/>
  <c r="N222" i="27"/>
  <c r="N223" i="27"/>
  <c r="N224" i="27"/>
  <c r="N225" i="27"/>
  <c r="N226" i="27"/>
  <c r="N227" i="27"/>
  <c r="N228" i="27"/>
  <c r="N229" i="27"/>
  <c r="N230" i="27"/>
  <c r="N231" i="27"/>
  <c r="N232" i="27"/>
  <c r="N234" i="27"/>
  <c r="N235" i="27"/>
  <c r="N236" i="27"/>
  <c r="N237" i="27"/>
  <c r="N238" i="27"/>
  <c r="N239" i="27"/>
  <c r="N240" i="27"/>
  <c r="N241" i="27"/>
  <c r="N242" i="27"/>
  <c r="N243" i="27"/>
  <c r="N244" i="27"/>
  <c r="N245" i="27"/>
  <c r="N246" i="27"/>
  <c r="N247" i="27"/>
  <c r="N248" i="27"/>
  <c r="N249" i="27"/>
  <c r="N250" i="27"/>
  <c r="N251" i="27"/>
  <c r="N252" i="27"/>
  <c r="N253" i="27"/>
  <c r="N254" i="27"/>
  <c r="N255" i="27"/>
  <c r="N256" i="27"/>
  <c r="N257" i="27"/>
  <c r="N258" i="27"/>
  <c r="N259" i="27"/>
  <c r="N260" i="27"/>
  <c r="N261" i="27"/>
  <c r="N262" i="27"/>
  <c r="N263" i="27"/>
  <c r="N264" i="27"/>
  <c r="N265" i="27"/>
  <c r="N266" i="27"/>
  <c r="N267" i="27"/>
  <c r="N268" i="27"/>
  <c r="N269" i="27"/>
  <c r="N270" i="27"/>
  <c r="N271" i="27"/>
  <c r="N272" i="27"/>
  <c r="N273" i="27"/>
  <c r="N274" i="27"/>
  <c r="N275" i="27"/>
  <c r="N276" i="27"/>
  <c r="N277" i="27"/>
  <c r="N279" i="27"/>
  <c r="N280" i="27"/>
  <c r="N281" i="27"/>
  <c r="N282" i="27"/>
  <c r="N283" i="27"/>
  <c r="N284" i="27"/>
  <c r="N285" i="27"/>
  <c r="N286" i="27"/>
  <c r="N287" i="27"/>
  <c r="N288" i="27"/>
  <c r="N289" i="27"/>
  <c r="N290" i="27"/>
  <c r="N291" i="27"/>
  <c r="N292" i="27"/>
  <c r="N293" i="27"/>
  <c r="N294" i="27"/>
  <c r="N295" i="27"/>
  <c r="N296" i="27"/>
  <c r="N297" i="27"/>
  <c r="N298" i="27"/>
  <c r="N299" i="27"/>
  <c r="N300" i="27"/>
  <c r="N301" i="27"/>
  <c r="N302" i="27"/>
  <c r="N303" i="27"/>
  <c r="N305" i="27"/>
  <c r="N306" i="27"/>
  <c r="N307" i="27"/>
  <c r="N308" i="27"/>
  <c r="N309" i="27"/>
  <c r="N310" i="27"/>
  <c r="N311" i="27"/>
  <c r="N312" i="27"/>
  <c r="N313" i="27"/>
  <c r="N314" i="27"/>
  <c r="N315" i="27"/>
  <c r="N316" i="27"/>
  <c r="N317" i="27"/>
  <c r="N318" i="27"/>
  <c r="N319" i="27"/>
  <c r="N320" i="27"/>
  <c r="N321" i="27"/>
  <c r="N322" i="27"/>
  <c r="N323" i="27"/>
  <c r="N324" i="27"/>
  <c r="N325" i="27"/>
  <c r="N326" i="27"/>
  <c r="N327" i="27"/>
  <c r="N328" i="27"/>
  <c r="N330" i="27"/>
  <c r="N331" i="27"/>
  <c r="N2" i="27"/>
  <c r="G229" i="3"/>
  <c r="G219" i="3"/>
  <c r="G218" i="3"/>
  <c r="G93" i="3"/>
  <c r="G92" i="3"/>
  <c r="G91" i="3"/>
  <c r="G162" i="3"/>
  <c r="G266" i="3"/>
  <c r="G90" i="3"/>
  <c r="G265" i="3"/>
  <c r="G184" i="3"/>
  <c r="G183" i="3"/>
  <c r="G76" i="3"/>
  <c r="G89" i="3"/>
  <c r="G250" i="3"/>
  <c r="G262" i="3"/>
  <c r="G259" i="3"/>
  <c r="G75" i="3"/>
  <c r="G74" i="3"/>
  <c r="G258" i="3"/>
  <c r="G257" i="3"/>
  <c r="G228" i="3"/>
  <c r="G256" i="3"/>
  <c r="G227" i="3"/>
  <c r="G88" i="3"/>
  <c r="G255" i="3"/>
  <c r="G243" i="3"/>
  <c r="G87" i="3"/>
  <c r="G86" i="3"/>
  <c r="G242" i="3"/>
  <c r="G241" i="3"/>
  <c r="G85" i="3"/>
  <c r="G84" i="3"/>
  <c r="G83" i="3"/>
  <c r="G82" i="3"/>
  <c r="G254" i="3"/>
  <c r="G98" i="3"/>
  <c r="G97" i="3"/>
  <c r="G96" i="3"/>
  <c r="G81" i="3"/>
  <c r="G80" i="3"/>
  <c r="G253" i="3"/>
  <c r="G240" i="3"/>
  <c r="G239" i="3"/>
  <c r="G79" i="3"/>
  <c r="G78" i="3"/>
  <c r="G224" i="3"/>
  <c r="G197" i="3"/>
  <c r="G225" i="3"/>
  <c r="G223" i="3"/>
  <c r="G251" i="3"/>
  <c r="G226" i="3"/>
  <c r="G77" i="3"/>
  <c r="G247" i="3"/>
  <c r="G246" i="3"/>
  <c r="G70" i="3"/>
  <c r="G69" i="3"/>
  <c r="G245" i="3"/>
  <c r="G68" i="3"/>
  <c r="G244" i="3"/>
  <c r="G67" i="3"/>
  <c r="G66" i="3"/>
  <c r="G65" i="3"/>
  <c r="G64" i="3"/>
  <c r="G161" i="3"/>
  <c r="G63" i="3"/>
  <c r="G234" i="3"/>
  <c r="G222" i="3"/>
  <c r="G62" i="3"/>
  <c r="G214" i="3"/>
  <c r="G182" i="3"/>
  <c r="G233" i="3"/>
  <c r="G220" i="3"/>
  <c r="G221" i="3"/>
  <c r="G238" i="3"/>
  <c r="G73" i="3"/>
  <c r="G61" i="3"/>
  <c r="G232" i="3"/>
  <c r="G60" i="3"/>
  <c r="G59" i="3"/>
  <c r="G58" i="3"/>
  <c r="G57" i="3"/>
  <c r="G231" i="3"/>
  <c r="G217" i="3"/>
  <c r="G72" i="3"/>
  <c r="G237" i="3"/>
  <c r="G213" i="3"/>
  <c r="G212" i="3"/>
  <c r="G56" i="3"/>
  <c r="G55" i="3"/>
  <c r="G211" i="3"/>
  <c r="G6" i="3"/>
  <c r="G5" i="3"/>
  <c r="G4" i="3"/>
  <c r="G3" i="3"/>
  <c r="G2" i="3"/>
  <c r="G216" i="3"/>
  <c r="G71" i="3"/>
  <c r="G208" i="3"/>
  <c r="G209" i="3"/>
  <c r="G196" i="3"/>
  <c r="G210" i="3"/>
  <c r="G160" i="3"/>
  <c r="G54" i="3"/>
  <c r="G53" i="3"/>
  <c r="G52" i="3"/>
  <c r="G195" i="3"/>
  <c r="G95" i="3"/>
  <c r="G207" i="3"/>
  <c r="G194" i="3"/>
  <c r="G193" i="3"/>
  <c r="G206" i="3"/>
  <c r="G249" i="3"/>
  <c r="G51" i="3"/>
  <c r="G192" i="3"/>
  <c r="G191" i="3"/>
  <c r="G47" i="3"/>
  <c r="G46" i="3"/>
  <c r="G50" i="3"/>
  <c r="G190" i="3"/>
  <c r="G49" i="3"/>
  <c r="G48" i="3"/>
  <c r="G189" i="3"/>
  <c r="G188" i="3"/>
  <c r="G45" i="3"/>
  <c r="G44" i="3"/>
  <c r="G43" i="3"/>
  <c r="G187" i="3"/>
  <c r="G186" i="3"/>
  <c r="G185" i="3"/>
  <c r="G215" i="3"/>
  <c r="G42" i="3"/>
  <c r="G41" i="3"/>
  <c r="G40" i="3"/>
  <c r="G39" i="3"/>
  <c r="G248" i="3"/>
  <c r="G181" i="3"/>
  <c r="G180" i="3"/>
  <c r="G38" i="3"/>
  <c r="G179" i="3"/>
  <c r="G37" i="3"/>
  <c r="G200" i="3"/>
  <c r="G178" i="3"/>
  <c r="G177" i="3"/>
  <c r="G176" i="3"/>
  <c r="G174" i="3"/>
  <c r="G175" i="3"/>
  <c r="G173" i="3"/>
  <c r="G36" i="3"/>
  <c r="G35" i="3"/>
  <c r="G172" i="3"/>
  <c r="G34" i="3"/>
  <c r="G33" i="3"/>
  <c r="G32" i="3"/>
  <c r="G31" i="3"/>
  <c r="G30" i="3"/>
  <c r="G171" i="3"/>
  <c r="G29" i="3"/>
  <c r="G170" i="3"/>
  <c r="G169" i="3"/>
  <c r="G168" i="3"/>
  <c r="G167" i="3"/>
  <c r="G236" i="3"/>
  <c r="G235" i="3"/>
  <c r="G198" i="3"/>
  <c r="G199" i="3"/>
  <c r="G166" i="3"/>
  <c r="G28" i="3"/>
  <c r="G27" i="3"/>
  <c r="G26" i="3"/>
  <c r="G25" i="3"/>
  <c r="G24" i="3"/>
  <c r="G23" i="3"/>
  <c r="G165" i="3"/>
  <c r="G22" i="3"/>
  <c r="G21" i="3"/>
  <c r="G20" i="3"/>
  <c r="G164" i="3"/>
  <c r="G19" i="3"/>
  <c r="G18" i="3"/>
  <c r="G163" i="3"/>
  <c r="G17" i="3"/>
  <c r="G16" i="3"/>
  <c r="G15" i="3"/>
  <c r="G14" i="3"/>
  <c r="G13" i="3"/>
  <c r="G159" i="3"/>
  <c r="G158" i="3"/>
  <c r="G12" i="3"/>
  <c r="G11" i="3"/>
  <c r="G10" i="3"/>
  <c r="G94" i="3"/>
  <c r="G9" i="3"/>
  <c r="I62" i="26"/>
  <c r="G71" i="26"/>
  <c r="G52" i="26"/>
  <c r="G114" i="26"/>
  <c r="G53" i="26"/>
  <c r="G72" i="26"/>
  <c r="G192" i="26"/>
  <c r="G73" i="26"/>
  <c r="G54" i="26"/>
  <c r="G118" i="26"/>
  <c r="G113" i="26"/>
  <c r="G130" i="26"/>
  <c r="G200" i="26"/>
  <c r="G250" i="26"/>
  <c r="G96" i="26"/>
  <c r="G136" i="26"/>
  <c r="G260" i="26"/>
  <c r="G25" i="26"/>
  <c r="G39" i="26"/>
  <c r="G26" i="26"/>
  <c r="G40" i="26"/>
  <c r="G37" i="26"/>
  <c r="G228" i="26"/>
  <c r="G28" i="26"/>
  <c r="G57" i="26"/>
  <c r="G148" i="26"/>
  <c r="G229" i="26"/>
  <c r="G236" i="26"/>
  <c r="G235" i="26"/>
  <c r="G202" i="26"/>
  <c r="G158" i="26"/>
  <c r="G83" i="26"/>
  <c r="G256" i="26"/>
  <c r="G135" i="26"/>
  <c r="G84" i="26"/>
  <c r="G227" i="26"/>
  <c r="G140" i="26"/>
  <c r="G170" i="26"/>
  <c r="G226" i="26"/>
  <c r="G171" i="26"/>
  <c r="G47" i="26"/>
  <c r="G243" i="26"/>
  <c r="G263" i="26"/>
  <c r="G109" i="26"/>
  <c r="G11" i="26"/>
  <c r="G162" i="26"/>
  <c r="G208" i="26"/>
  <c r="G184" i="26"/>
  <c r="G220" i="26"/>
  <c r="G13" i="26"/>
  <c r="G90" i="26"/>
  <c r="G89" i="26"/>
  <c r="G14" i="26"/>
  <c r="G205" i="26"/>
  <c r="G92" i="26"/>
  <c r="G131" i="26"/>
  <c r="G166" i="26"/>
  <c r="G222" i="26"/>
  <c r="G105" i="26"/>
  <c r="G239" i="26"/>
  <c r="G246" i="26"/>
  <c r="G80" i="26"/>
  <c r="G134" i="26"/>
  <c r="G221" i="26"/>
  <c r="G157" i="26"/>
  <c r="G156" i="26"/>
  <c r="G257" i="26"/>
  <c r="G21" i="26"/>
  <c r="G138" i="26"/>
  <c r="G199" i="26"/>
  <c r="G178" i="26"/>
  <c r="G234" i="26"/>
  <c r="G98" i="26"/>
  <c r="G147" i="26"/>
  <c r="G111" i="26"/>
  <c r="G244" i="26"/>
  <c r="G264" i="26"/>
  <c r="G68" i="26"/>
  <c r="G9" i="26"/>
  <c r="G16" i="26"/>
  <c r="G19" i="26"/>
  <c r="G18" i="26"/>
  <c r="G152" i="26"/>
  <c r="G51" i="26"/>
  <c r="G3" i="26"/>
  <c r="G77" i="26"/>
  <c r="G150" i="26"/>
  <c r="G253" i="26"/>
  <c r="G75" i="26"/>
  <c r="G4" i="26"/>
  <c r="G132" i="26"/>
  <c r="G22" i="26"/>
  <c r="G167" i="26"/>
  <c r="G210" i="26"/>
  <c r="G103" i="26"/>
  <c r="G237" i="26"/>
  <c r="G254" i="26"/>
  <c r="G35" i="26"/>
  <c r="G180" i="26"/>
  <c r="G82" i="26"/>
  <c r="G154" i="26"/>
  <c r="G48" i="26"/>
  <c r="G231" i="26"/>
  <c r="G97" i="26"/>
  <c r="G204" i="26"/>
  <c r="G56" i="26"/>
  <c r="G43" i="26"/>
  <c r="G155" i="26"/>
  <c r="G261" i="26"/>
  <c r="G81" i="26"/>
  <c r="G107" i="26"/>
  <c r="G242" i="26"/>
  <c r="G181" i="26"/>
  <c r="G128" i="26"/>
  <c r="G115" i="26"/>
  <c r="G24" i="26"/>
  <c r="G169" i="26"/>
  <c r="G216" i="26"/>
  <c r="G106" i="26"/>
  <c r="G240" i="26"/>
  <c r="G258" i="26"/>
  <c r="G159" i="26"/>
  <c r="G86" i="26"/>
  <c r="G183" i="26"/>
  <c r="G218" i="26"/>
  <c r="G15" i="26"/>
  <c r="G126" i="26"/>
  <c r="G153" i="26"/>
  <c r="G85" i="26"/>
  <c r="G193" i="26"/>
  <c r="G225" i="26"/>
  <c r="G91" i="26"/>
  <c r="G245" i="26"/>
  <c r="G179" i="26"/>
  <c r="G99" i="26"/>
  <c r="G120" i="26"/>
  <c r="G251" i="26"/>
  <c r="G151" i="26"/>
  <c r="G27" i="26"/>
  <c r="G50" i="26"/>
  <c r="G203" i="26"/>
  <c r="G233" i="26"/>
  <c r="G29" i="26"/>
  <c r="G214" i="26"/>
  <c r="G206" i="26"/>
  <c r="G112" i="26"/>
  <c r="G146" i="26"/>
  <c r="G188" i="26"/>
  <c r="G12" i="26"/>
  <c r="G59" i="26"/>
  <c r="G133" i="26"/>
  <c r="G23" i="26"/>
  <c r="G168" i="26"/>
  <c r="G211" i="26"/>
  <c r="G104" i="26"/>
  <c r="G238" i="26"/>
  <c r="G36" i="26"/>
  <c r="G255" i="26"/>
  <c r="G46" i="26"/>
  <c r="G190" i="26"/>
  <c r="G224" i="26"/>
  <c r="G139" i="26"/>
  <c r="G176" i="26"/>
  <c r="G70" i="26"/>
  <c r="G7" i="26"/>
  <c r="G5" i="26"/>
  <c r="G186" i="26"/>
  <c r="G213" i="26"/>
  <c r="G185" i="26"/>
  <c r="G212" i="26"/>
  <c r="G217" i="26"/>
  <c r="G30" i="26"/>
  <c r="G58" i="26"/>
  <c r="G76" i="26"/>
  <c r="G119" i="26"/>
  <c r="G66" i="26"/>
  <c r="G17" i="26"/>
  <c r="G95" i="26"/>
  <c r="G252" i="26"/>
  <c r="G125" i="26"/>
  <c r="G74" i="26"/>
  <c r="G8" i="26"/>
  <c r="G215" i="26"/>
  <c r="G164" i="26"/>
  <c r="G102" i="26"/>
  <c r="G10" i="26"/>
  <c r="G49" i="26"/>
  <c r="G198" i="26"/>
  <c r="G32" i="26"/>
  <c r="G34" i="26"/>
  <c r="G88" i="26"/>
  <c r="G61" i="26"/>
  <c r="G78" i="26"/>
  <c r="G191" i="26"/>
  <c r="G219" i="26"/>
  <c r="G247" i="26"/>
  <c r="G197" i="26"/>
  <c r="G124" i="26"/>
  <c r="G143" i="26"/>
  <c r="G100" i="26"/>
  <c r="G65" i="26"/>
  <c r="G175" i="26"/>
  <c r="G174" i="26"/>
  <c r="G101" i="26"/>
  <c r="G121" i="26"/>
  <c r="G123" i="26"/>
  <c r="G207" i="26"/>
  <c r="G182" i="26"/>
  <c r="G149" i="26"/>
  <c r="G69" i="26"/>
  <c r="G145" i="26"/>
  <c r="G173" i="26"/>
  <c r="G201" i="26"/>
  <c r="G172" i="26"/>
  <c r="G165" i="26"/>
  <c r="G79" i="26"/>
  <c r="G144" i="26"/>
  <c r="G63" i="26"/>
  <c r="G110" i="26"/>
  <c r="G122" i="26"/>
  <c r="G45" i="26"/>
  <c r="G248" i="26"/>
  <c r="G230" i="26"/>
  <c r="G93" i="26"/>
  <c r="G44" i="26"/>
  <c r="G108" i="26"/>
  <c r="G163" i="26"/>
  <c r="G249" i="26"/>
  <c r="G142" i="26"/>
  <c r="G262" i="26"/>
  <c r="G141" i="26"/>
  <c r="G232" i="26"/>
  <c r="G127" i="26"/>
  <c r="G195" i="26"/>
  <c r="G196" i="26"/>
  <c r="G41" i="26"/>
  <c r="G194" i="26"/>
  <c r="G20" i="26"/>
  <c r="G2" i="26"/>
  <c r="G6" i="26"/>
  <c r="G38" i="26"/>
  <c r="G64" i="26"/>
  <c r="G55" i="26"/>
  <c r="G67" i="26"/>
  <c r="G209" i="26"/>
  <c r="G31" i="26"/>
  <c r="G60" i="26"/>
  <c r="G129" i="26"/>
  <c r="G87" i="26"/>
  <c r="G259" i="26"/>
  <c r="G241" i="26"/>
  <c r="G189" i="26"/>
  <c r="G117" i="26"/>
  <c r="G177" i="26"/>
  <c r="G187" i="26"/>
  <c r="G223" i="26"/>
  <c r="G94" i="26"/>
  <c r="G160" i="26"/>
  <c r="G161" i="26"/>
  <c r="G116" i="26"/>
  <c r="G33" i="26"/>
  <c r="G137" i="26"/>
  <c r="G42" i="26"/>
  <c r="G62" i="26"/>
  <c r="I71" i="26"/>
  <c r="I52" i="26"/>
  <c r="I114" i="26"/>
  <c r="I53" i="26"/>
  <c r="I72" i="26"/>
  <c r="I192" i="26"/>
  <c r="I73" i="26"/>
  <c r="I54" i="26"/>
  <c r="I118" i="26"/>
  <c r="I113" i="26"/>
  <c r="I130" i="26"/>
  <c r="I200" i="26"/>
  <c r="I250" i="26"/>
  <c r="I96" i="26"/>
  <c r="I136" i="26"/>
  <c r="I260" i="26"/>
  <c r="I25" i="26"/>
  <c r="I39" i="26"/>
  <c r="I26" i="26"/>
  <c r="I40" i="26"/>
  <c r="I37" i="26"/>
  <c r="I228" i="26"/>
  <c r="I28" i="26"/>
  <c r="I57" i="26"/>
  <c r="I148" i="26"/>
  <c r="I229" i="26"/>
  <c r="I236" i="26"/>
  <c r="I235" i="26"/>
  <c r="I202" i="26"/>
  <c r="I158" i="26"/>
  <c r="I83" i="26"/>
  <c r="I256" i="26"/>
  <c r="I135" i="26"/>
  <c r="I84" i="26"/>
  <c r="I227" i="26"/>
  <c r="I140" i="26"/>
  <c r="I170" i="26"/>
  <c r="I226" i="26"/>
  <c r="I171" i="26"/>
  <c r="I47" i="26"/>
  <c r="I243" i="26"/>
  <c r="I263" i="26"/>
  <c r="I109" i="26"/>
  <c r="I11" i="26"/>
  <c r="I162" i="26"/>
  <c r="I208" i="26"/>
  <c r="I184" i="26"/>
  <c r="I220" i="26"/>
  <c r="I13" i="26"/>
  <c r="I90" i="26"/>
  <c r="I89" i="26"/>
  <c r="I14" i="26"/>
  <c r="I205" i="26"/>
  <c r="I92" i="26"/>
  <c r="I131" i="26"/>
  <c r="I166" i="26"/>
  <c r="I222" i="26"/>
  <c r="I105" i="26"/>
  <c r="I239" i="26"/>
  <c r="I246" i="26"/>
  <c r="I80" i="26"/>
  <c r="I134" i="26"/>
  <c r="I221" i="26"/>
  <c r="I157" i="26"/>
  <c r="I156" i="26"/>
  <c r="I257" i="26"/>
  <c r="I21" i="26"/>
  <c r="I138" i="26"/>
  <c r="I199" i="26"/>
  <c r="I178" i="26"/>
  <c r="I234" i="26"/>
  <c r="I98" i="26"/>
  <c r="I147" i="26"/>
  <c r="I111" i="26"/>
  <c r="I244" i="26"/>
  <c r="I264" i="26"/>
  <c r="I68" i="26"/>
  <c r="I9" i="26"/>
  <c r="I16" i="26"/>
  <c r="I19" i="26"/>
  <c r="I18" i="26"/>
  <c r="I152" i="26"/>
  <c r="I51" i="26"/>
  <c r="I3" i="26"/>
  <c r="I77" i="26"/>
  <c r="I150" i="26"/>
  <c r="I253" i="26"/>
  <c r="I75" i="26"/>
  <c r="I4" i="26"/>
  <c r="I132" i="26"/>
  <c r="I22" i="26"/>
  <c r="I167" i="26"/>
  <c r="I210" i="26"/>
  <c r="I103" i="26"/>
  <c r="I237" i="26"/>
  <c r="I254" i="26"/>
  <c r="I35" i="26"/>
  <c r="I180" i="26"/>
  <c r="I82" i="26"/>
  <c r="I154" i="26"/>
  <c r="I48" i="26"/>
  <c r="I231" i="26"/>
  <c r="I97" i="26"/>
  <c r="I204" i="26"/>
  <c r="I56" i="26"/>
  <c r="I43" i="26"/>
  <c r="I155" i="26"/>
  <c r="I261" i="26"/>
  <c r="I81" i="26"/>
  <c r="I107" i="26"/>
  <c r="I242" i="26"/>
  <c r="I181" i="26"/>
  <c r="I128" i="26"/>
  <c r="I115" i="26"/>
  <c r="I24" i="26"/>
  <c r="I169" i="26"/>
  <c r="I216" i="26"/>
  <c r="I106" i="26"/>
  <c r="I240" i="26"/>
  <c r="I258" i="26"/>
  <c r="I159" i="26"/>
  <c r="I86" i="26"/>
  <c r="I183" i="26"/>
  <c r="I218" i="26"/>
  <c r="I15" i="26"/>
  <c r="I126" i="26"/>
  <c r="I153" i="26"/>
  <c r="I85" i="26"/>
  <c r="I193" i="26"/>
  <c r="I225" i="26"/>
  <c r="I91" i="26"/>
  <c r="I245" i="26"/>
  <c r="I179" i="26"/>
  <c r="I99" i="26"/>
  <c r="I120" i="26"/>
  <c r="I251" i="26"/>
  <c r="I151" i="26"/>
  <c r="I27" i="26"/>
  <c r="I50" i="26"/>
  <c r="I203" i="26"/>
  <c r="I233" i="26"/>
  <c r="I29" i="26"/>
  <c r="I214" i="26"/>
  <c r="I206" i="26"/>
  <c r="I112" i="26"/>
  <c r="I146" i="26"/>
  <c r="I188" i="26"/>
  <c r="I12" i="26"/>
  <c r="I59" i="26"/>
  <c r="I133" i="26"/>
  <c r="I23" i="26"/>
  <c r="I168" i="26"/>
  <c r="I211" i="26"/>
  <c r="I104" i="26"/>
  <c r="I238" i="26"/>
  <c r="I36" i="26"/>
  <c r="I255" i="26"/>
  <c r="I46" i="26"/>
  <c r="I190" i="26"/>
  <c r="I224" i="26"/>
  <c r="I139" i="26"/>
  <c r="I176" i="26"/>
  <c r="I70" i="26"/>
  <c r="I7" i="26"/>
  <c r="I5" i="26"/>
  <c r="I186" i="26"/>
  <c r="I213" i="26"/>
  <c r="I185" i="26"/>
  <c r="I212" i="26"/>
  <c r="I217" i="26"/>
  <c r="I30" i="26"/>
  <c r="I58" i="26"/>
  <c r="I76" i="26"/>
  <c r="I119" i="26"/>
  <c r="I66" i="26"/>
  <c r="I17" i="26"/>
  <c r="I95" i="26"/>
  <c r="I252" i="26"/>
  <c r="I125" i="26"/>
  <c r="I74" i="26"/>
  <c r="I8" i="26"/>
  <c r="I215" i="26"/>
  <c r="I164" i="26"/>
  <c r="I102" i="26"/>
  <c r="I10" i="26"/>
  <c r="I49" i="26"/>
  <c r="I198" i="26"/>
  <c r="I32" i="26"/>
  <c r="I34" i="26"/>
  <c r="I88" i="26"/>
  <c r="I61" i="26"/>
  <c r="I78" i="26"/>
  <c r="I191" i="26"/>
  <c r="I219" i="26"/>
  <c r="I247" i="26"/>
  <c r="I197" i="26"/>
  <c r="I124" i="26"/>
  <c r="I143" i="26"/>
  <c r="I100" i="26"/>
  <c r="I65" i="26"/>
  <c r="I175" i="26"/>
  <c r="I174" i="26"/>
  <c r="I101" i="26"/>
  <c r="I121" i="26"/>
  <c r="I123" i="26"/>
  <c r="I207" i="26"/>
  <c r="I182" i="26"/>
  <c r="I149" i="26"/>
  <c r="I69" i="26"/>
  <c r="I145" i="26"/>
  <c r="I173" i="26"/>
  <c r="I201" i="26"/>
  <c r="I172" i="26"/>
  <c r="I165" i="26"/>
  <c r="I79" i="26"/>
  <c r="I144" i="26"/>
  <c r="I63" i="26"/>
  <c r="I110" i="26"/>
  <c r="I122" i="26"/>
  <c r="I45" i="26"/>
  <c r="I248" i="26"/>
  <c r="I230" i="26"/>
  <c r="I93" i="26"/>
  <c r="I44" i="26"/>
  <c r="I108" i="26"/>
  <c r="I163" i="26"/>
  <c r="I249" i="26"/>
  <c r="I142" i="26"/>
  <c r="I262" i="26"/>
  <c r="I141" i="26"/>
  <c r="I232" i="26"/>
  <c r="I127" i="26"/>
  <c r="I195" i="26"/>
  <c r="I196" i="26"/>
  <c r="I41" i="26"/>
  <c r="I194" i="26"/>
  <c r="I20" i="26"/>
  <c r="I2" i="26"/>
  <c r="I6" i="26"/>
  <c r="I38" i="26"/>
  <c r="I64" i="26"/>
  <c r="I55" i="26"/>
  <c r="I67" i="26"/>
  <c r="I209" i="26"/>
  <c r="I31" i="26"/>
  <c r="I60" i="26"/>
  <c r="I129" i="26"/>
  <c r="I87" i="26"/>
  <c r="I259" i="26"/>
  <c r="I241" i="26"/>
  <c r="I189" i="26"/>
  <c r="I117" i="26"/>
  <c r="I177" i="26"/>
  <c r="I187" i="26"/>
  <c r="I223" i="26"/>
  <c r="I94" i="26"/>
  <c r="I160" i="26"/>
  <c r="I161" i="26"/>
  <c r="I116" i="26"/>
  <c r="I33" i="26"/>
  <c r="I137" i="26"/>
  <c r="I42" i="26"/>
  <c r="M9" i="3"/>
  <c r="O9" i="3"/>
  <c r="M94" i="3"/>
  <c r="M10" i="3"/>
  <c r="M11" i="3"/>
  <c r="M12" i="3"/>
  <c r="M158" i="3"/>
  <c r="M159" i="3"/>
  <c r="M13" i="3"/>
  <c r="M14" i="3"/>
  <c r="M15" i="3"/>
  <c r="M16" i="3"/>
  <c r="M17" i="3"/>
  <c r="M163" i="3"/>
  <c r="M18" i="3"/>
  <c r="M19" i="3"/>
  <c r="M164" i="3"/>
  <c r="M20" i="3"/>
  <c r="M21" i="3"/>
  <c r="M22" i="3"/>
  <c r="M165" i="3"/>
  <c r="M23" i="3"/>
  <c r="M24" i="3"/>
  <c r="M25" i="3"/>
  <c r="M26" i="3"/>
  <c r="M27" i="3"/>
  <c r="M28" i="3"/>
  <c r="M166" i="3"/>
  <c r="M199" i="3"/>
  <c r="M198" i="3"/>
  <c r="M235" i="3"/>
  <c r="M236" i="3"/>
  <c r="M167" i="3"/>
  <c r="M168" i="3"/>
  <c r="M169" i="3"/>
  <c r="M170" i="3"/>
  <c r="M29" i="3"/>
  <c r="M171" i="3"/>
  <c r="M30" i="3"/>
  <c r="M31" i="3"/>
  <c r="M32" i="3"/>
  <c r="M33" i="3"/>
  <c r="M34" i="3"/>
  <c r="M172" i="3"/>
  <c r="M35" i="3"/>
  <c r="M36" i="3"/>
  <c r="M173" i="3"/>
  <c r="M175" i="3"/>
  <c r="M174" i="3"/>
  <c r="M176" i="3"/>
  <c r="M177" i="3"/>
  <c r="M178" i="3"/>
  <c r="M200" i="3"/>
  <c r="M37" i="3"/>
  <c r="M179" i="3"/>
  <c r="M38" i="3"/>
  <c r="M180" i="3"/>
  <c r="M181" i="3"/>
  <c r="M248" i="3"/>
  <c r="M39" i="3"/>
  <c r="M40" i="3"/>
  <c r="M41" i="3"/>
  <c r="M42" i="3"/>
  <c r="M215" i="3"/>
  <c r="M185" i="3"/>
  <c r="M186" i="3"/>
  <c r="M187" i="3"/>
  <c r="M43" i="3"/>
  <c r="M44" i="3"/>
  <c r="M45" i="3"/>
  <c r="M188" i="3"/>
  <c r="M189" i="3"/>
  <c r="M48" i="3"/>
  <c r="M49" i="3"/>
  <c r="M190" i="3"/>
  <c r="M50" i="3"/>
  <c r="M46" i="3"/>
  <c r="M47" i="3"/>
  <c r="M191" i="3"/>
  <c r="M192" i="3"/>
  <c r="M51" i="3"/>
  <c r="M249" i="3"/>
  <c r="M206" i="3"/>
  <c r="M193" i="3"/>
  <c r="M194" i="3"/>
  <c r="M207" i="3"/>
  <c r="M95" i="3"/>
  <c r="M195" i="3"/>
  <c r="M52" i="3"/>
  <c r="M53" i="3"/>
  <c r="M54" i="3"/>
  <c r="M160" i="3"/>
  <c r="M260" i="3"/>
  <c r="M210" i="3"/>
  <c r="M196" i="3"/>
  <c r="M209" i="3"/>
  <c r="M208" i="3"/>
  <c r="M71" i="3"/>
  <c r="M216" i="3"/>
  <c r="M2" i="3"/>
  <c r="M3" i="3"/>
  <c r="M4" i="3"/>
  <c r="M5" i="3"/>
  <c r="M6" i="3"/>
  <c r="M211" i="3"/>
  <c r="M55" i="3"/>
  <c r="M56" i="3"/>
  <c r="M230" i="3"/>
  <c r="M212" i="3"/>
  <c r="M213" i="3"/>
  <c r="M237" i="3"/>
  <c r="M261" i="3"/>
  <c r="M72" i="3"/>
  <c r="M217" i="3"/>
  <c r="M231" i="3"/>
  <c r="M57" i="3"/>
  <c r="M58" i="3"/>
  <c r="M59" i="3"/>
  <c r="M60" i="3"/>
  <c r="M232" i="3"/>
  <c r="M61" i="3"/>
  <c r="M73" i="3"/>
  <c r="M238" i="3"/>
  <c r="M221" i="3"/>
  <c r="M220" i="3"/>
  <c r="M233" i="3"/>
  <c r="M182" i="3"/>
  <c r="M214" i="3"/>
  <c r="M62" i="3"/>
  <c r="M222" i="3"/>
  <c r="M234" i="3"/>
  <c r="M63" i="3"/>
  <c r="M161" i="3"/>
  <c r="M64" i="3"/>
  <c r="M65" i="3"/>
  <c r="M66" i="3"/>
  <c r="M67" i="3"/>
  <c r="M244" i="3"/>
  <c r="M68" i="3"/>
  <c r="M245" i="3"/>
  <c r="M69" i="3"/>
  <c r="M70" i="3"/>
  <c r="M246" i="3"/>
  <c r="M247" i="3"/>
  <c r="M77" i="3"/>
  <c r="M226" i="3"/>
  <c r="M251" i="3"/>
  <c r="M223" i="3"/>
  <c r="M225" i="3"/>
  <c r="M197" i="3"/>
  <c r="M224" i="3"/>
  <c r="M78" i="3"/>
  <c r="M79" i="3"/>
  <c r="M252" i="3"/>
  <c r="M239" i="3"/>
  <c r="M240" i="3"/>
  <c r="M253" i="3"/>
  <c r="M80" i="3"/>
  <c r="M81" i="3"/>
  <c r="M96" i="3"/>
  <c r="M97" i="3"/>
  <c r="M98" i="3"/>
  <c r="M254" i="3"/>
  <c r="M82" i="3"/>
  <c r="M83" i="3"/>
  <c r="M84" i="3"/>
  <c r="M85" i="3"/>
  <c r="M241" i="3"/>
  <c r="M242" i="3"/>
  <c r="M86" i="3"/>
  <c r="M87" i="3"/>
  <c r="M243" i="3"/>
  <c r="M255" i="3"/>
  <c r="M88" i="3"/>
  <c r="M227" i="3"/>
  <c r="M256" i="3"/>
  <c r="M228" i="3"/>
  <c r="M257" i="3"/>
  <c r="M258" i="3"/>
  <c r="M74" i="3"/>
  <c r="M75" i="3"/>
  <c r="M259" i="3"/>
  <c r="M262" i="3"/>
  <c r="M250" i="3"/>
  <c r="M89" i="3"/>
  <c r="M76" i="3"/>
  <c r="M183" i="3"/>
  <c r="M184" i="3"/>
  <c r="M265" i="3"/>
  <c r="M90" i="3"/>
  <c r="M266" i="3"/>
  <c r="M162" i="3"/>
  <c r="M267" i="3"/>
  <c r="M91" i="3"/>
  <c r="M92" i="3"/>
  <c r="M93" i="3"/>
  <c r="M218" i="3"/>
  <c r="M219" i="3"/>
  <c r="M229" i="3"/>
  <c r="F12" i="28" l="1"/>
  <c r="E13" i="28"/>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9" i="13"/>
  <c r="AA67" i="13"/>
  <c r="AA68" i="13"/>
  <c r="AA69" i="13"/>
  <c r="AA70" i="13"/>
  <c r="AA71" i="13"/>
  <c r="AA72" i="13"/>
  <c r="AA73" i="13"/>
  <c r="AA74" i="13"/>
  <c r="AA75" i="13"/>
  <c r="AA76" i="13"/>
  <c r="AA77" i="13"/>
  <c r="AA78" i="13"/>
  <c r="AA79" i="13"/>
  <c r="AA80" i="13"/>
  <c r="AA81" i="13"/>
  <c r="AA66" i="13"/>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F13" i="28" l="1"/>
  <c r="E14" i="28"/>
  <c r="AB44" i="13"/>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 r="F14" i="28" l="1"/>
  <c r="E15" i="28"/>
  <c r="E16" i="28" l="1"/>
  <c r="F15" i="28"/>
  <c r="F16" i="28" l="1"/>
  <c r="E17" i="28"/>
  <c r="E18" i="28" l="1"/>
  <c r="F17" i="28"/>
  <c r="F18" i="28" l="1"/>
  <c r="E19" i="28"/>
  <c r="F19" i="28" l="1"/>
  <c r="E20" i="28"/>
  <c r="F20" i="28" s="1"/>
</calcChain>
</file>

<file path=xl/sharedStrings.xml><?xml version="1.0" encoding="utf-8"?>
<sst xmlns="http://schemas.openxmlformats.org/spreadsheetml/2006/main" count="7841" uniqueCount="3860">
  <si>
    <t>term</t>
  </si>
  <si>
    <t>ref_textbib</t>
  </si>
  <si>
    <t>zorn_1998</t>
  </si>
  <si>
    <t>wildco_2020</t>
  </si>
  <si>
    <t>wildlabs_2021</t>
  </si>
  <si>
    <t>tourani_2022</t>
  </si>
  <si>
    <t>seccombe_2017</t>
  </si>
  <si>
    <t>schweiger_2020</t>
  </si>
  <si>
    <t>schlexer_2008</t>
  </si>
  <si>
    <t>royle_2004</t>
  </si>
  <si>
    <t>risc_2019</t>
  </si>
  <si>
    <t>rcsc_2024</t>
  </si>
  <si>
    <t>pyron_2010</t>
  </si>
  <si>
    <t>obrien_2011</t>
  </si>
  <si>
    <t>obrien_2010</t>
  </si>
  <si>
    <t>mullahy_1986</t>
  </si>
  <si>
    <t>morris_2022</t>
  </si>
  <si>
    <t>molloy_2018</t>
  </si>
  <si>
    <t>lambert_1992</t>
  </si>
  <si>
    <t>karanth_1995</t>
  </si>
  <si>
    <t>iijima_2020</t>
  </si>
  <si>
    <t>hurlbert_1984</t>
  </si>
  <si>
    <t>huggard_2018</t>
  </si>
  <si>
    <t>heilbron_1994</t>
  </si>
  <si>
    <t>hartig_2019</t>
  </si>
  <si>
    <t>greenberg_2020</t>
  </si>
  <si>
    <t>greenberg_2018</t>
  </si>
  <si>
    <t>goa_2023b</t>
  </si>
  <si>
    <t>goa_2023a</t>
  </si>
  <si>
    <t>fancourt_2016</t>
  </si>
  <si>
    <t>efford_2022</t>
  </si>
  <si>
    <t>efford_2011</t>
  </si>
  <si>
    <t>efford_2004</t>
  </si>
  <si>
    <t>cmi_2020</t>
  </si>
  <si>
    <t>clarke_2019</t>
  </si>
  <si>
    <t>caughley_1977</t>
  </si>
  <si>
    <t>burgar_2021</t>
  </si>
  <si>
    <t>borchers_2012</t>
  </si>
  <si>
    <t>abmi_2021</t>
  </si>
  <si>
    <t>ref_intext</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</si>
  <si>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</si>
  <si>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</si>
  <si>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</si>
  <si>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</si>
  <si>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</si>
  <si>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</si>
  <si>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</si>
  <si>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</si>
  <si>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</si>
  <si>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</si>
  <si>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</si>
  <si>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</si>
  <si>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</si>
  <si>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</si>
  <si>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</si>
  <si>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</si>
  <si>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</si>
  <si>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</si>
  <si>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</si>
  <si>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</si>
  <si>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</si>
  <si>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</si>
  <si>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</si>
  <si>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</si>
  <si>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</si>
  <si>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</si>
  <si>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</si>
  <si>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</si>
  <si>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</si>
  <si>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</si>
  <si>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</si>
  <si>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</si>
  <si>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</si>
  <si>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</si>
  <si>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</si>
  <si>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</si>
  <si>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</si>
  <si>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</si>
  <si>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</si>
  <si>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</si>
  <si>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</si>
  <si>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</si>
  <si>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</si>
  <si>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</si>
  <si>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</si>
  <si>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</si>
  <si>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</si>
  <si>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</si>
  <si>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</si>
  <si>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</si>
  <si>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</si>
  <si>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</si>
  <si>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</si>
  <si>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</si>
  <si>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</si>
  <si>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</si>
  <si>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</si>
  <si>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</si>
  <si>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</si>
  <si>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</si>
  <si>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</si>
  <si>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</si>
  <si>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</si>
  <si>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</si>
  <si>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</si>
  <si>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</si>
  <si>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</si>
  <si>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</si>
  <si>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</si>
  <si>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</si>
  <si>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</si>
  <si>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</si>
  <si>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</si>
  <si>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</si>
  <si>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</si>
  <si>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</si>
  <si>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</si>
  <si>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</si>
  <si>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</si>
  <si>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</si>
  <si>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</si>
  <si>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et al., 2010</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</si>
  <si>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</si>
  <si>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</si>
  <si>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</si>
  <si>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</si>
  <si>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</si>
  <si>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</si>
  <si>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</si>
  <si>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</si>
  <si>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</si>
  <si>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</si>
  <si>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</si>
  <si>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</si>
  <si>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</si>
  <si>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</si>
  <si>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</si>
  <si>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</si>
  <si>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</si>
  <si>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</si>
  <si>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</si>
  <si>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</si>
  <si>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</si>
  <si>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</si>
  <si>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</si>
  <si>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</si>
  <si>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</si>
  <si>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</si>
  <si>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</si>
  <si>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</si>
  <si>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</si>
  <si>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</si>
  <si>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</si>
  <si>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</si>
  <si>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</si>
  <si>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</si>
  <si>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</si>
  <si>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</si>
  <si>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</si>
  <si>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</si>
  <si>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</si>
  <si>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</si>
  <si>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</si>
  <si>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</si>
  <si>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</si>
  <si>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</si>
  <si>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</si>
  <si>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</si>
  <si>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</si>
  <si>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</si>
  <si>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</si>
  <si>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</si>
  <si>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</si>
  <si>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</si>
  <si>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</si>
  <si>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</si>
  <si>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</si>
  <si>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</si>
  <si>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</si>
  <si>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</si>
  <si>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</si>
  <si>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</si>
  <si>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</si>
  <si>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</si>
  <si>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</si>
  <si>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</si>
  <si>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</si>
  <si>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</si>
  <si>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</si>
  <si>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</si>
  <si>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</si>
  <si>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</si>
  <si>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</si>
  <si>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</si>
  <si>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Loonam et al., 2021</t>
  </si>
  <si>
    <t>Linden et al., 2017</t>
  </si>
  <si>
    <t>Li et al., 2012</t>
  </si>
  <si>
    <t>Lele et al., 2013</t>
  </si>
  <si>
    <t>Lazenby et al., 2015</t>
  </si>
  <si>
    <t>Lambert, 1992</t>
  </si>
  <si>
    <t>Lahoz-Monfort &amp; Magrath, 2021</t>
  </si>
  <si>
    <t>Kusi et al., 2019</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</si>
  <si>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</si>
  <si>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</si>
  <si>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</si>
  <si>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</si>
  <si>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</si>
  <si>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</si>
  <si>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</si>
  <si>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</si>
  <si>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</si>
  <si>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</si>
  <si>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</si>
  <si>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</si>
  <si>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</si>
  <si>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</si>
  <si>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</si>
  <si>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</si>
  <si>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</si>
  <si>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</si>
  <si>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</si>
  <si>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</si>
  <si>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</si>
  <si>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</si>
  <si>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</si>
  <si>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</si>
  <si>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</si>
  <si>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</si>
  <si>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</si>
  <si>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</si>
  <si>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</si>
  <si>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</si>
  <si>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</si>
  <si>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</si>
  <si>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</si>
  <si>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</si>
  <si>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</si>
  <si>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</si>
  <si>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</si>
  <si>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</si>
  <si>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</si>
  <si>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</si>
  <si>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</si>
  <si>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</si>
  <si>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</si>
  <si>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</si>
  <si>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</si>
  <si>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</si>
  <si>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</si>
  <si>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</si>
  <si>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Gilbert et al., 2021</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</si>
  <si>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</si>
  <si>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</si>
  <si>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</si>
  <si>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</si>
  <si>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</si>
  <si>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</si>
  <si>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</si>
  <si>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</si>
  <si>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</si>
  <si>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</si>
  <si>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</si>
  <si>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</si>
  <si>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</si>
  <si>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</si>
  <si>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</si>
  <si>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</si>
  <si>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</si>
  <si>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</si>
  <si>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</si>
  <si>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</si>
  <si>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</si>
  <si>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</si>
  <si>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</si>
  <si>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</si>
  <si>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</si>
  <si>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2011</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</si>
  <si>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</si>
  <si>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</si>
  <si>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</si>
  <si>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</si>
  <si>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</si>
  <si>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</si>
  <si>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</si>
  <si>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</si>
  <si>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</si>
  <si>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</si>
  <si>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</si>
  <si>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</si>
  <si>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</si>
  <si>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</si>
  <si>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</si>
  <si>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</si>
  <si>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</si>
  <si>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</si>
  <si>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</si>
  <si>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</si>
  <si>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</si>
  <si>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</si>
  <si>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</si>
  <si>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</si>
  <si>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</si>
  <si>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</si>
  <si>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</si>
  <si>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</si>
  <si>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</si>
  <si>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</si>
  <si>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</si>
  <si>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</si>
  <si>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</si>
  <si>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</si>
  <si>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</si>
  <si>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</si>
  <si>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</si>
  <si>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</si>
  <si>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</si>
  <si>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</si>
  <si>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</si>
  <si>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</si>
  <si>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</si>
  <si>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</si>
  <si>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</si>
  <si>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</si>
  <si>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</si>
  <si>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</si>
  <si>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</si>
  <si>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</si>
  <si>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</si>
  <si>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</si>
  <si>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</si>
  <si>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</si>
  <si>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</si>
  <si>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</si>
  <si>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</si>
  <si>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</si>
  <si>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</si>
  <si>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</si>
  <si>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</si>
  <si>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</si>
  <si>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</si>
  <si>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</si>
  <si>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</si>
  <si>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</si>
  <si>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</si>
  <si>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</si>
  <si>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</si>
  <si>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</si>
  <si>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</si>
  <si>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</si>
  <si>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</si>
  <si>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</si>
  <si>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</si>
  <si>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</si>
  <si>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</si>
  <si>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</si>
  <si>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</si>
  <si>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</si>
  <si>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</si>
  <si>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</si>
  <si>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</si>
  <si>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</si>
  <si>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</si>
  <si>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</si>
  <si>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</si>
  <si>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</si>
  <si>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</si>
  <si>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</si>
  <si>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</si>
  <si>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</si>
  <si>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</si>
  <si>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</si>
  <si>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</si>
  <si>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</si>
  <si>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</si>
  <si>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</si>
  <si>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</si>
  <si>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</si>
  <si>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obj_abundance</t>
  </si>
  <si>
    <t>Relative abundance</t>
  </si>
  <si>
    <t>obj_rel_abund</t>
  </si>
  <si>
    <t>Occupancy</t>
  </si>
  <si>
    <t>obj_occupancy</t>
  </si>
  <si>
    <t>obj_divers_rich</t>
  </si>
  <si>
    <t>obj_inventory</t>
  </si>
  <si>
    <t>substitution</t>
  </si>
  <si>
    <t>id</t>
  </si>
  <si>
    <t>type</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</si>
  <si>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</si>
  <si>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</si>
  <si>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</si>
  <si>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</si>
  <si>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</si>
  <si>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</si>
  <si>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</si>
  <si>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</si>
  <si>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Any material that draws animals closer via their sense of sight (Schlexer, 2008).</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</si>
  <si>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</si>
  <si>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</si>
  <si>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</si>
  <si>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</si>
  <si>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</si>
  <si>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</si>
  <si>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</si>
  <si>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</si>
  <si>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</si>
  <si>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</si>
  <si>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</si>
  <si>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</si>
  <si>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</si>
  <si>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</si>
  <si>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</si>
  <si>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</si>
  <si>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</si>
  <si>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</si>
  <si>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</si>
  <si>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</si>
  <si>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</si>
  <si>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</si>
  <si>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</si>
  <si>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</si>
  <si>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</si>
  <si>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</si>
  <si>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</si>
  <si>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</si>
  <si>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</si>
  <si>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</si>
  <si>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</si>
  <si>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</si>
  <si>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</si>
  <si>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</si>
  <si>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</si>
  <si>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</si>
  <si>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</si>
  <si>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</si>
  <si>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</si>
  <si>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</si>
  <si>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</si>
  <si>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</si>
  <si>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</si>
  <si>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</si>
  <si>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</si>
  <si>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State variable</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</si>
  <si>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</si>
  <si>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</si>
  <si>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</si>
  <si>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</si>
  <si>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</si>
  <si>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</si>
  <si>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</si>
  <si>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</si>
  <si>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</si>
  <si>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</si>
  <si>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</si>
  <si>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</si>
  <si>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</si>
  <si>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</si>
  <si>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</si>
  <si>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</si>
  <si>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</si>
  <si>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Any material that draws animals closer via their sense of smell (Schlexer, 2008).</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</si>
  <si>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</si>
  <si>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</si>
  <si>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</si>
  <si>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</si>
  <si>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</si>
  <si>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</si>
  <si>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</si>
  <si>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</si>
  <si>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</si>
  <si>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</si>
  <si>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</si>
  <si>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</si>
  <si>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</si>
  <si>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</si>
  <si>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</si>
  <si>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</si>
  <si>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</si>
  <si>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</si>
  <si>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</si>
  <si>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</si>
  <si>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</si>
  <si>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</si>
  <si>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</si>
  <si>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</si>
  <si>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</si>
  <si>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</si>
  <si>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</si>
  <si>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</si>
  <si>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</si>
  <si>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</si>
  <si>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</si>
  <si>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</si>
  <si>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</si>
  <si>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</si>
  <si>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</si>
  <si>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</si>
  <si>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</si>
  <si>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</si>
  <si>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</si>
  <si>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</si>
  <si>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</si>
  <si>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</si>
  <si>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</si>
  <si>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</si>
  <si>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Any substance that draws animals closer; lures include scent (olfactory) lure, visual lure and audible lure (Schlexer, 2008).</t>
  </si>
  <si>
    <t>Lure</t>
  </si>
  <si>
    <t>Inventory</t>
  </si>
  <si>
    <t>inter_detection_interval</t>
  </si>
  <si>
    <t>Inter-detection interval</t>
  </si>
  <si>
    <t>intensity_of_use</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</si>
  <si>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</si>
  <si>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</si>
  <si>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</si>
  <si>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</si>
  <si>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</si>
  <si>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</si>
  <si>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</si>
  <si>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</si>
  <si>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</si>
  <si>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</si>
  <si>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</si>
  <si>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</si>
  <si>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</si>
  <si>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</si>
  <si>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</si>
  <si>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</si>
  <si>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</si>
  <si>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</si>
  <si>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</si>
  <si>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</si>
  <si>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</si>
  <si>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</si>
  <si>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</si>
  <si>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</si>
  <si>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</si>
  <si>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</si>
  <si>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</si>
  <si>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</si>
  <si>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</si>
  <si>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</si>
  <si>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</si>
  <si>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</si>
  <si>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</si>
  <si>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</si>
  <si>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</si>
  <si>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</si>
  <si>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</si>
  <si>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</si>
  <si>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</si>
  <si>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</si>
  <si>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</si>
  <si>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</si>
  <si>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</si>
  <si>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</si>
  <si>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</si>
  <si>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</si>
  <si>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</si>
  <si>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</si>
  <si>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</si>
  <si>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</si>
  <si>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</si>
  <si>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</si>
  <si>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</si>
  <si>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</si>
  <si>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</si>
  <si>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</si>
  <si>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</si>
  <si>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</si>
  <si>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</si>
  <si>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</si>
  <si>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</si>
  <si>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</si>
  <si>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</si>
  <si>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</si>
  <si>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Clustered design</t>
  </si>
  <si>
    <t>Categorical partial identity model (catSPIM) (Augustine et al., 2019; Sun et al., 2022)</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</si>
  <si>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</si>
  <si>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</si>
  <si>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</si>
  <si>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</si>
  <si>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</si>
  <si>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</si>
  <si>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</si>
  <si>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</si>
  <si>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</si>
  <si>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</si>
  <si>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</si>
  <si>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</si>
  <si>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A food item (or other substance) that is placed to attract animals via the sense of taste and olfactory cues (Schlexer, 2008).</t>
  </si>
  <si>
    <t>Bait</t>
  </si>
  <si>
    <t>baitlure_audible_lure</t>
  </si>
  <si>
    <t>Sounds imitating noises of prey or conspecifics that draw animals closer by eliciting curiosity (Schlexer, 2008).</t>
  </si>
  <si>
    <t>Audible lure</t>
  </si>
  <si>
    <t>utm_zone_camera_location</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</si>
  <si>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</si>
  <si>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</si>
  <si>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</si>
  <si>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</si>
  <si>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</si>
  <si>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</si>
  <si>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</si>
  <si>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</si>
  <si>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</si>
  <si>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</si>
  <si>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</si>
  <si>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</si>
  <si>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</si>
  <si>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</si>
  <si>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</si>
  <si>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</si>
  <si>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</si>
  <si>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</si>
  <si>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</si>
  <si>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</si>
  <si>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</si>
  <si>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</si>
  <si>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</si>
  <si>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</si>
  <si>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</si>
  <si>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</si>
  <si>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</si>
  <si>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</si>
  <si>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</si>
  <si>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</si>
  <si>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</si>
  <si>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</si>
  <si>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</si>
  <si>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</si>
  <si>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</si>
  <si>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</si>
  <si>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</si>
  <si>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</si>
  <si>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northing_camera_location</t>
  </si>
  <si>
    <t>-</t>
  </si>
  <si>
    <t>**New Camera Serial Number**</t>
  </si>
  <si>
    <t>**New Camera Model**</t>
  </si>
  <si>
    <t>**New Camera Make**</t>
  </si>
  <si>
    <t>**New Camera ID**</t>
  </si>
  <si>
    <t>settings_motion_image_interval</t>
  </si>
  <si>
    <t>longitude_camera_location</t>
  </si>
  <si>
    <t>latitude_camera_location</t>
  </si>
  <si>
    <t>age_class_juvenile</t>
  </si>
  <si>
    <t>Animals in their first summer, with clearly juvenile features (e.g., spots); mammals older than neonates but that still require parental care.</t>
  </si>
  <si>
    <t>**Juvenile**</t>
  </si>
  <si>
    <t>individual_count</t>
  </si>
  <si>
    <t>image_sequence_date_time</t>
  </si>
  <si>
    <t>**Image*/Sequence Date Time (DD-MMM-YYYY HH:MM:SS)**</t>
  </si>
  <si>
    <t>image_set_start_date_time</t>
  </si>
  <si>
    <t>image_set_end_date_time</t>
  </si>
  <si>
    <t>image_name</t>
  </si>
  <si>
    <t>gps_unit_accuracy</t>
  </si>
  <si>
    <t>fov_target</t>
  </si>
  <si>
    <t>**FOV Target Feature**</t>
  </si>
  <si>
    <t>event_type</t>
  </si>
  <si>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</si>
  <si>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</si>
  <si>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</si>
  <si>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</si>
  <si>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</si>
  <si>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</si>
  <si>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</si>
  <si>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</si>
  <si>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</si>
  <si>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camera_serial_number</t>
  </si>
  <si>
    <t>camera_model</t>
  </si>
  <si>
    <t>camera_make</t>
  </si>
  <si>
    <t>camera_location_name</t>
  </si>
  <si>
    <t>camera_id</t>
  </si>
  <si>
    <t>A unique alphanumeric ID for the camera that distinguishes it from other cameras of the same make or model.</t>
  </si>
  <si>
    <t>camera_height</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</si>
  <si>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</si>
  <si>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</si>
  <si>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</si>
  <si>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</si>
  <si>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</si>
  <si>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</si>
  <si>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</si>
  <si>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</si>
  <si>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</si>
  <si>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</si>
  <si>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</si>
  <si>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</si>
  <si>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</si>
  <si>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</si>
  <si>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</si>
  <si>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</si>
  <si>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</si>
  <si>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</si>
  <si>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</si>
  <si>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</si>
  <si>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</si>
  <si>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</si>
  <si>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</si>
  <si>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</si>
  <si>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</si>
  <si>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</si>
  <si>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</si>
  <si>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</si>
  <si>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</si>
  <si>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</si>
  <si>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</si>
  <si>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</si>
  <si>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</si>
  <si>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</si>
  <si>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</si>
  <si>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</si>
  <si>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</si>
  <si>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</si>
  <si>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</si>
  <si>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</si>
  <si>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</si>
  <si>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</si>
  <si>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</si>
  <si>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</si>
  <si>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</si>
  <si>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</si>
  <si>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</si>
  <si>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</si>
  <si>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</si>
  <si>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</si>
  <si>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</si>
  <si>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</si>
  <si>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</si>
  <si>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</si>
  <si>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</si>
  <si>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</si>
  <si>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</si>
  <si>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</si>
  <si>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</si>
  <si>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</si>
  <si>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</si>
  <si>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</si>
  <si>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</si>
  <si>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</si>
  <si>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</si>
  <si>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</si>
  <si>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</si>
  <si>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</si>
  <si>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</si>
  <si>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</si>
  <si>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</si>
  <si>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</si>
  <si>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</si>
  <si>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</si>
  <si>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</si>
  <si>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</si>
  <si>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</si>
  <si>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</si>
  <si>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</si>
  <si>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</si>
  <si>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</si>
  <si>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</si>
  <si>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</si>
  <si>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</si>
  <si>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</si>
  <si>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</si>
  <si>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The maximum distance that a sensor can detect a target' (Wearn and Glover-Kapfer, 2017).</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</si>
  <si>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</si>
  <si>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</si>
  <si>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</si>
  <si>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</si>
  <si>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</si>
  <si>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</si>
  <si>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</si>
  <si>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</si>
  <si>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</si>
  <si>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</si>
  <si>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</si>
  <si>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</si>
  <si>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</si>
  <si>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</si>
  <si>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</si>
  <si>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</si>
  <si>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probability of 'utilization' (Jennrich &amp; Turner, 1969); describes the relative probability of use (Powell &amp; Mitchell, 2012).</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</si>
  <si>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</si>
  <si>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</si>
  <si>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</si>
  <si>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</si>
  <si>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</si>
  <si>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</si>
  <si>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</si>
  <si>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</si>
  <si>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</si>
  <si>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</si>
  <si>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</si>
  <si>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</si>
  <si>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</si>
  <si>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</si>
  <si>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</si>
  <si>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</si>
  <si>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</si>
  <si>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</si>
  <si>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</si>
  <si>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</si>
  <si>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</si>
  <si>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</si>
  <si>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</si>
  <si>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</si>
  <si>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</si>
  <si>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</si>
  <si>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</si>
  <si>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</si>
  <si>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</si>
  <si>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</si>
  <si>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</si>
  <si>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</si>
  <si>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</si>
  <si>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</si>
  <si>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Rovero, Tobler &amp; Sanderson, 2010</t>
  </si>
  <si>
    <t>Pease, Nielsen &amp; Holzmueller, 2016</t>
  </si>
  <si>
    <t>Obbard, Howe &amp; Kyle,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</si>
  <si>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</si>
  <si>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</si>
  <si>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</si>
  <si>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</si>
  <si>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</si>
  <si>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</si>
  <si>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</si>
  <si>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</si>
  <si>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</si>
  <si>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</si>
  <si>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</si>
  <si>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</si>
  <si>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</si>
  <si>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</si>
  <si>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</si>
  <si>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</si>
  <si>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</si>
  <si>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</si>
  <si>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</si>
  <si>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</si>
  <si>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Bowkett, Rovero &amp; Marshall, 2008</t>
  </si>
  <si>
    <t>Blasco‐Moreno et al., 2019</t>
  </si>
  <si>
    <t>Beery, Morris &amp; Yang, 2019</t>
  </si>
  <si>
    <t>Arnason, Schwarz &amp; Gerrard, 1991</t>
  </si>
  <si>
    <t xml:space="preserve">Abolaffio, Focardi &amp; Santini, 2019 </t>
  </si>
  <si>
    <t>rctool</t>
  </si>
  <si>
    <t>meta</t>
  </si>
  <si>
    <t>ref_intext2</t>
  </si>
  <si>
    <t>ref_id</t>
  </si>
  <si>
    <t>first_letter</t>
  </si>
  <si>
    <t>efford_2024</t>
  </si>
  <si>
    <t>Efford, 2024</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</si>
  <si>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</si>
  <si>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</si>
  <si>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</si>
  <si>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</si>
  <si>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</si>
  <si>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</si>
  <si>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</si>
  <si>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</si>
  <si>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</si>
  <si>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</si>
  <si>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</si>
  <si>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</si>
  <si>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</si>
  <si>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</si>
  <si>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</si>
  <si>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</si>
  <si>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</si>
  <si>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</si>
  <si>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</si>
  <si>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</si>
  <si>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</si>
  <si>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</si>
  <si>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image_id</t>
  </si>
  <si>
    <t>figure_caption</t>
  </si>
  <si>
    <t>key_type</t>
  </si>
  <si>
    <t>Figure 1</t>
  </si>
  <si>
    <t>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</si>
  <si>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caption_text</t>
  </si>
  <si>
    <t>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</si>
  <si>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Figure 4. SCR models are made up of two sub-models: an observation model, which describes where individual animals are detected (i.e., their detection histories); and a spatial process model, which describes how animals’ activity centres are distributed.</t>
  </si>
  <si>
    <t>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</si>
  <si>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Figure 6. An example detection function. The probability of detecting an animal decreases with increasing distance from the observer.</t>
  </si>
  <si>
    <t>Figure 7. Measuring r and θ by field trial. The perimeter of the detection zone is determined by approaching the camera from different angles and at different speeds, and noting where the camera’s sensor (red flash) detects motion (red dots).</t>
  </si>
  <si>
    <r>
      <t xml:space="preserve">Figure 8. A) Still from </t>
    </r>
    <r>
      <rPr>
        <sz val="10"/>
        <color theme="1"/>
        <rFont val="Times New Roman"/>
        <family val="1"/>
      </rPr>
      <t>中島啓裕’</t>
    </r>
    <r>
      <rPr>
        <sz val="10"/>
        <color theme="1"/>
        <rFont val="Arial"/>
        <family val="2"/>
      </rPr>
      <t>s (2021) video series. Example of overlaying a video recording of an animal on a reference image of the focal area (faint triangle) to determine staying time T. B) Still from Appendix S2 from Palencia et al. (2021). Example of superimposing the focal area on an image capture.</t>
    </r>
  </si>
  <si>
    <t>Figure 9. Examples of behaviours that increase time in the viewshed (Tv). A) A mule deer inspects a camera trap. © Cole Burton, Wildlife Coexistence Lab. B) A black bear pulls on the lock securing a camera trap to a tree. © Michael Procko, Wildlife Coexistence Lab.</t>
  </si>
  <si>
    <t>Figure 10. Adapted from Moeller et al. (2018). Visualization of how total sampling time at a camera station is broken down into sampling occasions and then sampling periods.</t>
  </si>
  <si>
    <t>Figure 11. Simple diagrams showing dispersed, clumped and Poisson-distributed animals (red dots) in space.</t>
  </si>
  <si>
    <t>Figure 12. One of many time-lapse images taken at a camera station at noon. Notice, the camera trap captures an image at a predetermined time (12:00), regardless of whether an animal is within frame.</t>
  </si>
  <si>
    <t>Figure 13. The effective sampling area of a camera station extends beyond its viewshed to encompass the area used by the “population” it samples. Effective sampling area is thus a function of animal movement (and study duration; Gilbert et al. 2021).</t>
  </si>
  <si>
    <t>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</si>
  <si>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caption_original</t>
  </si>
  <si>
    <t>fig_number_original</t>
  </si>
  <si>
    <t>Figure 2</t>
  </si>
  <si>
    <t>Figure 3</t>
  </si>
  <si>
    <t>Figure 4</t>
  </si>
  <si>
    <t>Figure 5</t>
  </si>
  <si>
    <t>Figure 6</t>
  </si>
  <si>
    <t>Figure 7</t>
  </si>
  <si>
    <t>Figure 8</t>
  </si>
  <si>
    <t>Figure 9</t>
  </si>
  <si>
    <t>Figure 10</t>
  </si>
  <si>
    <t>Figure 11</t>
  </si>
  <si>
    <t>Figure 12</t>
  </si>
  <si>
    <t>Figure 13</t>
  </si>
  <si>
    <t>Figure 14</t>
  </si>
  <si>
    <t>Figure 15</t>
  </si>
  <si>
    <t>The effective sampling area of a camera station extends beyond its viewshed to encompass the area used by the “population” it samples. Effective sampling area is thus a function of animal movement (and study duration; Gilbert et al. 2021).</t>
  </si>
  <si>
    <t>One of many time-lapse images taken at a camera station at noon. Notice, the camera trap captures an image at a predetermined time (12:00), regardless of whether an animal is within frame.</t>
  </si>
  <si>
    <t>Simple diagrams showing dispersed, clumped and Poisson-distributed animals (red dots) in space.</t>
  </si>
  <si>
    <t>Adapted from Moeller et al. (2018). Visualization of how total sampling time at a camera station is broken down into sampling occasions and then sampling periods.</t>
  </si>
  <si>
    <t>Examples of behaviours that increase time in the viewshed (Tv). A) A mule deer inspects a camera trap. © Cole Burton, Wildlife Coexistence Lab. B) A black bear pulls on the lock securing a camera trap to a tree. © Michael Procko, Wildlife Coexistence Lab.</t>
  </si>
  <si>
    <t>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t>
  </si>
  <si>
    <t>Measuring r and θ by field trial. The perimeter of the detection zone is determined by approaching the camera from different angles and at different speeds, and noting where the camera’s sensor (red flash) detects motion (red dots).</t>
  </si>
  <si>
    <t>An example detection function. The probability of detecting an animal decreases with increasing distance from the observer.</t>
  </si>
  <si>
    <t>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</si>
  <si>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SCR models are made up of two sub-models: an observation model, which describes where individual animals are detected (i.e., their detection histories); and a spatial process model, which describes how animals’ activity centres are distributed.</t>
  </si>
  <si>
    <t>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</si>
  <si>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field</t>
  </si>
  <si>
    <t>field_option</t>
  </si>
  <si>
    <t>field_name_text</t>
  </si>
  <si>
    <t>Thorn, M., Scott, D. M., Green, M., Bateman, P. W., &amp; Cameron, E. Z. (2009). Estimating Brown Hyaena Occupancy using Baited Camera Traps. *South African Journal of Wildlife Research, 39*(1), 1–10. &lt;https://doi.org/10.3957/056.039.0101&gt;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</si>
  <si>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</si>
  <si>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</si>
  <si>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</si>
  <si>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</si>
  <si>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</si>
  <si>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</si>
  <si>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</si>
  <si>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</si>
  <si>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</si>
  <si>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</si>
  <si>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</si>
  <si>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</si>
  <si>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</si>
  <si>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</si>
  <si>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</si>
  <si>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</si>
  <si>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</si>
  <si>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</si>
  <si>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</si>
  <si>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</si>
  <si>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</si>
  <si>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</si>
  <si>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</si>
  <si>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</si>
  <si>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</si>
  <si>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</si>
  <si>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</si>
  <si>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</si>
  <si>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</si>
  <si>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</si>
  <si>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</si>
  <si>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</si>
  <si>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mod_cr_cmr_con_10</t>
  </si>
  <si>
    <t>mod_cr_cmr_con_11</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</si>
  <si>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</si>
  <si>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</si>
  <si>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</si>
  <si>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</si>
  <si>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</si>
  <si>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</si>
  <si>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</si>
  <si>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</si>
  <si>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</si>
  <si>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</si>
  <si>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</si>
  <si>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</si>
  <si>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</si>
  <si>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</si>
  <si>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</si>
  <si>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</si>
  <si>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</si>
  <si>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</si>
  <si>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</si>
  <si>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</si>
  <si>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</si>
  <si>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</si>
  <si>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</si>
  <si>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</si>
  <si>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</si>
  <si>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</si>
  <si>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</si>
  <si>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</si>
  <si>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</si>
  <si>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</si>
  <si>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</si>
  <si>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</si>
  <si>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</si>
  <si>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</si>
  <si>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</si>
  <si>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</si>
  <si>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</si>
  <si>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</si>
  <si>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</si>
  <si>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</si>
  <si>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</si>
  <si>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</si>
  <si>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</si>
  <si>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</si>
  <si>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</si>
  <si>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</si>
  <si>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</si>
  <si>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</si>
  <si>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</si>
  <si>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</si>
  <si>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</si>
  <si>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</si>
  <si>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</si>
  <si>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</si>
  <si>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</si>
  <si>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</si>
  <si>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</si>
  <si>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</si>
  <si>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</si>
  <si>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</si>
  <si>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</si>
  <si>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</si>
  <si>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</si>
  <si>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</si>
  <si>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</si>
  <si>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</si>
  <si>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</si>
  <si>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</si>
  <si>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</si>
  <si>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</si>
  <si>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</si>
  <si>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</si>
  <si>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</si>
  <si>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</si>
  <si>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</si>
  <si>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</si>
  <si>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</si>
  <si>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</si>
  <si>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</si>
  <si>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</si>
  <si>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</si>
  <si>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</si>
  <si>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</si>
  <si>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</si>
  <si>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</si>
  <si>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</si>
  <si>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</si>
  <si>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</si>
  <si>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</si>
  <si>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</si>
  <si>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</si>
  <si>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</si>
  <si>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</si>
  <si>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</si>
  <si>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</si>
  <si>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</si>
  <si>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</si>
  <si>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</si>
  <si>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</si>
  <si>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</si>
  <si>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</si>
  <si>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</si>
  <si>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</si>
  <si>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</si>
  <si>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</si>
  <si>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</si>
  <si>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</si>
  <si>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</si>
  <si>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</si>
  <si>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</si>
  <si>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</si>
  <si>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</si>
  <si>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</si>
  <si>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</si>
  <si>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</si>
  <si>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</si>
  <si>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</si>
  <si>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</si>
  <si>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</si>
  <si>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</si>
  <si>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</si>
  <si>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</si>
  <si>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</si>
  <si>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</si>
  <si>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</si>
  <si>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</si>
  <si>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</si>
  <si>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</si>
  <si>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</si>
  <si>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</si>
  <si>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</si>
  <si>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</si>
  <si>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</si>
  <si>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</si>
  <si>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</si>
  <si>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</si>
  <si>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</si>
  <si>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</si>
  <si>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</si>
  <si>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</si>
  <si>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</si>
  <si>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</si>
  <si>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</si>
  <si>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</si>
  <si>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</si>
  <si>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</si>
  <si>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</si>
  <si>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</si>
  <si>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</si>
  <si>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</si>
  <si>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</si>
  <si>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</si>
  <si>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</si>
  <si>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</si>
  <si>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</si>
  <si>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</si>
  <si>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</si>
  <si>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</si>
  <si>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</si>
  <si>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</si>
  <si>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</si>
  <si>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</si>
  <si>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</si>
  <si>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</si>
  <si>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</si>
  <si>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</si>
  <si>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</si>
  <si>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</si>
  <si>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</si>
  <si>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</si>
  <si>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</si>
  <si>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</si>
  <si>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</si>
  <si>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</si>
  <si>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</si>
  <si>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</si>
  <si>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</si>
  <si>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</si>
  <si>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</si>
  <si>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</si>
  <si>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</si>
  <si>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</si>
  <si>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</si>
  <si>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</si>
  <si>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</si>
  <si>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</si>
  <si>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</si>
  <si>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</si>
  <si>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</si>
  <si>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</si>
  <si>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</si>
  <si>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</si>
  <si>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</si>
  <si>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</si>
  <si>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</si>
  <si>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</si>
  <si>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</si>
  <si>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</si>
  <si>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</si>
  <si>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</si>
  <si>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</si>
  <si>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</si>
  <si>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</si>
  <si>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</si>
  <si>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</si>
  <si>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</si>
  <si>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</si>
  <si>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</si>
  <si>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</si>
  <si>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</si>
  <si>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</si>
  <si>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</si>
  <si>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</si>
  <si>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</si>
  <si>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</si>
  <si>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</si>
  <si>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</si>
  <si>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</si>
  <si>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</si>
  <si>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</si>
  <si>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</si>
  <si>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</si>
  <si>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</si>
  <si>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</si>
  <si>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</si>
  <si>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</si>
  <si>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</si>
  <si>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</si>
  <si>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</si>
  <si>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</si>
  <si>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</si>
  <si>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mod_rem_pro_09</t>
  </si>
  <si>
    <t>mod_scr_secr_pro_09</t>
  </si>
  <si>
    <t>bulltet_level</t>
  </si>
  <si>
    <t>Blue</t>
  </si>
  <si>
    <t>DAE8FC</t>
  </si>
  <si>
    <t>Grey</t>
  </si>
  <si>
    <t>F5F5F5</t>
  </si>
  <si>
    <t>Orange</t>
  </si>
  <si>
    <t>FFF2CC</t>
  </si>
  <si>
    <t>Red</t>
  </si>
  <si>
    <t>F8CECC</t>
  </si>
  <si>
    <t>Green</t>
  </si>
  <si>
    <t>D5E8D4</t>
  </si>
  <si>
    <t>colour</t>
  </si>
  <si>
    <t>code</t>
  </si>
  <si>
    <t>bullet_level</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</si>
  <si>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</si>
  <si>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</si>
  <si>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</si>
  <si>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</si>
  <si>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</si>
  <si>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</si>
  <si>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</si>
  <si>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</si>
  <si>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</si>
  <si>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</si>
  <si>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</si>
  <si>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</si>
  <si>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</si>
  <si>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</si>
  <si>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</si>
  <si>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</si>
  <si>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</si>
  <si>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</si>
  <si>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</si>
  <si>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</si>
  <si>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</si>
  <si>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</si>
  <si>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</si>
  <si>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</si>
  <si>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</si>
  <si>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</si>
  <si>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</si>
  <si>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</si>
  <si>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</si>
  <si>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</si>
  <si>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</si>
  <si>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</si>
  <si>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</si>
  <si>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</si>
  <si>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</si>
  <si>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</si>
  <si>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</si>
  <si>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</si>
  <si>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</si>
  <si>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</si>
  <si>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</si>
  <si>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</si>
  <si>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</si>
  <si>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</si>
  <si>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</si>
  <si>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</si>
  <si>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</si>
  <si>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</si>
  <si>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</si>
  <si>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</si>
  <si>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</si>
  <si>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</si>
  <si>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</si>
  <si>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</si>
  <si>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</si>
  <si>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</si>
  <si>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</si>
  <si>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</si>
  <si>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</si>
  <si>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</si>
  <si>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</si>
  <si>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</si>
  <si>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</si>
  <si>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</si>
  <si>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</si>
  <si>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</si>
  <si>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</si>
  <si>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</si>
  <si>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</si>
  <si>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</si>
  <si>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</si>
  <si>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Flather &amp; Sieg, 2007</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</si>
  <si>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</si>
  <si>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Kunin, W. K. (1997). Introduction: on the causes and consequences of rare-common differences. In Kunin, W. K., &amp; Kevin, J. G. (Eds) *The Biology of Rarity. * (pp. 3-4). Chapman &amp; Hall. &lt;https://link.springer.com/book/10.1007/978-94-011-5874-9&gt;</t>
  </si>
  <si>
    <t>Kunin, 1997</t>
  </si>
  <si>
    <t>kunin_1997</t>
  </si>
  <si>
    <t>Crisfield, V. E., Guillaume Blanchet, F., Raudsepp‐Hearne, C., &amp; Gravel, D. (2024). How and why species are rare: Towards an understanding of the ecological causes of rarity. *Ecography, 2024* (2), e07037. &lt;https://doi.org/10.1111/ecog.07037&gt;</t>
  </si>
  <si>
    <t>Crisfield et al., 2024</t>
  </si>
  <si>
    <t>Gotelli &amp; Chao, 2013</t>
  </si>
  <si>
    <t>Spatial count (SC) model / Unmarked spatial capture-recapture (Chandler &amp; Royle, 2013)</t>
  </si>
  <si>
    <t>Species richness</t>
  </si>
  <si>
    <t>Species diversity</t>
  </si>
  <si>
    <t>Poisson</t>
  </si>
  <si>
    <t>Spatial Partial Identity Model (Categorical SPIM; catSPIM)</t>
  </si>
  <si>
    <t>Hurdle</t>
  </si>
  <si>
    <t>mod_rai_hurdle</t>
  </si>
  <si>
    <t>mod_rai_zinb</t>
  </si>
  <si>
    <t>Negative binomial (NB)</t>
  </si>
  <si>
    <t>mod_rai_nb</t>
  </si>
  <si>
    <t>mod_rai_zip</t>
  </si>
  <si>
    <t>TRUE-PRI1</t>
  </si>
  <si>
    <t>mod_divers_rich_rich</t>
  </si>
  <si>
    <t>Species inventory, presence</t>
  </si>
  <si>
    <t>demo</t>
  </si>
  <si>
    <t>key_order</t>
  </si>
  <si>
    <t>format_glossary</t>
  </si>
  <si>
    <t>Detection 'event'</t>
  </si>
  <si>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</si>
  <si>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</si>
  <si>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</si>
  <si>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</si>
  <si>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</si>
  <si>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</si>
  <si>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</si>
  <si>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</si>
  <si>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</si>
  <si>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</si>
  <si>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</si>
  <si>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</si>
  <si>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</si>
  <si>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</si>
  <si>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</si>
  <si>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</si>
  <si>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</si>
  <si>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</si>
  <si>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</si>
  <si>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</si>
  <si>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</si>
  <si>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</si>
  <si>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</si>
  <si>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</si>
  <si>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</si>
  <si>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</si>
  <si>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</si>
  <si>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</si>
  <si>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</si>
  <si>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</si>
  <si>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</si>
  <si>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</si>
  <si>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</si>
  <si>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</si>
  <si>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</si>
  <si>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</si>
  <si>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</si>
  <si>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</si>
  <si>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</si>
  <si>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</si>
  <si>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</si>
  <si>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</si>
  <si>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</si>
  <si>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</si>
  <si>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</si>
  <si>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</si>
  <si>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</si>
  <si>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</si>
  <si>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</si>
  <si>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</si>
  <si>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</si>
  <si>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</si>
  <si>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</si>
  <si>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</si>
  <si>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</si>
  <si>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</si>
  <si>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</si>
  <si>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</si>
  <si>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</si>
  <si>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</si>
  <si>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</si>
  <si>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</si>
  <si>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</si>
  <si>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</si>
  <si>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</si>
  <si>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</si>
  <si>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</si>
  <si>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</si>
  <si>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</si>
  <si>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</si>
  <si>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</si>
  <si>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</si>
  <si>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</si>
  <si>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</si>
  <si>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</si>
  <si>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</si>
  <si>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</si>
  <si>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</si>
  <si>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</si>
  <si>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</si>
  <si>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</si>
  <si>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</si>
  <si>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</si>
  <si>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</si>
  <si>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</si>
  <si>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</si>
  <si>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</si>
  <si>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</si>
  <si>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</si>
  <si>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</si>
  <si>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</si>
  <si>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</si>
  <si>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</si>
  <si>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</si>
  <si>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</si>
  <si>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</si>
  <si>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</si>
  <si>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</si>
  <si>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</si>
  <si>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mod_distance_sampling</t>
  </si>
  <si>
    <t>mod_instantaneous_sampling</t>
  </si>
  <si>
    <t>mod_modelling_approach</t>
  </si>
  <si>
    <t>mod_modelling_assumption</t>
  </si>
  <si>
    <t>mod_n_mixture</t>
  </si>
  <si>
    <t>mod_overdispersion</t>
  </si>
  <si>
    <t>mod_royle_nichols</t>
  </si>
  <si>
    <t>mod_zero_inflation</t>
  </si>
  <si>
    <t>prog_1</t>
  </si>
  <si>
    <t>prog_2</t>
  </si>
  <si>
    <t>prog_3</t>
  </si>
  <si>
    <t>prog_4</t>
  </si>
  <si>
    <t>prog_5</t>
  </si>
  <si>
    <t>prog_6</t>
  </si>
  <si>
    <t>prog_7</t>
  </si>
  <si>
    <t>clarke_et_al_2023</t>
  </si>
  <si>
    <t>file_name</t>
  </si>
  <si>
    <t>01_</t>
  </si>
  <si>
    <t>zi_process</t>
  </si>
  <si>
    <t>question</t>
  </si>
  <si>
    <t>zi_re_overdispersed</t>
  </si>
  <si>
    <t>modmixed</t>
  </si>
  <si>
    <t>zi_overdispersed</t>
  </si>
  <si>
    <t>zeroinflation</t>
  </si>
  <si>
    <t>overdispersion</t>
  </si>
  <si>
    <t>num_recap</t>
  </si>
  <si>
    <t>num_det_individ</t>
  </si>
  <si>
    <t>num_det</t>
  </si>
  <si>
    <t>multisamp_per_loc</t>
  </si>
  <si>
    <t>targ_feature_same</t>
  </si>
  <si>
    <t>targ_feature</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</si>
  <si>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</si>
  <si>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</si>
  <si>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</si>
  <si>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</si>
  <si>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</si>
  <si>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</si>
  <si>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</si>
  <si>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</si>
  <si>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</si>
  <si>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</si>
  <si>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</si>
  <si>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</si>
  <si>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</si>
  <si>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</si>
  <si>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</si>
  <si>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</si>
  <si>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</si>
  <si>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</si>
  <si>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</si>
  <si>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</si>
  <si>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</si>
  <si>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</si>
  <si>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</si>
  <si>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</si>
  <si>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</si>
  <si>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</si>
  <si>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</si>
  <si>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</si>
  <si>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</si>
  <si>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</si>
  <si>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Nakashima et al., 2018</t>
  </si>
  <si>
    <t>Detection rates from remote cameras cannot be used as an index to compare relative abundance across species ({{ ref_intext_rowcliffe-carbone_2008 }})</t>
  </si>
  <si>
    <t>mod_divers_rich_alpha_assump_04</t>
  </si>
  <si>
    <t>abolaffio_et_al_2019</t>
  </si>
  <si>
    <t>ahumada_et_al_2011</t>
  </si>
  <si>
    <t>ahumada_et_al_2019</t>
  </si>
  <si>
    <t>alonso_et_al_2015</t>
  </si>
  <si>
    <t>ames_et_al_2011</t>
  </si>
  <si>
    <t>anile_devillard_2016</t>
  </si>
  <si>
    <t>apps_mcnutt_2018</t>
  </si>
  <si>
    <t>arnason_et_al_1991</t>
  </si>
  <si>
    <t>augustine_et_al_2018</t>
  </si>
  <si>
    <t>augustine_et_al_2019</t>
  </si>
  <si>
    <t>bayne_et_al_2021</t>
  </si>
  <si>
    <t>bayne_et_al_2022</t>
  </si>
  <si>
    <t>becker_et_al_2022</t>
  </si>
  <si>
    <t>beery_et_al_2019</t>
  </si>
  <si>
    <t>bessone_et_al_2020</t>
  </si>
  <si>
    <t>bischof_et_al_2020</t>
  </si>
  <si>
    <t>blanc_et_al_2013</t>
  </si>
  <si>
    <t>blasco_moreno_et_al_2019</t>
  </si>
  <si>
    <t>bliss_fisher_1953</t>
  </si>
  <si>
    <t>borcher_marques_2017</t>
  </si>
  <si>
    <t>borchers_efford_2008</t>
  </si>
  <si>
    <t>borchers_et_al_2015</t>
  </si>
  <si>
    <t>bowkett_et_al_2008</t>
  </si>
  <si>
    <t>bridges_noss_2011</t>
  </si>
  <si>
    <t>brodie_et_al_2015</t>
  </si>
  <si>
    <t>broekman_et_al_2022</t>
  </si>
  <si>
    <t>burgar_et_al_2018</t>
  </si>
  <si>
    <t>burkholder_et_al_2018</t>
  </si>
  <si>
    <t>burton_et_al_2015</t>
  </si>
  <si>
    <t>cappelle_et_al_2021</t>
  </si>
  <si>
    <t>caravaggi_et_al_2017</t>
  </si>
  <si>
    <t>caravaggi_et_al_2020</t>
  </si>
  <si>
    <t>carbone_et_al_2001</t>
  </si>
  <si>
    <t>chandler_royle_2013</t>
  </si>
  <si>
    <t>chatterjee_et_al_2021</t>
  </si>
  <si>
    <t>clark_et_al_2003</t>
  </si>
  <si>
    <t>clevenger_waltho_2005</t>
  </si>
  <si>
    <t>colwell_et_al_2012</t>
  </si>
  <si>
    <t>colyn_et_al_2018</t>
  </si>
  <si>
    <t>crisfield_et_al_2024</t>
  </si>
  <si>
    <t>cusack_et_al_2015</t>
  </si>
  <si>
    <t>davis_et_al_2021</t>
  </si>
  <si>
    <t>denes_et_al_2015</t>
  </si>
  <si>
    <t>deng_et_al_2015</t>
  </si>
  <si>
    <t>dey_et_al_2023</t>
  </si>
  <si>
    <t>dillon_kelly_2008</t>
  </si>
  <si>
    <t>doran_myers_2018</t>
  </si>
  <si>
    <t>dunne_quinn_2009</t>
  </si>
  <si>
    <t>duquette_et_al_2014</t>
  </si>
  <si>
    <t>efford_boulanger_2019</t>
  </si>
  <si>
    <t>efford_et_al_2009a</t>
  </si>
  <si>
    <t>efford_et_al_2009b</t>
  </si>
  <si>
    <t>efford_hunter_2018</t>
  </si>
  <si>
    <t>espartosa_et_al_2011</t>
  </si>
  <si>
    <t>fegraus_et_al_2011</t>
  </si>
  <si>
    <t>fennell_et_al_2022</t>
  </si>
  <si>
    <t>ferreira_rodriguez_et_al_2019</t>
  </si>
  <si>
    <t>fidino_et_al_2020</t>
  </si>
  <si>
    <t>findlay_et_al_2020</t>
  </si>
  <si>
    <t>fisher_burton_2012</t>
  </si>
  <si>
    <t>fisher_et_al_2011</t>
  </si>
  <si>
    <t>fisher_et_al_2014</t>
  </si>
  <si>
    <t>flather_sieg_2007</t>
  </si>
  <si>
    <t>forrester_et_al_2016</t>
  </si>
  <si>
    <t>foster_harmsen_2012</t>
  </si>
  <si>
    <t>found_patterson_2020</t>
  </si>
  <si>
    <t>frampton_et_al_2022</t>
  </si>
  <si>
    <t>frey_et_al_2017</t>
  </si>
  <si>
    <t>gallo_et_al_2022</t>
  </si>
  <si>
    <t>galvez_et_al_2016</t>
  </si>
  <si>
    <t>ganskopp_johnson_2007</t>
  </si>
  <si>
    <t>gerber_et_al_2010</t>
  </si>
  <si>
    <t>gerber_et_al_2011</t>
  </si>
  <si>
    <t>gilbert_et_al_2021</t>
  </si>
  <si>
    <t>gillespie_et_al_2015</t>
  </si>
  <si>
    <t>glen_et_al_2013</t>
  </si>
  <si>
    <t>glover_kapfer_et_al_2019</t>
  </si>
  <si>
    <t>gopalaswamy_et_al_2012</t>
  </si>
  <si>
    <t>gotelli_colwell_2001</t>
  </si>
  <si>
    <t>gotelli_colwell_2011</t>
  </si>
  <si>
    <t>green_et_al_2020</t>
  </si>
  <si>
    <t>guillera_arroita_et_al_2010</t>
  </si>
  <si>
    <t>hall_et_al_2008</t>
  </si>
  <si>
    <t>harrison_et_al_2018</t>
  </si>
  <si>
    <t>henrich_et_al_2022</t>
  </si>
  <si>
    <t>hofmeester_et_al_2019</t>
  </si>
  <si>
    <t>holinda_et_al_2020</t>
  </si>
  <si>
    <t>howe_et_al_2017</t>
  </si>
  <si>
    <t>iannarilli_et_al_2021</t>
  </si>
  <si>
    <t>iknayan_et_al_2014</t>
  </si>
  <si>
    <t>jennelle_et_al_2002</t>
  </si>
  <si>
    <t>jennrich_turner_1969</t>
  </si>
  <si>
    <t>jimenez_et_al_2021</t>
  </si>
  <si>
    <t>johanns_et_al_2022</t>
  </si>
  <si>
    <t>junker_et_al_2021</t>
  </si>
  <si>
    <t>karanth_et_al_2006</t>
  </si>
  <si>
    <t>karanth_et_al_2011</t>
  </si>
  <si>
    <t>karanth_nichols_1998</t>
  </si>
  <si>
    <t>kays_et_al_2009</t>
  </si>
  <si>
    <t>kays_et_al_2010</t>
  </si>
  <si>
    <t>kays_et_al_2020</t>
  </si>
  <si>
    <t>kays_et_al_2021</t>
  </si>
  <si>
    <t>keim_et_al_2011</t>
  </si>
  <si>
    <t>keim_et_al_2019</t>
  </si>
  <si>
    <t>keim_et_al_2021</t>
  </si>
  <si>
    <t>kelejian_prucha_1998</t>
  </si>
  <si>
    <t>kelly_et_al_2008</t>
  </si>
  <si>
    <t>kitamura_et_al_2010</t>
  </si>
  <si>
    <t>kleiber_zeileis_2016</t>
  </si>
  <si>
    <t>krebs_et_al_2011</t>
  </si>
  <si>
    <t>kruger_et_al_2018</t>
  </si>
  <si>
    <t>kusi_et_al_2019</t>
  </si>
  <si>
    <t>lahoz_monfort_magrath_2021</t>
  </si>
  <si>
    <t>lazenby_et_al_2015</t>
  </si>
  <si>
    <t>lele_et_al_2013</t>
  </si>
  <si>
    <t>li_et_al_2012</t>
  </si>
  <si>
    <t>linden_et_al_2017</t>
  </si>
  <si>
    <t>loonam_et_al_2021</t>
  </si>
  <si>
    <t>lynch_et_al_2015</t>
  </si>
  <si>
    <t>mackenzie_et_al_2002</t>
  </si>
  <si>
    <t>mackenzie_et_al_2003</t>
  </si>
  <si>
    <t>mackenzie_et_al_2004</t>
  </si>
  <si>
    <t>mackenzie_et_al_2006</t>
  </si>
  <si>
    <t>mackenzie_kendall_2002</t>
  </si>
  <si>
    <t>mackenzie_royle_2005</t>
  </si>
  <si>
    <t>maffei_noss_2008</t>
  </si>
  <si>
    <t>manly_et_al_1993</t>
  </si>
  <si>
    <t>markle_et_al_2020</t>
  </si>
  <si>
    <t>martin_et_al_2005</t>
  </si>
  <si>
    <t>mcclintock_et_al_2009</t>
  </si>
  <si>
    <t>mccomb_et_al_2010</t>
  </si>
  <si>
    <t>mccullagh_nelder_1989</t>
  </si>
  <si>
    <t>mcshea_et_al_2015</t>
  </si>
  <si>
    <t>meek_et_al_2014a</t>
  </si>
  <si>
    <t>meek_et_al_2014b</t>
  </si>
  <si>
    <t>meek_et_al_2016</t>
  </si>
  <si>
    <t>mills_et_al_2016</t>
  </si>
  <si>
    <t>mills_et_al_2019</t>
  </si>
  <si>
    <t>moeller_et_al_2018</t>
  </si>
  <si>
    <t>moeller_et_al_2023</t>
  </si>
  <si>
    <t>moll_et_al_2020</t>
  </si>
  <si>
    <t>moqanaki_et_al_2021</t>
  </si>
  <si>
    <t>morin_et_al_2022</t>
  </si>
  <si>
    <t>morrison_et_al_2018</t>
  </si>
  <si>
    <t>muhly_et_al_2011</t>
  </si>
  <si>
    <t>muhly_et_al_2015</t>
  </si>
  <si>
    <t>murray_et_al_2016</t>
  </si>
  <si>
    <t>murray_et_al_2021</t>
  </si>
  <si>
    <t>nakashima_et_al_2018</t>
  </si>
  <si>
    <t>natural_regions_committee._2006</t>
  </si>
  <si>
    <t>neilson_et_al_2018</t>
  </si>
  <si>
    <t>newbold_king_2009</t>
  </si>
  <si>
    <t>norouzzadeh_et_al_2020</t>
  </si>
  <si>
    <t>noss_et_al_2003</t>
  </si>
  <si>
    <t>noss_et_al_2012</t>
  </si>
  <si>
    <t>obbard_et_al_2010</t>
  </si>
  <si>
    <t>obrien_et_al_2011</t>
  </si>
  <si>
    <t>obrien_et_al_2013</t>
  </si>
  <si>
    <t>obrien_kinnaird_2011</t>
  </si>
  <si>
    <t>oconnell_bailey_2011a</t>
  </si>
  <si>
    <t>oconnell_et_al_2006</t>
  </si>
  <si>
    <t>oconnell_et_al_2011</t>
  </si>
  <si>
    <t>oconnor_et_al_2017</t>
  </si>
  <si>
    <t>pacifici_et_al_2016</t>
  </si>
  <si>
    <t>palencia_et_al_2021</t>
  </si>
  <si>
    <t>palencia_et_al_2022</t>
  </si>
  <si>
    <t>palmer_et_al_2018</t>
  </si>
  <si>
    <t>parmenter_et_al_2003</t>
  </si>
  <si>
    <t>parsons_et_al_2018</t>
  </si>
  <si>
    <t>pease_et_al_2016</t>
  </si>
  <si>
    <t>pettorelli_et_al_2010</t>
  </si>
  <si>
    <t>powell_mitchell_2012</t>
  </si>
  <si>
    <t>ramage_et_al_2013</t>
  </si>
  <si>
    <t>randler_kalb_2018</t>
  </si>
  <si>
    <t>rcsc_et_al_2024</t>
  </si>
  <si>
    <t>reconyx_inc._2018</t>
  </si>
  <si>
    <t>rendall_et_al_2021</t>
  </si>
  <si>
    <t>rich_et_al_2014</t>
  </si>
  <si>
    <t>ridout_linkie_2009</t>
  </si>
  <si>
    <t>robinson_et_al_2020</t>
  </si>
  <si>
    <t>roemer_et_al_2009</t>
  </si>
  <si>
    <t>rovero_et_al_2010</t>
  </si>
  <si>
    <t>rovero_et_al_2013</t>
  </si>
  <si>
    <t>rovero_marshall_2009</t>
  </si>
  <si>
    <t>rovero_zimmermann_2016</t>
  </si>
  <si>
    <t>rowcliffe_carbone_2008</t>
  </si>
  <si>
    <t>rowcliffe_et_al_2008</t>
  </si>
  <si>
    <t>rowcliffe_et_al_2011</t>
  </si>
  <si>
    <t>rowcliffe_et_al_2013</t>
  </si>
  <si>
    <t>rowcliffe_et_al_2014</t>
  </si>
  <si>
    <t>rowcliffe_et_al_2016</t>
  </si>
  <si>
    <t>royle_et_al_2009</t>
  </si>
  <si>
    <t>royle_et_al_2014</t>
  </si>
  <si>
    <t>royle_nichols_2003</t>
  </si>
  <si>
    <t>royle_young_2008</t>
  </si>
  <si>
    <t>samejima_et_al_2012</t>
  </si>
  <si>
    <t>santini_et_al_2020</t>
  </si>
  <si>
    <t>schenider_et_al_2018</t>
  </si>
  <si>
    <t>scotson_et_al_2017</t>
  </si>
  <si>
    <t>shannon_et_al_2014</t>
  </si>
  <si>
    <t>sharma_et_al_2010</t>
  </si>
  <si>
    <t>si_et_al_2014</t>
  </si>
  <si>
    <t>siren_et_al_2018</t>
  </si>
  <si>
    <t>sollmann_et_al_2011</t>
  </si>
  <si>
    <t>sollmann_et_al_2012</t>
  </si>
  <si>
    <t>sollmann_et_al_2013a</t>
  </si>
  <si>
    <t>sollmann_et_al_2013b</t>
  </si>
  <si>
    <t>sollmann_et_al_2013c</t>
  </si>
  <si>
    <t>sollmann_et_al_2018</t>
  </si>
  <si>
    <t>soria_diaz_et_al_2010</t>
  </si>
  <si>
    <t>southwell_et_al_2019</t>
  </si>
  <si>
    <t>steenweg_et_al_2015</t>
  </si>
  <si>
    <t>steenweg_et_al_2017</t>
  </si>
  <si>
    <t>steenweg_et_al_2018</t>
  </si>
  <si>
    <t>steenweg_et_al_2019</t>
  </si>
  <si>
    <t>steinbeiser_et_al_2019</t>
  </si>
  <si>
    <t>stokeld_et_al_2016</t>
  </si>
  <si>
    <t>suarez_tangil_et_al_2017</t>
  </si>
  <si>
    <t>sun_et_al_2014</t>
  </si>
  <si>
    <t>sun_et_al_2021</t>
  </si>
  <si>
    <t>sun_et_al_2022</t>
  </si>
  <si>
    <t>suwanrat_et_al_2015</t>
  </si>
  <si>
    <t>tabak_et_al_2018</t>
  </si>
  <si>
    <t>tanwar_et_al_2021</t>
  </si>
  <si>
    <t>thorn_et_al_2009</t>
  </si>
  <si>
    <t>tigner_et_al_2014</t>
  </si>
  <si>
    <t>tobler_et_al_2008</t>
  </si>
  <si>
    <t>tobler_powell_2013</t>
  </si>
  <si>
    <t>trolliet_et_al_2014</t>
  </si>
  <si>
    <t>tschumi_et_al_2018</t>
  </si>
  <si>
    <t>twining_et_al_2022</t>
  </si>
  <si>
    <t>van_berkel_2014</t>
  </si>
  <si>
    <t>van_wilgenburg_et_al_2020</t>
  </si>
  <si>
    <t>velez_et_al_2023</t>
  </si>
  <si>
    <t>vidal_et_al_2021</t>
  </si>
  <si>
    <t>warbington_boyce_2020</t>
  </si>
  <si>
    <t>wearn_et_al_2013</t>
  </si>
  <si>
    <t>wearn_et_al_2016</t>
  </si>
  <si>
    <t>wearn_gloverkapfer_2019</t>
  </si>
  <si>
    <t>webster_et_al_2019</t>
  </si>
  <si>
    <t>wegge_et_al_2004</t>
  </si>
  <si>
    <t>welbourne_et_al_2016</t>
  </si>
  <si>
    <t>wellington_et_al_2014</t>
  </si>
  <si>
    <t>welsh_et_al_2000</t>
  </si>
  <si>
    <t>whittington_et_al_2018</t>
  </si>
  <si>
    <t>whittington_et_al_2019</t>
  </si>
  <si>
    <t>wildcam_network_2019</t>
  </si>
  <si>
    <t>wildco_lab_2021a</t>
  </si>
  <si>
    <t>wildco_lab_2021b</t>
  </si>
  <si>
    <t>young_et_al_2018</t>
  </si>
  <si>
    <t>yue_et_al_2015</t>
  </si>
  <si>
    <t>zeileis_et_al_2008</t>
  </si>
  <si>
    <t>zuckerberg_et_al_2020</t>
  </si>
  <si>
    <t>zuur_et_al_2007</t>
  </si>
  <si>
    <t>gotelli_chao_2013</t>
  </si>
  <si>
    <t>Schmidt, G. M., Graves, T. A., Pederson, J. C., &amp; Carroll, S. L. (2022). Precision and bias of spatial capture–recapture estimates: A multi‐site, multi‐year Utah black bear case study. *Ecological Applications, 32*(5), e2618. &lt;https://doi.org/10.1002/eap.2618&gt;</t>
  </si>
  <si>
    <t>Coltrane et al., 2024</t>
  </si>
  <si>
    <t>Schmidt et al., 2022</t>
  </si>
  <si>
    <t>schmidt_et_al_2022</t>
  </si>
  <si>
    <t>coltrane_et_al_2024</t>
  </si>
  <si>
    <t>substitution3</t>
  </si>
  <si>
    <t>Oksanen et al., 2024</t>
  </si>
  <si>
    <t>Hsieh, Ma &amp; Chao, 2015</t>
  </si>
  <si>
    <t>Hsieh et al., 2015</t>
  </si>
  <si>
    <t>hsieh_et_al_2015</t>
  </si>
  <si>
    <t>Hsieh, T. C., Ma, K. H., &amp; Chao, A. (2015). *iNEXT: Interpolation and Extrapolation for Species Diversity*. R package Version 2.6-6.1. &lt;https://doi.org/10.32614/CRAN.package.iNEXT&gt;</t>
  </si>
  <si>
    <t>Yue, S., Brodie, J. F., Zipkin, E. F., &amp; Bernard, H. (2015). Oil palm plantations fail to support mammal diversity. *Ecological Applications, 25*(8), 2285–2292. &lt;https://doi.org/10.1890/14-1928.1&gt;</t>
  </si>
  <si>
    <t>Baylor Tutoring Center. (2021, July 31). *Species Diversity and Species Richness* [Video]. YouTube. &lt;https://www.youtube.com/watch?v=UXJ0r4hjbqI&gt;</t>
  </si>
  <si>
    <t>baylor_tutoring_center_2021</t>
  </si>
  <si>
    <t>Baylor Tutoring Center, 2021</t>
  </si>
  <si>
    <t>gerhartbarley_nd</t>
  </si>
  <si>
    <t>Gerhart-Barley, L., M</t>
  </si>
  <si>
    <t>Gerhart-Barley, n.d.</t>
  </si>
  <si>
    <t>Gerhart-Barley, L., M. (n.d.). *2.2: Measuring Species Diversity* &lt;https://bio.libretexts.org/Courses/University_of_California_Davis/BIS_2B%3A_Introduction_to_Biology_-_Ecology_and_Evolution/02%3A_Biodiversity/2.02%3A_Measuring_Species_Diversity&gt;</t>
  </si>
  <si>
    <t>colwell_2022</t>
  </si>
  <si>
    <t>Colwell, 2022</t>
  </si>
  <si>
    <t>Colwell, R. K. (2022). EstimateS: Statistical Estimation of Species Richness and Shared Species from Samples. Version 9.1. &lt;https://www.robertkcolwell.org/pages/1407&gt;</t>
  </si>
  <si>
    <t>Abolaffio, M., Focardi, S., &amp; Santini, G. (2019). Avoiding misleading messages: Population assessment using camera trapping is not a simple task. *Journal of Animal Ecology, 88*(12), 2011–2016. Medline. &lt;https://doi.org/10.1111/1365-2656.13085&gt;</t>
  </si>
  <si>
    <t>Alberta Biodiversity Monitoring Institute [ABMI] (2021). *Terrestrial ARU and Remote Camera Trap Protocols.* Edmonton, Alberta. &lt;https://abmi.ca/home/publications/551-600/599&gt;</t>
  </si>
  <si>
    <t>Alonso, R. S., McClintock, B. T., Lyren, L. M., Boydston, E. E., &amp; Crooks, K. R. (2015). Mark-recapture and Mark-resight Methods for Estimating Abundance with Remote Cameras: A Carnivore Case Study. *PLoS One, 10*(3), e0123032. &lt;https://doi.org/10.1371/journal.pone.0123032&gt;</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</si>
  <si>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</si>
  <si>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Anile, S., &amp; Devillard, S. (2016). Study Design and Body Mass Influence RAIs from Camera Trap Studies: Evidence from the Felidae. *Animal Conservation, 19*(1), 35–45. &lt;https://doi.org/10.1111/acv.12214&gt;</t>
  </si>
  <si>
    <t>Apps, P. J., &amp; McNutt, J. W. (2018). How Camera Traps work and how to work them. *African Journal of Ecology, 56*(4), 702–709. &lt;https://doi.org/10.1111/aje.12563&gt;</t>
  </si>
  <si>
    <t>Arnason, A. N., Schwarz, C. J., &amp; Gerrard, J. M. (1991). Estimating Closed Population Size and Number of Marked Animals from Sighting Data. *Journal of Wildlife Management, 55*(4), 716–730. &lt;https://doi.org/10.2307/3809524&gt;</t>
  </si>
  <si>
    <t>Augustine, B. C., Royle, J. A., Kelly, M. J., Satter, C. B., Alonso, R. S., Boydston, E. E., &amp; Crooks, K. R. (2018). Spatial Capture–Recapture with Partial Identity: An Application to Camera Traps. *The Annals of Applied Statistics, 12*(1), 67-95. &lt;https://doi.org/10.1214/17AOAS1091&gt;</t>
  </si>
  <si>
    <t>Augustine, B. C., Royle, J. A., Murphy, S. M., Chandler, R. B., Cox, J. J., &amp; Kelly, M. J. (2019). Spatial Capture–Recapture for Categorically Marked Populations with an Application to Genetic Capture–Recapture. *Ecosphere, 10*(4) e02627-n/a. &lt;https://doi.org/10.1002/ecs2.2627&gt;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</si>
  <si>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</si>
  <si>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</si>
  <si>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Beery, S., Morris, D., &amp; Yang, S. (2019). Efficient Pipeline for Camera Trap Image Review. *Microsoft AI for Earth*. &lt;https://doi.org/10.48550/arXiv.1907.06772&gt;</t>
  </si>
  <si>
    <t>Bischof, R., Dupont, P., Milleret, C., ChipperfIeld, J., &amp; Royle, J. A. (2020). Consequences of Ignoring Group Association in Spatial Capture-Recapture Analysis. *Wildlife Biology, 2020*(1). &lt;https://doi.org/10.2981/wlb.00649&gt;</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</si>
  <si>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</si>
  <si>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Blasco‐Moreno, A., Pérez‐Casany, M., Puig, P., Morante, M., Castells, E., &amp; O'Hara, R. B. (2019). What Does a Zero Mean? Understanding False, Random and Structural Zeros in Ecology. *Methods in Ecology and Evolution, 10*(7), 949-959. &lt;https://doi.org/10.1111/2041-210x.13185&gt;</t>
  </si>
  <si>
    <t>Bliss, C. I., &amp; Fisher, R. A. (1953). Fitting the Negative Binomial Distribution to Biological Data. *Biometrics, 9*(2), 176-200. &lt;https://doi.org/10.2307/3001850&gt;</t>
  </si>
  <si>
    <t>Borcher, D. L., &amp; Marques, T. A. (2017). From Distance Sampling to Spatial Capture–Recapture. *Asta Advances In Statistical Analysis, 101*, 475–494. &lt;https://link.springer.com/article/10.1007/s10182-016-0287-7&gt;</t>
  </si>
  <si>
    <t>Borchers, D. L., &amp; Efford, M. G. (2008). Spatially Explicit Maximum Likelihood Methods for Capture-Recapture Studies. *Biometrics, 64*(2), 377–385. &lt;https://doi.org/10.1111/j.1541-0420.2007.00927.x&gt;</t>
  </si>
  <si>
    <t>Borchers, D. (2012). A non-technical overview of spatially explicit capture–recapture models. *Journal of Ornithology, 152*(S2), 435–444. &lt;https://doi.org/10.1007/s10336-010-0583-z&gt;</t>
  </si>
  <si>
    <t>Bowkett, A. E., Rovero, F., &amp; Marshall, A. R. (2008). The use of camera-trap data to model habitat use by antelope species in the udzungwa mountain forests, tanzania. *African Journal of Ecology, 46*(4), 479–487. &lt;https://doi.org/10.1111/j.1365-2028.2007.00881.x&gt;</t>
  </si>
  <si>
    <t>Bridges, A. S., &amp; Noss, A. J. (2011). Behavior and Activity Patterns. In A. F. O'Connell, J. D. Nichols, &amp; K. U. Karanth (Eds.), *Camera Traps In Animal Ecology: Methods and Analyses* (pp. 57–70). Springer. &lt;https://doi.org/10.1007/978-4-431-99495-4&gt;</t>
  </si>
  <si>
    <t>Broekman, M. J. E., Hoeks, S., Freriks, R., Langendoen, M. M., Runge, K. M., Savenco, E., Ter Harmsel, R., Huijbregts, M. A. J., &amp; Tucker, M. A. (2023). HomeRange: A global database of mammalian home ranges. *Global Ecology and Biogeography, 32*(2), 198–205. &lt;https://doi.org/10.1111/geb.13625&gt;</t>
  </si>
  <si>
    <t>Burkholder, E. N., Jakes, A. F., Jones, P. F., Hebblewhite, M., &amp; Bishop, C. J. (2018). To Jump or Not to Jump: Mule Deer and White-Tailed Deer Fence Crossing Decisions. *Wildlife Society Bulletin*, *42*(3), 420–429. &lt;https://doi.org/10.1002/wsb.898&gt;</t>
  </si>
  <si>
    <t>Cappelle, N., Howe, E. J., Boesch, C., &amp; Kühl, H. S. (2021). Estimating Animal Abundance and Effort–Precision Relationship with Camera Trap Distance Sampling. *Ecosphere, 12*(1). &lt;https://doi.org/10.1002/ecs2.3299&gt;</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</si>
  <si>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</si>
  <si>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</si>
  <si>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Clark, T. G., Bradburn, M. J., Love, S. B., &amp; Altman, D. G. (2003). Survival Analysis Part I: Basic Concepts and First Analyses. *British Journal of Cancer, 89*(2), 232–38. &lt;https://doi.org/10.1038/sj.bjc.6601118&gt;</t>
  </si>
  <si>
    <t>Clevenger, A. P., &amp; Waltho, N. (2005). Performance indices to identify attributes of highway crossing structures facilitating movement of large mammals. *Biological Conservation, 121* (3), 453–464. &lt;https://doi.org/10.1016/j.biocon.2004.04.025&gt;</t>
  </si>
  <si>
    <t>Columbia Mountains Institute of Applied Ecology [CMI]. (2020) *Chris Beirne: Tips and Tricks for the Organization and Analysis of Camera Trap Data*. &lt;https://www.youtube.com/watch?v=VadXgBMhiTY&gt;</t>
  </si>
  <si>
    <t>Colwell, R., Chao, A., Gotelli, N., Lin, S., Mao, C., Chazdon, R., &amp; Longino, J. (2012). Models and estimators linking individual-based and sample-based rarefaction, extrapolation and comparison of assemblages. *Journal of Plant Ecology, 5*(1), 3–21. &lt;https://doi.org/10.1093/jpe/rtr044&gt;</t>
  </si>
  <si>
    <t>Cusack, J., Dickman, A. J., Rowcliffe, J. M., Carbone, C., Macdonald, D. W., &amp; Coulson, T. (2015). Random versus Game Trail-based Camera trap Placement Strategy for Monitoring Terrestrial Mammal Communities. *PloS One*,*10*(5), e0126373. &lt;https://doi.org/10.1371/journal.pone.0126373&gt;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</si>
  <si>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</si>
  <si>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Dénes, F. V., Silveira, L. F., Beissinger, S. R., &amp; Isaac, N. (2015). Estimating Abundance of Unmarked Animal Populations: Accounting for Imperfect Detection and Other Sources of Zero Inflation. *Methods in Ecology and Evolution, 6*(5), 543–556. &lt;https://doi.org/10.1111/2041-210x.12333&gt;</t>
  </si>
  <si>
    <t>Deng, C., Daley, T., &amp; Smith, A. (2015). Applications of species accumulation curves in large‐scale biological data analysis. *Quantitative Biology*, *3*(3), 135–144. &lt;https://doi.org/10.1007/s40484-015-0049-7&gt;</t>
  </si>
  <si>
    <t>Dey, S., Moqanaki, E., Milleret, C., Dupont, P., Tourani, M., &amp; Bischof, R. (2023). Modelling spatially autocorrelated detection probabilities in spatial capture-recapture using random effects. *Ecological Modelling, 479*, 110324. &lt;https://doi.org/10.1016/j.ecolmodel.2023.110324&gt;</t>
  </si>
  <si>
    <t>Dunne, B. M., &amp; Quinn, M. S. (2009). Effectiveness of above-ground pipeline mitigation for moose (*Alces alces*) and other large mammals. *Biological Conservation, 142* (2), 332–343. &lt;https://doi.org/10.1016/j.biocon.2008.10.029&gt;</t>
  </si>
  <si>
    <t>Duquette, J. F., Belant, J. L., Svoboda, N. J., Beyer Jr., D. E., &amp; Albright, C. A. (2014). Comparison of occupancy modeling and radiotelemetry to estimate ungulate population dynamics. *Population Ecology, 56,* 481-492. &lt;https://www.academia.edu/23421255/.&gt;</t>
  </si>
  <si>
    <t>Efford, M. G., &amp; Boulanger, J. (2019). Fast Evaluation of Study Designs for Spatially Explicit Capture–Recapture. *Methods in Ecology and Evolution*, 10(9), 1529–1535. &lt;https://doi.org/10.1111/2041-210X.13239&gt;</t>
  </si>
  <si>
    <t>Efford, M. (2024). *secr: Spatially explicit capture-recapture models.* R package version 4.6.9, &lt;https://CRAN.R-project.org/package=secr&gt;</t>
  </si>
  <si>
    <t>Fancourt, B. A. (2016). Avoiding the subject: The implications of avoidance behaviour for detecting predators. *Behavioral Ecology and Sociobiology, 70*(9), 1535–1546. &lt;https://doi.org/10.1007/s00265-016-2162-7&gt;</t>
  </si>
  <si>
    <t>Fegraus, E. H., Lin, K., Ahumada, J. A., Baru, C., Chandra, S., &amp; Youn, C. (2011). Data acquisition and management software for camera trap data: A case study from the TEAM Network. *Ecological Informatics, 6*(6), 345–353. &lt;https://doi.org/10.1016/j.ecoinf.2011.06.003&gt;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</si>
  <si>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</si>
  <si>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Ferreira-Rodríguez, N., &amp; Pombal, M. A. (2019). Bait effectiveness in camera trap studies in the Iberian Peninsula. *Mammal Research, 64*(2), 155–164. &lt;https://doi.org/10.1007/s13364-018-00414-1&gt;</t>
  </si>
  <si>
    <t>Fidino, M., Barnas, G. R., Lehrer, E. W., Murray, M. H., &amp; Magle, S. B. (2020). Effect of Lure on Detecting Mammals with Camera Traps. *Wildlife Society Bulletin*. &lt;https://doi.org/10.1002/wsb.1122&gt;</t>
  </si>
  <si>
    <t>Findlay, M. A., Briers, R. A., &amp; White, P. J. C. (2020). Component processes of detection probability in camera-trap studies: understanding the occurrence of false-negatives. *Mammal Research, 65*, 167–180. &lt;https://doi.org/10.1007/s13364-020-00478-y&gt;</t>
  </si>
  <si>
    <t>Fisher, J. T., &amp; Burton, C. (2012). *Monitoring Mammals in Alberta: Recommendations for Remote Camera Trapping*. Alberta Innovates - Technology Futures &amp; Alberta Biodiversity Monitoring Institute. &lt;https://doi.org/0.13140/RG.2.1.3944.3680&gt;</t>
  </si>
  <si>
    <t>Fisher, J. T., Anholt, B., &amp; Volpe, J. P. (2011). Body Mass Explains Characteristic Scales of Habitat Selection in Terrestrial Mammals. *Ecology and Evolution*, *1*(4), 517–528. &lt;https://doi.org/10.1002/ece3.45&gt;</t>
  </si>
  <si>
    <t>Fisher, J. T., Wheatley, M., &amp; Mackenzie, D. (2014). Spatial Patterns of Breeding Success of Grizzly Bears derived from Hierarchical Multistate Models. *Conservation Biology, 28*(5), 1249–1259. &lt;https://doi.org/10.1111/cobi.12302&gt;</t>
  </si>
  <si>
    <t>Found, R., &amp; Patterson, B. R. (2020). Assessing Ungulate Populations in Temperate North America. *Canadian Wildlife Biology and Management, 9*(1), 21–42. &lt;https://cwbm.ca/wp-content/uploads/2020/05/Found-Patterson.pdf&gt;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</si>
  <si>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</si>
  <si>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</si>
  <si>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</si>
  <si>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Ganskopp, D. C., &amp; Johnson, D. D. (2007). GPS Error in Studies Addressing Animal Movements and Activities. *Rangeland Ecology and Management, 60*, 350–358. &lt;https://doi.org/10.2111/1551-5028(2007)60[350:GEISAA]2.0.CO;2&gt;</t>
  </si>
  <si>
    <t>Gilbert, N. A., Clare, J. D. J., Stenglein, J. L., &amp; Zuckerberg, B. (2021). Abundance Estimation of Unmarked Animals based on Camera-Trap Data. *Conservation Biology, 35*(1), 88-100. &lt;https://doi.org/10.1111/cobi.13517&gt;</t>
  </si>
  <si>
    <t>Glen, A. S., Cockburn, S., Nichols, M., Ekanayake, J., &amp; Warburton, B. (2013) Optimising Camera Traps for Monitoring Small Mammals. *PloS one,* 8(6), Article e67940. &lt;https://doi.org/10.1371/journal.pone.0067940&gt;</t>
  </si>
  <si>
    <t>Glover‐Kapfer, P., Soto‐Navarro, C. A., Wearn, O. R., Rowcliffe, M., &amp; Sollmann, R. (2019). Camera‐trapping version 3.0: Current constraints and future priorities for development. *Remote Sensing in Ecology and Conservation, 5*(3), 209–223. &lt;https://doi.org/10.1002/rse2.106&gt;</t>
  </si>
  <si>
    <t>Gotelli, N., &amp; Colwell, R. (2001). Quantifying biodiversity: procedures and pitfalls in the measurement and comparison of species richness. *Ecology Letters, 4*, 379–391. &lt;https://doi.org/10.1046/j.1461-0248.2001.00230.x&gt;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</si>
  <si>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</si>
  <si>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Government of Alberta (2023a) *LAT Overview.* Edmonton, Alberta. &lt;https://www.alberta.ca/lat-overview.aspx&gt;</t>
  </si>
  <si>
    <t>Government of Alberta (2023b) *Proponent-led Indigenous consultations.* Edmonton, Alberta. &lt;https://www.alberta.ca/proponent-led-indigenous-consultations.aspx&gt;</t>
  </si>
  <si>
    <t>Greenberg, S. (2018). *Timelapse: An Image Analyser for Camera Traps.* University of Calgary. &lt;https://saul.cpsc.ucalgary.ca/timelapse/pmwiki.php?n=Main.Download2./&gt;</t>
  </si>
  <si>
    <t>Greenberg, S. (2020). *Automated Image Recognition for Wildlife Camera Traps: Making it Work for You*. Research report, University of Calgary: Prism Digital Repository, August 21, 15 pages, &lt;https://prism.ucalgary.ca/items/f68a0c27-8502-4fe4-a3b9-3a3c2d994762&gt;</t>
  </si>
  <si>
    <t>Guillera-Arroita, G., Ridout, M. S., &amp; Morgan, B. J. T. (2010). Design of Occupancy Studies with Imperfect Detection. *Methods in Ecology and Evolution, 1*, 131–139. &lt;https://doi.org/10.1111/j.2041-210X.2010.00017.x&gt;</t>
  </si>
  <si>
    <t>Hall, K. W., Cooper, J. K., &amp; Lawton, D. C. (2008). GPS accuracy: Hand-held versus RTK. *CREWES Research Report, 20*. &lt;https://www.crewes.org/Documents/ResearchReports/2008/2008-15.pdf&gt;</t>
  </si>
  <si>
    <t>Harrison, X. A., Donaldson, L., Correa-Cano, M. E., Evans, J., Fisher, D. N., Goodwin, C. E. D., Robinson, B. S., Hodgson, D. J., &amp; Inger, R. (2018). A Brief Introduction to Mixed Effects Modelling and Multi-Model Inference in Ecology. *PeerJ, 6*, Article e4794. &lt;https://doi.org/10.7717/peerj.4794&gt;</t>
  </si>
  <si>
    <t>Heilbron, D. C. (1994). Zero-Altered and other Regression Models for Count Data with Added Zeros. *Biometrical Journal, 36*(5), 531-547. &lt;https://doi.org/https://doi.org/10.1002/bimj.4710360505&gt;</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</si>
  <si>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</si>
  <si>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Holinda, D., Burgar, J. M., &amp; Burton, A. C. (2020). Effects of scent lure on camera trap detections vary across mammalian predator and prey species. *PLoS One, 15*(5), e0229055. &lt;https://doi.org/10.1371/journal.pone.0229055&gt;</t>
  </si>
  <si>
    <t>Howe, E. J., Buckland, S. T., Després-Einspenner, M. -L., &amp; Kühl, H. S. (2017). Distance sampling with camera traps. *Methods in Ecology and Evolution, 8*(11), 1558–1565. &lt;https://doi.org/https://doi.org/10.1111/2041-210X.12790&gt;</t>
  </si>
  <si>
    <t>Hurlbert, S. (1984). Pseudoreplication and the design of ecological field experiments. *Ecological Monographs, 54*(2), 187–211. &lt;https://doi.org/10.2307/1942661&gt;</t>
  </si>
  <si>
    <t>Iijima, H. (2020). A Review of Wildlife Abundance Estimation Models: Comparison of Models for Correct Application. Mammal Study, 45(3), 177. &lt;https://doi.org/10.3106/ms2019-0082&gt;</t>
  </si>
  <si>
    <t>Iknayan, K. J., Tingley, M. W., Furnas, B. J., &amp; Beissinger, S. R. (2014). Detecting Diversity: Emerging Methods to Estimate Species Diversity. *Trends in Ecology &amp; Evolution, 29*(2), 97–106. &lt;https://doi.org/10.1016/j.tree.2013.10.012&gt;</t>
  </si>
  <si>
    <t>Jennelle, C. S., Runge, M. C., &amp; MacKenzie, D. I. (2002). The Use of Photographic Rates to Estimate Densities of Tigers and Other Cryptic Mammals: A Comment on Misleading Conclusions. *Animal Conservation, 5*(2), 119–120. &lt;https://doi.org/10.1017/s1367943002002160&gt;</t>
  </si>
  <si>
    <t>Jennrich, R. I., &amp; Turner, F. B. (1969). Measurement of non-circular home range. *Journal of Theoretical Biology, 22*(2), 227–237. &lt;https://doi.org/https://doi.org/10.1016/0022-5193(69)90002-2&gt;</t>
  </si>
  <si>
    <t>Jiménez, J., C. Augustine, B., Linden, D. W., B. Chandler, R., &amp; Royle, J. A. (2021). Spatial capture–recapture with random thinning for unidentified encounters. *Ecology and Evolution, 11*, 1187–1198. &lt;https://doi.org/10.1002/ece3.7091&gt;</t>
  </si>
  <si>
    <t>Johanns, P, Haucke, T., &amp; Steinhage, V. (2022) Automated Distance Estimation and Animal Tracking for Wildlife Camera Trapping. *Ecological Informatics, 70,* arXiv:2202. 04613. &lt;https://doi.org/10.48550/arXiv.2202.04613&gt;</t>
  </si>
  <si>
    <t>Junker, J., Kühl, H., Orth, L., Smith, R., Petrovan, S., &amp; Sutherland, W. (2021). *7. Primate Conservation.* In (pp. 435–486). &lt;https://doi.org/10.11647/obp.0267.07&gt;</t>
  </si>
  <si>
    <t>Karanth, K. U., &amp; Nichols, J. D. (1998). Estimation of tiger densities in India using photographic captures and recaptures. *Ecology*, *79*(8), 2852–2862. &lt;https://doi.org/10.1890/0012-9658(1998)079[2852:EOTDII]2.0.CO;2&gt;</t>
  </si>
  <si>
    <t>Karanth, K. U., Nichols, J. D., Kumar, N. S., &amp; Hines, J. E. (2006). Assessing Tiger Population Dynamics Using Photographic Capture–Recapture Sampling. *Ecology, 87*(11), 2925–2937. &lt;https://doi.org/10.1890/0012-9658(2006)87[2925:ATPDUP]2.0.CO;2&gt;</t>
  </si>
  <si>
    <t>Karanth, K. U. (1995). Estimating tiger Panthera tigris populations from camera-trap data using capture-recapture models. *Biological Conservation, 71*(3), 333–338. &lt;https://doi.org/10.1016/0006-3207(94)00057-W&gt;</t>
  </si>
  <si>
    <t>Kays, R., Kranstauber, B., Jansen, P., Carbone, C., Rowcliffe, M., Fountain, T., &amp; Tilak, S. (2009). Camera traps as sensor networks for monitoring animal communities. *2009 IEEE 34th Conference on Local Computer Networks*, 811–818. &lt;https://doi.org/10.1109/lcn.2009.5355046&gt;</t>
  </si>
  <si>
    <t>Kays, R., Tilak, S., Kranstauber, B., Jansen, P. A., Carbone, C., Rowcliffe, M. J., &amp; He, Z. (2010). Monitoring wild animal communities with arrays of motion sensitive camera traps. *arXiv Preprint*, arXiv:1009. 5718. &lt;https://arxiv.org/pdf/1009.5718&gt;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</si>
  <si>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</si>
  <si>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Keim, J. L., DeWitt, P. D., &amp; Lele, S. R. (2011). Predators choose prey over prey habitats: Evidence from a lynx–hare system. *Ecological Applications*, *21*(4), 1011–1016. &lt;https://doi.org/10.1890/10-0949.1&gt;</t>
  </si>
  <si>
    <t>Keim, J. L., Lele, S. R., DeWitt, P. D., Fitzpatrick, J. J., Jenni, N. S. (2019). Estimating the intensity of use by interacting predators and prey using camera traps. *Journal of Animal Ecology, 88*, 690–701. &lt;https://doi.org/10.1111/1365-2656.12960&gt;</t>
  </si>
  <si>
    <t>Keim, J. L., DeWitt, P. D., Wilson, S. F., Fitzpatrick, J. J., Jenni, N. S., &amp; Lele, S. R. (2021). Managing animal movement conserves predator–prey dynamics. *Frontiers in Ecology and the Environment, 19*(7), 379-385. &lt;https://esajournals.onlinelibrary.wiley.com/doi/10.1002/fee.2358&gt;</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</si>
  <si>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</si>
  <si>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</si>
  <si>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Kleiber, C., &amp; Zeileis, A. (2016). Visualizing Count Data Regressions Using Rootograms. *The American Statistician, 70*(3), 296–303. &lt;https://doi.org/10.1080/00031305.2016.1173590&gt;</t>
  </si>
  <si>
    <t>Kusi, N., Sillero‐Zubiri, C., Macdonald, D. W., Johnson, P. J., &amp; Werhahn, G. (2019). Perspectives of traditional Himalayan communities on fostering coexistence with Himalayan wolf and snow leopard. *Conservation Science and Practice, 2*(3). &lt;https://doi.org/10.1111/csp2.165&gt;</t>
  </si>
  <si>
    <t>Lahoz-Monfort, J. J., &amp; Magrath, M. J. L. (2021). A Comprehensive Overview of Technologies for Species and Habitat Monitoring and Conservation. *Bioscience, 71*(10), 1038–1062. &lt;https://doi.org/10.1093/biosci/biab073&gt;</t>
  </si>
  <si>
    <t>Lambert, D. (1992). Zero-Inflated Poisson Regression, with an application to Defects in Manufacturing. *Technometrics, 34*(1), 1–14. &lt;https://doi.org/10.2307/1269547&gt;</t>
  </si>
  <si>
    <t>Lazenby, B. T., Mooney, N. J., &amp; Dickman, C. R. (2015). Detecting species interactions using remote cameras: Effects on small mammals of predators, conspecifics, and climate. *Ecosphere, 6*(12), 1–18. &lt;https://doi.org/10.1890/ES14-00522.1&gt;</t>
  </si>
  <si>
    <t>Lele, S. R., Merrill, E. H., Keim, J., &amp; Boyce, M. S. (2013). Selection, use, choice and occupancy: Clarifying concepts in resource selection studies. Journal of Animal Ecology, 82(6), 1183–1191. &lt;https://doi.org/10.1111/1365-2656.12141&gt;</t>
  </si>
  <si>
    <t>Li, S., McShea, W. J., Wang, D. J., Huang, J. Z., &amp; Shao, L. K. (2012). A Direct Comparison of Camera-Trapping and Sign Transects for Monitoring Wildlife in the Wanglang National Nature Reserve, China. *Wildlife Society Bulletin, 36*(3), 538–545. &lt;https://doi.org/10.1002/wsb.161&gt;</t>
  </si>
  <si>
    <t>Loonam, K. E., Lukacs, P. M., Ausband, D. E., Mitchell, M. S., &amp; Robinson, H. S. (2021). Assessing the robustness of time-to-event models for estimating unmarked wildlife abundance using remote cameras. *Ecological Applications, 31*(6), Article e02388. &lt;https://doi.org/10.1002/eap.2388&gt;</t>
  </si>
  <si>
    <t>Lynch, T. P., Alderman, R., &amp; Hobday, A. J. (2015). A high-resolution panorama camera system for monitoring colony-wide seabird nesting behaviour. *Methods in Ecology and Evolution, 6*(5), 491–499. &lt;https://doi.org/10.1111/2041-210X.12339&gt;</t>
  </si>
  <si>
    <t>MacKenzie, D. I., &amp; Kendall, W. L. (2002) How Should Detection Probability Be Incorporated into Estimates of Relative Abundance? *Ecology, 83*(9), 2387–93. &lt;https://doi.org/10.1890/0012-9658(2002)083[2387:HSDPBI]2.0.CO;2&gt;</t>
  </si>
  <si>
    <t>MacKenzie, D. I., Nichols, J. D., Lachman, G. B., Droege, S., Royle, J. A., &amp; Langtimm, C. A. (2002). Estimating Site Occupancy Rates When Detection Probabilities Are Less Than One. *Ecology, 83*(8), 2248–2255. &lt;https://doi.org/10.2307/3072056&gt;</t>
  </si>
  <si>
    <t>MacKenzie, D. I., Nichols, J. D., Hines, J. E., Knutson, M. G., &amp; Franklin, A. B. (2003). Estimating site occupancy, colonization, and local extinction when a species is detected imperfectly. *Ecology, 84*(8), 2200–2207. &lt;https://doi.org/10.1890/02-3090&gt;</t>
  </si>
  <si>
    <t>MacKenzie, D. I., Bailey, L. L., &amp; Nichols, J. D. (2004). Investigating Species Co-Occurrence Patterns When Species Are Detected Imperfectly. *Journal of Animal Ecology, 73*(3), 546–555. &lt;https://doi.org/10.1111/j.0021-8790.2004.00828.x&gt;</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</si>
  <si>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</si>
  <si>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</si>
  <si>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McClintock, B. T., White, G. C., Antolin, M. F., &amp; Tripp, D. W. (2009). Estimating abundance using mark-resight when sampling is with replacement or the number of marked individuals is unknown. *Biometrics, 65*(1), 237–246. &lt;https://doi.org/10.1111/j.1541-0420.2008.01047.x&gt;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</si>
  <si>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</si>
  <si>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McCullagh, P., &amp; Nelder, J. A. (1989). *Generalised Linear Models,* 2nd edn. Chapman and Hall, London. &lt;http://dx.doi.org/10.1007/978-1-4899-3242-6&gt;</t>
  </si>
  <si>
    <t>McShea, W. J., Forrester, T., Costello, R., He, Z., &amp; Kays, R. (2015). Volunteer-Run Cameras as Distributed Sensors for Macrosystem Mammal Research. *Landscape Ecology, 31,* 1–13. &lt;https://doi.org/10.1007/s10980-015-0262-9&gt;</t>
  </si>
  <si>
    <t>Meek, P. D., Ballard, G. A., &amp; Falzon, G. (2016). The Higher You Go the Less You Will Know: Placing Camera Traps High to Avoid Theft Will Affect Detection. *Remote Sensing in Ecology and Conservation, 2*(4), 204–211. &lt;https://doi.org/10.1002/rse2.28&gt;</t>
  </si>
  <si>
    <t>Moeller, A. K., Waller, S. J., DeCesare, N. J., Chitwood, M. C., &amp; Lukacs, P. M. (2023). Best practices to account for capture probability and viewable area in camera‐based abundance estimation. *Remote Sensing in Ecology and Conservation.* &lt;https://doi.org/10.1002/rse2.300&gt;</t>
  </si>
  <si>
    <t>Moeller, A. K., Lukacs, P. M., &amp; Horne, J. S. (2018). Three Novel Methods to Estimate Abundance of Unmarked Animals using Remote Cameras. *Ecosphere, 9*(8), Article e02331. &lt;https://doi.org/10.1002/ecs2.2331&gt;</t>
  </si>
  <si>
    <t>Moll, R. J., Ortiz-Calo, W., Cepek, J. D., Lorch, P. D., Dennis, P. M., Robison, T., &amp; Montgomery, R. A. (2020). The effect of camera-trap viewshed obstruction on wildlife detection: implications for inference. *Wildlife Research, 47*(2). &lt;https://doi.org/10.1071/wr19004&gt;</t>
  </si>
  <si>
    <t>Molloy, S. W. (2018). *A Practical Guide to Using Camera Traps for Wildlife Monitoring in Natural Resource Management Projects*. &lt;https://doi.org/10.13140/RG.2.2.28025.57449&gt;</t>
  </si>
  <si>
    <t>Moqanaki, E. S., Milleret, C., Tourani, M., Dupont, P., &amp; Bischof, R. (2021). Consequences of ignoring variable and spatially autocorrelated detection probability in spatial capture- recapture. *Landscape Ecology, 36, 2879–2895*. &lt;https://doi.org/10.1007/s10980-021-01283-x&gt;</t>
  </si>
  <si>
    <t>Morrison, M. L., Block, W. M., Strickland, M. D., Collier, B. A. &amp; Peterson, M. J. (2008). Wildlife Study Design. Springer, New York. &lt;https://doi.org/10.1007/978-0-387-75528-1&gt;</t>
  </si>
  <si>
    <t>Muhly, T. B., Semeniuk, C., Massolo, A., Hickman, L., &amp; Musiani, M. (2011). Human activity helps prey win the predator-prey space race. *PloS One, 6*(3), e17050. &lt;https://doi.org/10.1371/journal.pone.0017050&gt;</t>
  </si>
  <si>
    <t>Muhly, T., Serrouya, R., Neilson, E., Li, H., &amp; Boutin, S. (2015). Influence of In-Situ Oil Sands Development on Caribou (Rangifer tarandus) Movement. PloS One, 10(9), e0136933. &lt;https://doi.org/10.1371/journal.pone.0136933&gt;</t>
  </si>
  <si>
    <t>Mullahy, J. (1986). Specification and Testing of Some Modified Count Data Models. *Journal of Econometrics, 3*3(3), 341–365. &lt;https://doi.org/10.1016/0304-4076(86)90002-3&gt;</t>
  </si>
  <si>
    <t>Murray, M. H., Hill, J., Whyte, P., &amp; St Clair, C. C. (2016) Urban Compost Attracts Coyotes, Contains Toxins, and may Promote Disease in Urban-Adapted Wildlife. *EcoHealth, 13*(2):285–92. &lt;https://www.ncbi.nlm.nih.gov/pubmed/27106524&gt;</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</si>
  <si>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</si>
  <si>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Natural Regions Committee. (2006). Natural regions and subregions of Alberta (T/852; p. 264). Government of Alberta. &lt;https://open.alberta.ca/publications/0778545725&gt;</t>
  </si>
  <si>
    <t>Newbold, H. G., &amp; King, C. M. (2009). Can a predator see invisible light? Infrared vision in ferrets (*Mustelo furo*). *Wildlife Research, 36*(4), 309–318. &lt;https://doi.org/10.1071/WR08083&gt;</t>
  </si>
  <si>
    <t>Norouzzadeh, M. S., Morris, D., Beery, S., Joshi, N., Jojic, N., Clune, J., &amp; Schofield, M. (2020). A deep active learning system for species identification and counting in camera trap images. *Methods in Ecology and Evolution, 12*(1), 150–161. &lt;https://doi.org/10.1111/2041-210x.1350&gt;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</si>
  <si>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</si>
  <si>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Pacifici, K., Reich, B. J., Dorazio, R. M., Conroy, M. J., &amp; McPherson, J. (2016). Occupancy estimation for rare species using a spatially‐adaptive sampling design. *Methods in Ecology and Evolution, 7*(3), 285–293. &lt;https://doi.org/10.1111/2041-210x.12499&gt;</t>
  </si>
  <si>
    <t>Palencia, P., Vicente, J., Soriguer, R. C., &amp; Acevedo, P. (2022). Towards a best‐practices guide for camera trapping: assessing differences among camera trap models and settings under field conditions. *Journal of Zoology, 316*(3), 197–208. &lt;https://doi.org/10.1111/jzo.12945&gt;</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</si>
  <si>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</si>
  <si>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Powell, R. A., &amp; Mitchell, M. S. (2012). What is a home range? *Journal of Mammalogy, 93*(4), 948-958. &lt;https://doi.org/10.1644/11-mamm-s-177.1&gt;</t>
  </si>
  <si>
    <t>Pyron, M. (2010) Characterizing Communities. *Nature Education Knowledge, 3*(10):39. &lt;https://www.nature.com/scitable/knowledge/library/characterizing-communities-13241173/&gt;</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</si>
  <si>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</si>
  <si>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Randler, C., &amp; Kalb, N. (2018). Distance and size matters: A comparison of six wildlife camera traps and their usefulness for wild birds. *Ecology and Evolution*, 1-13. &lt;https://onlinelibrary.wiley.com/doi/pdf/10.1002/ece3.4240&gt;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</si>
  <si>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</si>
  <si>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</si>
  <si>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</si>
  <si>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</si>
  <si>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Ridout, M. S., &amp; Linkie, M. (2009). Estimating overlap of daily activity patterns from camera trap data. *Journal of Agricultural, Biological, and Environmental Statistics, 14*(3), 322–337. &lt;https://doi.org/10.1198/jabes.2009.08038&gt;</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</si>
  <si>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</si>
  <si>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Roemer, G. W., Gompper, M. E., &amp; Van Valkenburgh, B. (2009). The Ecological Role of the Mammalian Mesocarnivore. *BioScience*, *59*(2), 165–173. &lt;https://doi.org/10.1525/bio.2009.59.2.9&gt;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</si>
  <si>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</si>
  <si>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</si>
  <si>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Rowcliffe, M. J., Carbone, C., Jansen, P. A., Kays, R., &amp; Kranstauber, B. (2011). Quantifying the sensitivity of camera traps: an adapted distance sampling approach. *Methods in Ecology and Evolution, 2*(5), 464–476. &lt;https://doi.org/10.1111/j.2041-210X.2011.00094.x&gt;</t>
  </si>
  <si>
    <t>Rowcliffe, J. M., Kays, R., Kranstauber, B., Carbone, C., Jansen, P. A., &amp; Fisher, D. (2014). Quantifying levels of animal activity using camera trap data. *Methods in Ecology and Evolution*, *5*(11), 1170–1179. &lt;https://doi.org/10.1111/2041-210x.12278&gt;</t>
  </si>
  <si>
    <t>Rowcliffe, J. M., Jansen, P. A., Kays, R., Kranstauber, B., &amp; Carbone, C. (2016). Wildlife speed cameras: measuring animal travel speed and day range using camera traps. *Remote Sensing in Ecology and Conservation, 2*, 84–94. &lt;https://doi.org/10.1002/rse2.17&gt;</t>
  </si>
  <si>
    <t>Royle, J. A., &amp; Nichols, J. D. (2003). Estimating abundance from repeated presence–absence data or point counts. *Ecology, 84*, 777–790. &lt;https://doi.org/10.1890/0012-9658(2003)084[0777:EAFRPA]2.0.CO;2&gt;</t>
  </si>
  <si>
    <t>Royle, J. A., &amp; Young, K. V. (2008). A hierarchical model for spatial capture-recapture data. *Ecology, 89*(8), 2281–2289. &lt;https://doi.org/10.1890/07-0601.1&gt;</t>
  </si>
  <si>
    <t>Royle, J. A. (2004). N-mixture Models for estimating population size from spatially Repeated Counts. *International Biometric Society, 60*(1), 108–115. &lt;https://www.jstor.org/stable/3695558&gt;</t>
  </si>
  <si>
    <t>Samejima, H., Ong, R., Lagan, P. &amp; Kitayama, K. (2012). Camera-trapping rates of mammals and birds in a Bornean tropical rainforest under sustainable forest management. *Forest Ecology and Management, 270*, 248–256. &lt;https://doi.org/10.1016/j.foreco.2012.01.013&gt;</t>
  </si>
  <si>
    <t>Santini, G., Abolaffio, M., Ossi, F., Franzetti, B., Cagnacci, F., &amp; Focardi, S. (2022) Population Assessment without Individual Identification Using Camera-Traps: A Comparison of Four Methods. *Basic and Applied Ecology, 61*, 68–81. &lt;https://doi.org/10.1016/j.baae.2022.03.007&gt;</t>
  </si>
  <si>
    <t>Schweiger, A. K. (2020). Spectral Field Campaigns: Planning and Data Collection. In Cavender-Bares, J., Gamon, J. A., &amp; Townsend, P. A (Eds.), *Remote Sensing of Plant Biodiversity* (pp. 385–423). &lt;https://doi.org/10.1007/978-3-030-33157-3_15&gt;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</si>
  <si>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</si>
  <si>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Seccombe, S. (2017). *ZSL Trail Camera Comparison Testing.* Zoological Society of London: Conservation Technology Unit. &lt;https://www.wildlabs.net/sites/default/files/community/files/zsl_trail_camera_comparison_for_external_use.pdf&gt;</t>
  </si>
  <si>
    <t>Séquin, E. S., Jaeger M. M., Brussard P. F., &amp; Barrett, R. H. (2003). Wariness of Coyotes to Camera Traps Relative to Social Status and Territory Boundaries. Lincoln, NE, USA: University of Nebraska–Lincoln. &lt;https://doi.org/10.1139/z03-204&gt;</t>
  </si>
  <si>
    <t>Si, X., Kays, R., &amp; Ding, P. (2014). How long is enough to detect terrestrial animals? Estimating the minimum trapping effort on camera traps. *PeerJ, 2*, e374. &lt;https://doi.org/10.7717/peerj.374&gt;</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</si>
  <si>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</si>
  <si>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Sollmann, R., Gardner, B., Parsons, A. W., Stocking, J. J., McClintock, B. T., Simons, T. R., Pollock, K. H., &amp; O'Connell, A. F. (2013b). A Spatial Mark-Resight Model Augmented with Telemetry Data. *Ecology, 94*(3), 553–559. &lt;https://doi.org/10.1890/12-1256.1&gt;</t>
  </si>
  <si>
    <t>Sollmann, R., Mohamed, A., Samejima, H., &amp; Wilting, A. (2013c). Risky Business or Simple Solution – Relative Abundance Indices from Camera-Trapping. *Biological Conservation, 159*, 405–412. &lt;https://doi.org/10.1016/j.biocon.2012.12.025&gt;</t>
  </si>
  <si>
    <t>Sollmann, R. (2018). A gentle introduction to camera‐trap data analysis. *African Journal of Ecology,* 56, 740–749. &lt;https://doi.org/10.1111/aje.12557&gt;</t>
  </si>
  <si>
    <t>Southwell, D. M., Einoder, L. D., Lahoz‐Monfort, J. J., Fisher, A., Gillespie, G. R., &amp; Wintle, B. A. (2019). Spatially explicit power analysis for detecting occupancy trends for multiple species. *Ecological Applications, 29*, e01950. &lt;https://doi.org/10.1002/eap.1950&gt;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</si>
  <si>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</si>
  <si>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Lukacs, P., &amp; McKelvey, K. (2018). Sampling scales define occupancy and underlying occupancy–abundance relationships in animals. *Ecology*, *99*(1), 172–183. &lt;https://doi.org/10.1002/ecy.2054&gt;</t>
  </si>
  <si>
    <t>Steenweg, R., Hebblewhite, M., Whittington, J., &amp; Mckelvey, K. (2019). Species‐specific Differences in Detection and Occupancy Probabilities Help Drive Ability to Detect Trends in Occupancy. *Ecosphere, 10*(4), Article e02639. &lt;https://doi.org/10.1002/ecs2.2639&gt;</t>
  </si>
  <si>
    <t>Steenweg, R., Whittington, J., &amp; Hebblewhite, M. (2015). *Canadian Rockies remote camera multi-species occupancy project: Examining trends in carnivore populations and their prey*. University of Montana. &lt;http://parkscanadahistory.com/wildlife/steenweg-2015.pdf&gt;</t>
  </si>
  <si>
    <t>Steinbeiser, C. M., Kioko, J., Maresi, A., Kaitilia, R., &amp; Kiffner, C. (2019). Relative Abundance and Activity Patterns Explain Method-Related Differences in Mammalian Species Richness Estimates. *Journal of Mammalogy, 100*(1), 192–201. &lt;https://doi.org/10.1093/jmammal/gyy175&gt;</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</si>
  <si>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</si>
  <si>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</si>
  <si>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</si>
  <si>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C. C., Fuller, A. K., &amp; Royle., J. A. (2014). Trap Configuration and Spacing Influences Parameter Estimates in Spatial Capture-Recapture Models. *PLoS One, 9*(2): e88025. &lt;https://doi.org/10.1371/journal.pone.0088025&gt;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</si>
  <si>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</si>
  <si>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Tanwar, K. S., Sadhu, A., &amp; Jhala, Y. V. (2021). Camera trap placement for evaluating species richness, abundance, and activity. *Scientific Reports, 11*(1), 23050. &lt;https://doi.org/10.1038/s41598-021-02459-w&gt;</t>
  </si>
  <si>
    <t>The WILDLABS Partnership (2021). *How do I get started with Megadetector?* Siyu Y. &lt;https://www.wildlabs.net/event/how-do-i-get-started-megadetector&gt;</t>
  </si>
  <si>
    <t>Tigner, J., Bayne, E. M., &amp; Boutin, S. (2014). Black bear use of seismic lines in Northern Canada. *Journal of Wildlife Management, 78* (2), 282–292. &lt;https://doi.org/10.1002/jwmg.664&gt;</t>
  </si>
  <si>
    <t>Tobler, M. W. &amp; Powell, G. V. N. (2013). Estimating jaguar densities with camera traps: problems with current designs and recommendations for future studies. *Biological Conservation, 159*, 109–118. &lt;https://doi.org/10.1016/j.biocon.2012.12.009&gt;</t>
  </si>
  <si>
    <t>Tobler, M. W., Pitman, R. L., Mares, R. &amp; Powell, G. (2008). An Evaluation of Camera Traps for Inventorying Large- and Medium-Sized Terrestrial Rainforest Mammals. *Animal Conservation, 11*, 169–178. &lt;https://doi.org/10.1111/j.1469-1795.2008.00169.x&gt;</t>
  </si>
  <si>
    <t>Tourani, M. (2022). A review of spatial capture-recapture: Ecological insights, limitations, and prospects. *Ecology and Evolution, 12*, e8468. &lt;https://doi.org/10.1002/ece3.8468&gt;</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</si>
  <si>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</si>
  <si>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Tschumi, M., Ekroos, J., Hjort, C., Smith, H. G., &amp; Birkhofer, K. (2018). Rodents, not birds, dominate predation-related ecosystem services and disservices in vertebrate communities of agricultural landscapes. *Oecologia, 188* (3), 863–873. &lt;https://doi.org/10.1007/s00442-018-4242-z&gt;</t>
  </si>
  <si>
    <t>Van Berkel, T. (2014). *Camera trapping for wildlife conservation: Expedition field techniques*. Geography Outdoors. &lt;https://www.researchgate.net/publication/339271024_Expedition_Field_Techniques_Camera_Trapping&gt;</t>
  </si>
  <si>
    <t>Van Dooren, T. J. M. (2016). Pollinator species richness: Are the declines slowing down? *Nature Conservation*, *15*, 11–22. &lt;https://doi.org/10.3897/natureconservation.15.9616&gt;</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</si>
  <si>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</si>
  <si>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</si>
  <si>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Vidal, M., Wolf, N., Rosenberg, B., Harris, B. P., &amp; Mathis, A. (2021). Perspectives on Individual Animal Identification from Biology and Computer Vision. *Integrative and Comparative Biology, 61*(3), 900-916. &lt;https://academic.oup.com/icb/article/61/3/900/6288456&gt;</t>
  </si>
  <si>
    <t>Wearn, O. R., &amp; Glover-Kapfer, P. (2019). Snap happy: Camera traps are an effective sampling tool when compared with alternative methods. *Royal Society Open Science*, *6*(3), 181748. &lt;https://doi.org/10.1098/rsos.181748&gt;</t>
  </si>
  <si>
    <t>Wearn, O. R., Carbone, C., Rowcliffe, J. M., Bernard, H. &amp; Ewers, R. M. (2016). Grain-dependent responses of mammalian diversity to land-use and the implications for conservation set-aside. *Ecological Applications, 26*(5), 1409–1420. &lt;https://doi.org/10.1890/15-1363&gt;</t>
  </si>
  <si>
    <t>Welbourne, D. J., Claridge, A. W., Paul, D. J., &amp; Lambert, A. (2016). How do passive infrared triggered camera traps operate and why does it matter? Breaking down common misconceptions. *Remote Sensing in Ecology and Conservation*, 77-83. &lt;https://doi.or/10.1002/rse2.20&gt;</t>
  </si>
  <si>
    <t>Wellington, K., Bottom, C., Merrill, C., &amp; Litvaitis, J. A. (2014). Identifying performance differences among trail cameras used to monitor forest mammals. *Wildlife Society Bulletin, 38*(3), 634–638. &lt;https://doi.org/10.1002/wsb.425&gt;</t>
  </si>
  <si>
    <t>Welsh, A. H., Cunningham, R. B., &amp; Chambers, R. L. (2000). Methodology for estimating the abundance of rare animals: Seabird nesting on North East Herald Cay. *Biometrics, 56*(1), 22–30. &lt;https://doi.org/10.1111/j.0006-341X.2000.00022.x&gt;</t>
  </si>
  <si>
    <t>Whittington, J., Hebblewhite, M., Chandler, R. B., &amp; Lentini, P. (2018). Generalized spatial mark-resight models with an application to grizzly bears. *Journal of Applied Ecology, 55*(1), 157–168. &lt;https://doi.org/10.1111/1365-2664.12954&gt;</t>
  </si>
  <si>
    <t>Whittington, J., Low, P., &amp; Hunt, B. (2019). Temporal road closures improve habitat quality for wildlife. *Scientific Reports, 9* (1), 3772. &lt;https://www.nature.com/articles/s41598-019-40581-y&gt;</t>
  </si>
  <si>
    <t>WildCAM Network (2019). *WildCAM Network Camera Trapping Best Practices Literature Synthesis.* &lt;https://wildcams.ca/site/assets/files/1390/wildcam_network_camera_trapping_best_practices_literature_synthesis.pdf&gt;</t>
  </si>
  <si>
    <t>WildCo Lab (2020). *WildCo_Image_Renamer.* &lt;https://github.com/WildCoLab/WildCo_Image_Renamer&gt;</t>
  </si>
  <si>
    <t>WildCo Lab (2021a). *WildCo-FaceBlur.* &lt;https://github.com/WildCoLab/WildCo_Face_Blur&gt;</t>
  </si>
  <si>
    <t>WildCo Lab (2021b). *WildCo: Reproducible camera trap data exploration and analysis examples in R*. University of British Columbia. &lt;https://bookdown.org/c_w_beirne/wildCo-Data-Analysis/#what-this-guide-is&gt;</t>
  </si>
  <si>
    <t>Zeileis, A., Kleiber, C., &amp; Jackman, S. (2008). Regression Models for Count Data in R. *Journal of Statistical Software, 27*(8). &lt;https://doi.org/10.18637/jss.v027.i08&gt;</t>
  </si>
  <si>
    <t>Zorn, C. J. W. (1998). An Analytic and Empirical Examination of Zero-inflated and Hurdle Poisson Specifications. *Sociological Methods and Research 26*(3), 368-400. &lt;https://doi.org/10.1177/0049124198026003004&gt;</t>
  </si>
  <si>
    <t>Zuur, A. K., Ieno, E. N., &amp; Smith, G. M. (2007). Generalised linear modelling. In, M. Gail, K. Krickeberg, J. Samet, A. Tsiatis, &amp; W. Wong (Eds.), *Analysing Ecological Data* (pp 79-96). Springer. &lt;https://doi.org/10.1111/j.1751-5823.2007.00030_17.x&gt;</t>
  </si>
  <si>
    <t>sequin_et_al_2003</t>
  </si>
  <si>
    <t>kinnaird_obrien_2012</t>
  </si>
  <si>
    <t>Kucera &amp; Barrett., 2011</t>
  </si>
  <si>
    <t>kucera_barrett._2011</t>
  </si>
  <si>
    <t>oksanen_et_al_2024</t>
  </si>
  <si>
    <t>wearn_gloverkapfer_2017</t>
  </si>
  <si>
    <t>Project Dragonfly. (2019, Jan 24). *Abundance, species richness, and diversity* [Video]. YouTube. &lt;https://www.youtube.com/watch?v=ghhZClDRK_g&amp;source_ve_path=OTY3MTQbqI&gt;</t>
  </si>
  <si>
    <t>project_dragonfly_2019</t>
  </si>
  <si>
    <t>Project Dragonfly, 2019</t>
  </si>
  <si>
    <t>mecks100_2018</t>
  </si>
  <si>
    <t>mecks100 (2018, Feb 7). *Species accumulation and rarefaction curves* [Video]. YouTube. &lt;https://www.youtube.com/watch?v=4gcmAUpo9TU&gt;</t>
  </si>
  <si>
    <t>mecks100, 2018</t>
  </si>
  <si>
    <t>VSN International (2022, Jul 13). *Species abundance tools in Genstat* [Video]. YouTube. &lt;https://www.youtube.com/watch?v=wBx7f4PP8RE&gt;</t>
  </si>
  <si>
    <t>VSN International, 2022</t>
  </si>
  <si>
    <t>vsn_international_2022</t>
  </si>
  <si>
    <t>Riffomonas Project, 2022</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</si>
  <si>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</si>
  <si>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</si>
  <si>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</si>
  <si>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</si>
  <si>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</si>
  <si>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</si>
  <si>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</si>
  <si>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</si>
  <si>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</si>
  <si>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</si>
  <si>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</si>
  <si>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</si>
  <si>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</si>
  <si>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</si>
  <si>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</si>
  <si>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</si>
  <si>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</si>
  <si>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</si>
  <si>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</si>
  <si>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</si>
  <si>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</si>
  <si>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</si>
  <si>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</si>
  <si>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</si>
  <si>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</si>
  <si>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</si>
  <si>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</si>
  <si>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</si>
  <si>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</si>
  <si>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</si>
  <si>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</si>
  <si>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</si>
  <si>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</si>
  <si>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</si>
  <si>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</si>
  <si>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</si>
  <si>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</si>
  <si>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</si>
  <si>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</si>
  <si>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</si>
  <si>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</si>
  <si>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</si>
  <si>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</si>
  <si>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</si>
  <si>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</si>
  <si>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</si>
  <si>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</si>
  <si>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</si>
  <si>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</si>
  <si>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</si>
  <si>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</si>
  <si>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</si>
  <si>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</si>
  <si>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</si>
  <si>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</si>
  <si>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</si>
  <si>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</si>
  <si>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</si>
  <si>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</si>
  <si>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</si>
  <si>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</si>
  <si>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In-text ref here</t>
  </si>
  <si>
    <t>Full ref here</t>
  </si>
  <si>
    <t>using</t>
  </si>
  <si>
    <t>DEMO</t>
  </si>
  <si>
    <t>proteus_2019a</t>
  </si>
  <si>
    <t>Proteus, 2019a</t>
  </si>
  <si>
    <t>Proteus, 2019b</t>
  </si>
  <si>
    <t>proteus_2019b</t>
  </si>
  <si>
    <t>Proteus. (2019a, May 30). *Occupancy modelling - the difference between probability and proportion of units occupied* [Video]. YouTube. &lt;https://www.youtube.com/watch?v=zKQFY8W4ceU&gt;</t>
  </si>
  <si>
    <t>Proteus. (2019b, Aug 22). *Occupancy models - how many covariates can I include?* [Video]. YouTube. &lt;https://www.youtube.com/watch?v=tCh7rTu6fvQ&gt;</t>
  </si>
  <si>
    <t>TRUE-PRI2</t>
  </si>
  <si>
    <t>JNCC (2022, Mar 29). *Introduction to Distance Sampling Video 1* [Video]. YouTube. &lt;https://www.youtube.com/watch?v=u8crevEd3yI&gt;</t>
  </si>
  <si>
    <t>embed_url</t>
  </si>
  <si>
    <t>https://www.youtube.com/embed/u8crevEd3yI?si=uJUNZfNvuw_L24GK</t>
  </si>
  <si>
    <t>JNCC, 2022</t>
  </si>
  <si>
    <t>jncc_2022</t>
  </si>
  <si>
    <t>https://www.youtube.com/embed/KBByV3kR3IA?si=RPcG1lFQ-v0Shwaw</t>
  </si>
  <si>
    <t>sp_detprob_cat_multi</t>
  </si>
  <si>
    <t>sp_rarity_multi</t>
  </si>
  <si>
    <t>sp_size_multi</t>
  </si>
  <si>
    <t>Roeland Kindt, R. (2020). *Species Accumulation Curves with vegan, BiodiversityR and ggplot2.* &lt;https://rpubs.com/Roeland-KINDT/694021&gt;</t>
  </si>
  <si>
    <t>Roeland, 2020</t>
  </si>
  <si>
    <t>roeland_2020</t>
  </si>
  <si>
    <t>Tourani, M., Brøste, E. N., Bakken, S., Odden, J., Bischof, R., &amp; Hayward, M. (2020). Sooner, closer, or longer: Detectability of mesocarnivores at camera traps. *Journal of Zoology, 312*(4), 259–270. &lt;https://doi.org/10.1111/jzo.12828&gt;</t>
  </si>
  <si>
    <t>Tourani et al., 2020</t>
  </si>
  <si>
    <t>tourani_et_al_2020</t>
  </si>
  <si>
    <t>vandooren_2016</t>
  </si>
  <si>
    <t>ref_bib_sub_indent</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</si>
  <si>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</si>
  <si>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</si>
  <si>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</si>
  <si>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</si>
  <si>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</si>
  <si>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</si>
  <si>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</si>
  <si>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</si>
  <si>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</si>
  <si>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</si>
  <si>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</si>
  <si>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</si>
  <si>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</si>
  <si>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</si>
  <si>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</si>
  <si>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</si>
  <si>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</si>
  <si>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</si>
  <si>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</si>
  <si>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</si>
  <si>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</si>
  <si>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</si>
  <si>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</si>
  <si>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</si>
  <si>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</si>
  <si>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</si>
  <si>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</si>
  <si>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</si>
  <si>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</si>
  <si>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</si>
  <si>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</si>
  <si>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</si>
  <si>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</si>
  <si>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</si>
  <si>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</si>
  <si>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</si>
  <si>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</si>
  <si>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</si>
  <si>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</si>
  <si>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</si>
  <si>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</si>
  <si>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</si>
  <si>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</si>
  <si>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</si>
  <si>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</si>
  <si>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</si>
  <si>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</si>
  <si>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</si>
  <si>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</si>
  <si>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</si>
  <si>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</si>
  <si>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</si>
  <si>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</si>
  <si>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</si>
  <si>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</si>
  <si>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</si>
  <si>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</si>
  <si>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</si>
  <si>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</si>
  <si>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</si>
  <si>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</si>
  <si>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</si>
  <si>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</si>
  <si>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</si>
  <si>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</si>
  <si>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</si>
  <si>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</si>
  <si>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</si>
  <si>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clarke_et_al_2023_fig1</t>
  </si>
  <si>
    <t>clarke_et_al_2023_fig2</t>
  </si>
  <si>
    <t>clarke_et_al_2023_fig3</t>
  </si>
  <si>
    <t>clarke_et_al_2023_fig4</t>
  </si>
  <si>
    <t>clarke_et_al_2023_fig5</t>
  </si>
  <si>
    <t>clarke_et_al_2023_fig6</t>
  </si>
  <si>
    <t>clarke_et_al_2023_fig7</t>
  </si>
  <si>
    <t>clarke_et_al_2023_fig8</t>
  </si>
  <si>
    <t>clarke_et_al_2023_fig9</t>
  </si>
  <si>
    <t>clarke_et_al_2023_fig10</t>
  </si>
  <si>
    <t>clarke_et_al_2023_fig11</t>
  </si>
  <si>
    <t>clarke_et_al_2023_fig12</t>
  </si>
  <si>
    <t>clarke_et_al_2023_fig13</t>
  </si>
  <si>
    <t>clarke_et_al_2023_fig14</t>
  </si>
  <si>
    <t>clarke_et_al_2023_fig15</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</si>
  <si>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</si>
  <si>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</si>
  <si>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</si>
  <si>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</si>
  <si>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</si>
  <si>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</si>
  <si>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</si>
  <si>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</si>
  <si>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</si>
  <si>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</si>
  <si>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</si>
  <si>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</si>
  <si>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</si>
  <si>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</si>
  <si>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</si>
  <si>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</si>
  <si>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</si>
  <si>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</si>
  <si>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</si>
  <si>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</si>
  <si>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</si>
  <si>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</si>
  <si>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</si>
  <si>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</si>
  <si>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</si>
  <si>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Does not permit inference about spatial variation in abundance (unless using hierarchical distance which can model spatial variation as a function of covariates) ({{ ref_intext_gilbert_et_al_2021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</si>
  <si>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</si>
  <si>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</si>
  <si>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</si>
  <si>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</si>
  <si>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</si>
  <si>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</si>
  <si>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</si>
  <si>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</si>
  <si>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</si>
  <si>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</si>
  <si>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</si>
  <si>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</si>
  <si>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</si>
  <si>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</si>
  <si>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</si>
  <si>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</si>
  <si>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</si>
  <si>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</si>
  <si>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</si>
  <si>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</si>
  <si>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</si>
  <si>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</si>
  <si>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</si>
  <si>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Detection is perfect ({{ ref_intext_wearn_gloverkapfer_2017 }}) (detection probability '*p*' = 1) unless otherwise modelled ({{ ref_intext_nakashima_et_al_2018 }})</t>
  </si>
  <si>
    <t>Camera locations are representative of the available habitat ({{ ref_intext_nakashima_et_al_2018 }})</t>
  </si>
  <si>
    <t>Camera locations are randomly placed relative to the spatial distribution of animals ({{ ref_intext_nakashima_et_al_2018 }})</t>
  </si>
  <si>
    <t>Animal movement and behaviour are not affected by cameras ({{ ref_intext_nakashima_et_al_2018 }})</t>
  </si>
  <si>
    <t>The observed distribution of staying time in the focal area fits the distribution of movement ({{ ref_intext_nakashima_et_al_2018 }})</t>
  </si>
  <si>
    <t>The observed staying time must follow a given parametric distribution ({{ ref_intext_nakashima_et_al_2018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</si>
  <si>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</si>
  <si>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</si>
  <si>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</si>
  <si>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</si>
  <si>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</si>
  <si>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</si>
  <si>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</si>
  <si>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</si>
  <si>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Spatial counts of animals in a small area (or counts in equal subsets of the landscape) are Poisson-distributed ({{ ref_intext_loonam_et_al_2021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</si>
  <si>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</si>
  <si>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</si>
  <si>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</si>
  <si>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</si>
  <si>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</si>
  <si>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</si>
  <si>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Demographic closure (i.e., no births or deaths) ({{ ref_intext_moeller_et_al_2018 }}; {{ ref_intext_loonam_et_al_2021 }})</t>
  </si>
  <si>
    <t>Geographic closure (i.e., no immigration or emigration) at the level of the sampling frame (area of interest); this assumption does not apply at the plot-level (area sampled by the camera) ({{ ref_intext_moeller_et_al_2018 }}; {{ ref_intext_loonam_et_al_2021 }})</t>
  </si>
  <si>
    <t>Camera locations placement is random, systematic, or systematic random ({{ ref_intext_moeller_et_al_2018 }})</t>
  </si>
  <si>
    <t>Spatial counts of animals (or counts in equal subsets of the landscape) are Poisson-distributed ({{ ref_intext_loonam_et_al_2021 }})</t>
  </si>
  <si>
    <t>Accurate estimate of movement speed ({{ ref_intext_loonam_et_al_2021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</si>
  <si>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</si>
  <si>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</si>
  <si>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</si>
  <si>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</si>
  <si>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</si>
  <si>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</si>
  <si>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</si>
  <si>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</si>
  <si>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</si>
  <si>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</si>
  <si>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</si>
  <si>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</si>
  <si>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</si>
  <si>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</si>
  <si>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</si>
  <si>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</si>
  <si>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</si>
  <si>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</si>
  <si>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</si>
  <si>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</si>
  <si>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</si>
  <si>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</si>
  <si>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</si>
  <si>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</si>
  <si>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</si>
  <si>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</si>
  <si>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</si>
  <si>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</si>
  <si>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</si>
  <si>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</si>
  <si>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</si>
  <si>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Comparable to estimates from SECR ({{ ref_intext_efford_2004 }}; {{ ref_intext_borchers_efford_2008 }}; {{ ref_intext_royle_young_2008 }}; {{ ref_intext_royle_et_al_2009 }}) ({{ warbington_boyce_2020 }})</t>
  </si>
  <si>
    <t>pro_con_assumption_type</t>
  </si>
  <si>
    <t>sub_ref_bib</t>
  </si>
  <si>
    <t>sub_ref_intext</t>
  </si>
  <si>
    <t>Styring, 2020b</t>
  </si>
  <si>
    <t>styring_2020b</t>
  </si>
  <si>
    <t>Styring, 2020a</t>
  </si>
  <si>
    <t>styring_2020a</t>
  </si>
  <si>
    <t>Styring, A. (2020b, Jun 22). *Generating a species accumulation plot in excel for BBS data.*  [Video]. YouTube. &lt;https://www.youtube.com/watch?reload=9&amp;app=desktop&amp;v=OEWdPm3zg9I&gt;</t>
  </si>
  <si>
    <t>https://www.youtube.com/embed/OEWdPm3zg9I?si=2RG41LmTRvWfMiEr</t>
  </si>
  <si>
    <t>rk_stats_2018</t>
  </si>
  <si>
    <t>Rob K Statistics (2018, Oct 16). *Species Accumulation Curves* [Video]. YouTube. &lt;https://www.youtube.com/watch?v=Jj7LYrU_6RA&amp;t=3s&gt;</t>
  </si>
  <si>
    <t>Riffomonas Project, 2022a</t>
  </si>
  <si>
    <t>riffomonas_project_2022a</t>
  </si>
  <si>
    <t>Riffomonas Project (2022a, Mar 17). *Using vegan to calculate alpha diversity metrics within the tidyverse in R (CC196)* [Video]. YouTube. &lt;https://www.youtube.com/watch?v=wq1SXGQYgCs&gt;</t>
  </si>
  <si>
    <t>Riffomonas Project, 2022b</t>
  </si>
  <si>
    <t>Riffomonas Project (2022b, Mar 24). *Generating a rarefaction curve from collector's curves in R within the tidyverse (CC198)* [Video]. YouTube. &lt;https://www.youtube.com/watch?v=ywHVb0Q-qsM&gt;</t>
  </si>
  <si>
    <t>Rob K Statistics, 2018</t>
  </si>
  <si>
    <t>Meek, P. D., Ballard, G. A., Fleming, P. J. S., Schaefer, M., Williams, W., &amp; Falzon, G. (2014a). Camera Traps Can Be Heard and Seen by Animals. *PLoS One*, *9*(10), e110832. &lt;https://doi.org/10.1371/journal.pone.0110832&gt;</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</si>
  <si>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</si>
  <si>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</si>
  <si>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</si>
  <si>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Brownlee, M., Warbington, C., &amp; Boyce., M. (2022). Monitoring Sitatunga (*Tragelaphus Spekii*) Populations Using Camera Traps. *African Journal of Ecology, 60*(3), 377. &lt;https://doi.org/10.1111/aje.12972&gt;</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</si>
  <si>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</si>
  <si>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Brownlee, Warbington &amp; Boyce, 2022</t>
  </si>
  <si>
    <t>Brownlee et al., 2022</t>
  </si>
  <si>
    <t>brownlee_et_al_2022</t>
  </si>
  <si>
    <t>i_lib_prog_2</t>
  </si>
  <si>
    <t>i_lib_prog_6</t>
  </si>
  <si>
    <t>i_lib_prog_7</t>
  </si>
  <si>
    <t>i_lib_prog_4</t>
  </si>
  <si>
    <t>i_lib_prog_1</t>
  </si>
  <si>
    <t>i_lib_prog_3</t>
  </si>
  <si>
    <t>i_lib_prog_5</t>
  </si>
  <si>
    <t>{{ ref_intext_abolaffio_et_al_2019 }}</t>
  </si>
  <si>
    <t>{{ ref_intext_ahumada_et_al_2011 }}</t>
  </si>
  <si>
    <t>{{ ref_intext_ahumada_et_al_2019 }}</t>
  </si>
  <si>
    <t>{{ ref_intext_abmi_2021 }}</t>
  </si>
  <si>
    <t>{{ ref_intext_rcsc_et_al_2024 }}</t>
  </si>
  <si>
    <t>{{ ref_intext_rcsc_2024 }}</t>
  </si>
  <si>
    <t>{{ ref_intext_alonso_et_al_2015 }}</t>
  </si>
  <si>
    <t>{{ ref_intext_ames_et_al_2011 }}</t>
  </si>
  <si>
    <t>{{ ref_intext_anile_devillard_2016 }}</t>
  </si>
  <si>
    <t>{{ ref_intext_apps_mcnutt_2018 }}</t>
  </si>
  <si>
    <t>{{ ref_intext_arnason_et_al_1991 }}</t>
  </si>
  <si>
    <t>{{ ref_intext_augustine_et_al_2018 }}</t>
  </si>
  <si>
    <t>{{ ref_intext_augustine_et_al_2019 }}</t>
  </si>
  <si>
    <t>{{ ref_intext_baylor_tutoring_center_2021 }}</t>
  </si>
  <si>
    <t>{{ ref_intext_bayne_et_al_2021 }}</t>
  </si>
  <si>
    <t>{{ ref_intext_bayne_et_al_2022 }}</t>
  </si>
  <si>
    <t>{{ ref_intext_becker_et_al_2022 }}</t>
  </si>
  <si>
    <t>{{ ref_intext_beery_et_al_2019 }}</t>
  </si>
  <si>
    <t>{{ ref_intext_bessone_et_al_2020 }}</t>
  </si>
  <si>
    <t>{{ ref_intext_bischof_et_al_2020 }}</t>
  </si>
  <si>
    <t>{{ ref_intext_blanc_et_al_2013 }}</t>
  </si>
  <si>
    <t>{{ ref_intext_blasco_moreno_et_al_2019 }}</t>
  </si>
  <si>
    <t>{{ ref_intext_bliss_fisher_1953 }}</t>
  </si>
  <si>
    <t>{{ ref_intext_borcher_marques_2017 }}</t>
  </si>
  <si>
    <t>{{ ref_intext_borchers_efford_2008 }}</t>
  </si>
  <si>
    <t>{{ ref_intext_borchers_et_al_2015 }}</t>
  </si>
  <si>
    <t>{{ ref_intext_borchers_2012 }}</t>
  </si>
  <si>
    <t>{{ ref_intext_bowkett_et_al_2008 }}</t>
  </si>
  <si>
    <t>{{ ref_intext_bridges_noss_2011 }}</t>
  </si>
  <si>
    <t>{{ ref_intext_brodie_et_al_2015 }}</t>
  </si>
  <si>
    <t>{{ ref_intext_broekman_et_al_2022 }}</t>
  </si>
  <si>
    <t>{{ ref_intext_burgar_et_al_2018 }}</t>
  </si>
  <si>
    <t>{{ ref_intext_burgar_2021 }}</t>
  </si>
  <si>
    <t>{{ ref_intext_burkholder_et_al_2018 }}</t>
  </si>
  <si>
    <t>{{ ref_intext_burton_et_al_2015 }}</t>
  </si>
  <si>
    <t>{{ ref_intext_cappelle_et_al_2021 }}</t>
  </si>
  <si>
    <t>{{ ref_intext_caravaggi_et_al_2017 }}</t>
  </si>
  <si>
    <t>{{ ref_intext_caravaggi_et_al_2020 }}</t>
  </si>
  <si>
    <t>{{ ref_intext_carbone_et_al_2001 }}</t>
  </si>
  <si>
    <t>{{ ref_intext_caughley_1977 }}</t>
  </si>
  <si>
    <t>{{ ref_intext_chandler_royle_2013 }}</t>
  </si>
  <si>
    <t>{{ ref_intext_chatterjee_et_al_2021 }}</t>
  </si>
  <si>
    <t>{{ ref_intext_clark_et_al_2003 }}</t>
  </si>
  <si>
    <t>{{ ref_intext_clarke_et_al_2023 }}</t>
  </si>
  <si>
    <t>{{ ref_intext_clarke_2019 }}</t>
  </si>
  <si>
    <t>{{ ref_intext_clevenger_waltho_2005 }}</t>
  </si>
  <si>
    <t>{{ ref_intext_coltrane_et_al_2024 }}</t>
  </si>
  <si>
    <t>{{ ref_intext_cmi_2020 }}</t>
  </si>
  <si>
    <t>{{ ref_intext_colwell_et_al_2012 }}</t>
  </si>
  <si>
    <t>{{ ref_intext_colwell_2022 }}</t>
  </si>
  <si>
    <t>{{ ref_intext_colyn_et_al_2018 }}</t>
  </si>
  <si>
    <t>{{ ref_intext_crisfield_et_al_2024 }}</t>
  </si>
  <si>
    <t>{{ ref_intext_cusack_et_al_2015 }}</t>
  </si>
  <si>
    <t>{{ ref_intext_davis_et_al_2021 }}</t>
  </si>
  <si>
    <t>{{ ref_intext_denes_et_al_2015 }}</t>
  </si>
  <si>
    <t>{{ ref_intext_deng_et_al_2015 }}</t>
  </si>
  <si>
    <t>{{ ref_intext_dey_et_al_2023 }}</t>
  </si>
  <si>
    <t>{{ ref_intext_dillon_kelly_2008 }}</t>
  </si>
  <si>
    <t>{{ ref_intext_doran_myers_2018 }}</t>
  </si>
  <si>
    <t>{{ ref_intext_dunne_quinn_2009 }}</t>
  </si>
  <si>
    <t>{{ ref_intext_duquette_et_al_2014 }}</t>
  </si>
  <si>
    <t>{{ ref_intext_efford_boulanger_2019 }}</t>
  </si>
  <si>
    <t>{{ ref_intext_efford_hunter_2018 }}</t>
  </si>
  <si>
    <t>{{ ref_intext_efford_et_al_2009a }}</t>
  </si>
  <si>
    <t>{{ ref_intext_efford_et_al_2009b }}</t>
  </si>
  <si>
    <t>{{ ref_intext_efford_2004 }}</t>
  </si>
  <si>
    <t>{{ ref_intext_efford_2011 }}</t>
  </si>
  <si>
    <t>{{ ref_intext_efford_2022 }}</t>
  </si>
  <si>
    <t>{{ ref_intext_efford_2024 }}</t>
  </si>
  <si>
    <t>{{ ref_intext_espartosa_et_al_2011 }}</t>
  </si>
  <si>
    <t>{{ ref_intext_fancourt_2016 }}</t>
  </si>
  <si>
    <t>{{ ref_intext_fegraus_et_al_2011 }}</t>
  </si>
  <si>
    <t>{{ ref_intext_fennell_et_al_2022 }}</t>
  </si>
  <si>
    <t>{{ ref_intext_ferreira_rodriguez_et_al_2019 }}</t>
  </si>
  <si>
    <t>{{ ref_intext_fidino_et_al_2020 }}</t>
  </si>
  <si>
    <t>{{ ref_intext_findlay_et_al_2020 }}</t>
  </si>
  <si>
    <t>{{ ref_intext_fisher_burton_2012 }}</t>
  </si>
  <si>
    <t>{{ ref_intext_fisher_et_al_2011 }}</t>
  </si>
  <si>
    <t>{{ ref_intext_fisher_et_al_2014 }}</t>
  </si>
  <si>
    <t>{{ ref_intext_flather_sieg_2007 }}</t>
  </si>
  <si>
    <t>{{ ref_intext_forrester_et_al_2016 }}</t>
  </si>
  <si>
    <t>{{ ref_intext_foster_harmsen_2012 }}</t>
  </si>
  <si>
    <t>{{ ref_intext_found_patterson_2020 }}</t>
  </si>
  <si>
    <t>{{ ref_intext_frampton_et_al_2022 }}</t>
  </si>
  <si>
    <t>{{ ref_intext_frey_et_al_2017 }}</t>
  </si>
  <si>
    <t>{{ ref_intext_gallo_et_al_2022 }}</t>
  </si>
  <si>
    <t>{{ ref_intext_galvez_et_al_2016 }}</t>
  </si>
  <si>
    <t>{{ ref_intext_ganskopp_johnson_2007 }}</t>
  </si>
  <si>
    <t>{{ ref_intext_gerber_et_al_2010 }}</t>
  </si>
  <si>
    <t>{{ ref_intext_gerber_et_al_2011 }}</t>
  </si>
  <si>
    <t>{{ ref_intext_gerhartbarley_nd }}</t>
  </si>
  <si>
    <t>{{ ref_intext_gilbert_et_al_2021 }}</t>
  </si>
  <si>
    <t>{{ ref_intext_gillespie_et_al_2015 }}</t>
  </si>
  <si>
    <t>{{ ref_intext_glen_et_al_2013 }}</t>
  </si>
  <si>
    <t>{{ ref_intext_glover_kapfer_et_al_2019 }}</t>
  </si>
  <si>
    <t>{{ ref_intext_gopalaswamy_et_al_2012 }}</t>
  </si>
  <si>
    <t>{{ ref_intext_gotelli_chao_2013 }}</t>
  </si>
  <si>
    <t>{{ ref_intext_gotelli_colwell_2001 }}</t>
  </si>
  <si>
    <t>{{ ref_intext_gotelli_colwell_2011 }}</t>
  </si>
  <si>
    <t>{{ ref_intext_goa_2023a }}</t>
  </si>
  <si>
    <t>{{ ref_intext_goa_2023b }}</t>
  </si>
  <si>
    <t>{{ ref_intext_green_et_al_2020 }}</t>
  </si>
  <si>
    <t>{{ ref_intext_greenberg_2018 }}</t>
  </si>
  <si>
    <t>{{ ref_intext_greenberg_2020 }}</t>
  </si>
  <si>
    <t>{{ ref_intext_guillera_arroita_et_al_2010 }}</t>
  </si>
  <si>
    <t>{{ ref_intext_hall_et_al_2008 }}</t>
  </si>
  <si>
    <t>{{ ref_intext_harrison_et_al_2018 }}</t>
  </si>
  <si>
    <t>{{ ref_intext_hartig_2019 }}</t>
  </si>
  <si>
    <t>{{ ref_intext_heilbron_1994 }}</t>
  </si>
  <si>
    <t>{{ ref_intext_henrich_et_al_2022 }}</t>
  </si>
  <si>
    <t>{{ ref_intext_hofmeester_et_al_2019 }}</t>
  </si>
  <si>
    <t>{{ ref_intext_holinda_et_al_2020 }}</t>
  </si>
  <si>
    <t>{{ ref_intext_howe_et_al_2017 }}</t>
  </si>
  <si>
    <t>{{ ref_intext_hsieh_et_al_2015 }}</t>
  </si>
  <si>
    <t>{{ ref_intext_huggard_2018 }}</t>
  </si>
  <si>
    <t>{{ ref_intext_hurlbert_1984 }}</t>
  </si>
  <si>
    <t>{{ ref_intext_iannarilli_et_al_2021 }}</t>
  </si>
  <si>
    <t>{{ ref_intext_iijima_2020 }}</t>
  </si>
  <si>
    <t>{{ ref_intext_iknayan_et_al_2014 }}</t>
  </si>
  <si>
    <t>{{ ref_intext_jennelle_et_al_2002 }}</t>
  </si>
  <si>
    <t>{{ ref_intext_jennrich_turner_1969 }}</t>
  </si>
  <si>
    <t>{{ ref_intext_jimenez_et_al_2021 }}</t>
  </si>
  <si>
    <t>{{ ref_intext_jncc_2022 }}</t>
  </si>
  <si>
    <t>{{ ref_intext_johanns_et_al_2022 }}</t>
  </si>
  <si>
    <t>{{ ref_intext_junker_et_al_2021 }}</t>
  </si>
  <si>
    <t>{{ ref_intext_karanth_nichols_1998 }}</t>
  </si>
  <si>
    <t>{{ ref_intext_karanth_et_al_2006 }}</t>
  </si>
  <si>
    <t>{{ ref_intext_karanth_et_al_2011 }}</t>
  </si>
  <si>
    <t>{{ ref_intext_karanth_1995 }}</t>
  </si>
  <si>
    <t>{{ ref_intext_kays_et_al_2009 }}</t>
  </si>
  <si>
    <t>{{ ref_intext_kays_et_al_2010 }}</t>
  </si>
  <si>
    <t>{{ ref_intext_kays_et_al_2020 }}</t>
  </si>
  <si>
    <t>{{ ref_intext_kays_et_al_2021 }}</t>
  </si>
  <si>
    <t>{{ ref_intext_keim_et_al_2011 }}</t>
  </si>
  <si>
    <t>{{ ref_intext_keim_et_al_2019 }}</t>
  </si>
  <si>
    <t>{{ ref_intext_keim_et_al_2021 }}</t>
  </si>
  <si>
    <t>{{ ref_intext_kelejian_prucha_1998 }}</t>
  </si>
  <si>
    <t>{{ ref_intext_kelly_et_al_2008 }}</t>
  </si>
  <si>
    <t>{{ ref_intext_kinnaird_obrien_2012 }}</t>
  </si>
  <si>
    <t>{{ ref_intext_kitamura_et_al_2010 }}</t>
  </si>
  <si>
    <t>{{ ref_intext_kleiber_zeileis_2016 }}</t>
  </si>
  <si>
    <t>{{ ref_intext_krebs_et_al_2011 }}</t>
  </si>
  <si>
    <t>{{ ref_intext_kruger_et_al_2018 }}</t>
  </si>
  <si>
    <t>{{ ref_intext_kucera_barrett._2011 }}</t>
  </si>
  <si>
    <t>{{ ref_intext_kunin_1997 }}</t>
  </si>
  <si>
    <t>{{ ref_intext_kusi_et_al_2019 }}</t>
  </si>
  <si>
    <t>{{ ref_intext_lahoz_monfort_magrath_2021 }}</t>
  </si>
  <si>
    <t>{{ ref_intext_lambert_1992 }}</t>
  </si>
  <si>
    <t>{{ ref_intext_lazenby_et_al_2015 }}</t>
  </si>
  <si>
    <t>{{ ref_intext_lele_et_al_2013 }}</t>
  </si>
  <si>
    <t>{{ ref_intext_li_et_al_2012 }}</t>
  </si>
  <si>
    <t>{{ ref_intext_linden_et_al_2017 }}</t>
  </si>
  <si>
    <t>{{ ref_intext_loonam_et_al_2021 }}</t>
  </si>
  <si>
    <t>{{ ref_intext_lynch_et_al_2015 }}</t>
  </si>
  <si>
    <t>{{ ref_intext_mackenzie_kendall_2002 }}</t>
  </si>
  <si>
    <t>{{ ref_intext_mackenzie_royle_2005 }}</t>
  </si>
  <si>
    <t>{{ ref_intext_mackenzie_et_al_2002 }}</t>
  </si>
  <si>
    <t>{{ ref_intext_mackenzie_et_al_2003 }}</t>
  </si>
  <si>
    <t>{{ ref_intext_mackenzie_et_al_2004 }}</t>
  </si>
  <si>
    <t>{{ ref_intext_mackenzie_et_al_2006 }}</t>
  </si>
  <si>
    <t>{{ ref_intext_maffei_noss_2008 }}</t>
  </si>
  <si>
    <t>{{ ref_intext_manly_et_al_1993 }}</t>
  </si>
  <si>
    <t>{{ ref_intext_markle_et_al_2020 }}</t>
  </si>
  <si>
    <t>{{ ref_intext_martin_et_al_2005 }}</t>
  </si>
  <si>
    <t>{{ ref_intext_mcclintock_et_al_2009 }}</t>
  </si>
  <si>
    <t>{{ ref_intext_mccomb_et_al_2010 }}</t>
  </si>
  <si>
    <t>{{ ref_intext_mccullagh_nelder_1989 }}</t>
  </si>
  <si>
    <t>{{ ref_intext_mcshea_et_al_2015 }}</t>
  </si>
  <si>
    <t>{{ ref_intext_mecks100_2018 }}</t>
  </si>
  <si>
    <t>{{ ref_intext_meek_et_al_2014a }}</t>
  </si>
  <si>
    <t>{{ ref_intext_meek_et_al_2014b }}</t>
  </si>
  <si>
    <t>{{ ref_intext_meek_et_al_2016 }}</t>
  </si>
  <si>
    <t>{{ ref_intext_mills_et_al_2016 }}</t>
  </si>
  <si>
    <t>{{ ref_intext_mills_et_al_2019 }}</t>
  </si>
  <si>
    <t>{{ ref_intext_moeller_et_al_2018 }}</t>
  </si>
  <si>
    <t>{{ ref_intext_moeller_et_al_2023 }}</t>
  </si>
  <si>
    <t>{{ ref_intext_moll_et_al_2020 }}</t>
  </si>
  <si>
    <t>{{ ref_intext_molloy_2018 }}</t>
  </si>
  <si>
    <t>{{ ref_intext_moqanaki_et_al_2021 }}</t>
  </si>
  <si>
    <t>{{ ref_intext_morin_et_al_2022 }}</t>
  </si>
  <si>
    <t>{{ ref_intext_morris_2022 }}</t>
  </si>
  <si>
    <t>{{ ref_intext_morrison_et_al_2018 }}</t>
  </si>
  <si>
    <t>{{ ref_intext_muhly_et_al_2011 }}</t>
  </si>
  <si>
    <t>{{ ref_intext_muhly_et_al_2015 }}</t>
  </si>
  <si>
    <t>{{ ref_intext_mullahy_1986 }}</t>
  </si>
  <si>
    <t>{{ ref_intext_murray_et_al_2016 }}</t>
  </si>
  <si>
    <t>{{ ref_intext_murray_et_al_2021 }}</t>
  </si>
  <si>
    <t>{{ ref_intext_nakashima_et_al_2018 }}</t>
  </si>
  <si>
    <t>{{ ref_intext_natural_regions_committee._2006 }}</t>
  </si>
  <si>
    <t>{{ ref_intext_neilson_et_al_2018 }}</t>
  </si>
  <si>
    <t>{{ ref_intext_newbold_king_2009 }}</t>
  </si>
  <si>
    <t>{{ ref_intext_norouzzadeh_et_al_2020 }}</t>
  </si>
  <si>
    <t>{{ ref_intext_noss_et_al_2003 }}</t>
  </si>
  <si>
    <t>{{ ref_intext_noss_et_al_2012 }}</t>
  </si>
  <si>
    <t>{{ ref_intext_obbard_et_al_2010 }}</t>
  </si>
  <si>
    <t>{{ ref_intext_obrien_kinnaird_2011 }}</t>
  </si>
  <si>
    <t>{{ ref_intext_obrien_et_al_2011 }}</t>
  </si>
  <si>
    <t>{{ ref_intext_obrien_et_al_2013 }}</t>
  </si>
  <si>
    <t>{{ ref_intext_obrien_2010 }}</t>
  </si>
  <si>
    <t>{{ ref_intext_obrien_2011 }}</t>
  </si>
  <si>
    <t>{{ ref_intext_oconnell_bailey_2011a }}</t>
  </si>
  <si>
    <t>{{ ref_intext_oconnell_et_al_2006 }}</t>
  </si>
  <si>
    <t>{{ ref_intext_oconnell_et_al_2011 }}</t>
  </si>
  <si>
    <t>{{ ref_intext_oconnor_et_al_2017 }}</t>
  </si>
  <si>
    <t>{{ ref_intext_oksanen_et_al_2024 }}</t>
  </si>
  <si>
    <t>{{ ref_intext_pacifici_et_al_2016 }}</t>
  </si>
  <si>
    <t>{{ ref_intext_palencia_et_al_2021 }}</t>
  </si>
  <si>
    <t>{{ ref_intext_palencia_et_al_2022 }}</t>
  </si>
  <si>
    <t>{{ ref_intext_palmer_et_al_2018 }}</t>
  </si>
  <si>
    <t>{{ ref_intext_parmenter_et_al_2003 }}</t>
  </si>
  <si>
    <t>{{ ref_intext_parsons_et_al_2018 }}</t>
  </si>
  <si>
    <t>{{ ref_intext_pease_et_al_2016 }}</t>
  </si>
  <si>
    <t>{{ ref_intext_pettorelli_et_al_2010 }}</t>
  </si>
  <si>
    <t>{{ ref_intext_powell_mitchell_2012 }}</t>
  </si>
  <si>
    <t>{{ ref_intext_project_dragonfly_2019 }}</t>
  </si>
  <si>
    <t>{{ ref_intext_proteus_2019a }}</t>
  </si>
  <si>
    <t>{{ ref_intext_proteus_2019b }}</t>
  </si>
  <si>
    <t>{{ ref_intext_pyron_2010 }}</t>
  </si>
  <si>
    <t>{{ ref_intext_ramage_et_al_2013 }}</t>
  </si>
  <si>
    <t>{{ ref_intext_randler_kalb_2018 }}</t>
  </si>
  <si>
    <t>{{ ref_intext_reconyx_inc._2018 }}</t>
  </si>
  <si>
    <t>{{ ref_intext_rendall_et_al_2021 }}</t>
  </si>
  <si>
    <t>{{ ref_intext_risc_2019 }}</t>
  </si>
  <si>
    <t>{{ ref_intext_rich_et_al_2014 }}</t>
  </si>
  <si>
    <t>{{ ref_intext_ridout_linkie_2009 }}</t>
  </si>
  <si>
    <t>{{ ref_intext_riffomonas_project_2022a }}</t>
  </si>
  <si>
    <t>{{ ref_intext_robinson_et_al_2020 }}</t>
  </si>
  <si>
    <t>{{ ref_intext_roeland_2020 }}</t>
  </si>
  <si>
    <t>{{ ref_intext_roemer_et_al_2009 }}</t>
  </si>
  <si>
    <t>{{ ref_intext_rovero_marshall_2009 }}</t>
  </si>
  <si>
    <t>{{ ref_intext_rovero_zimmermann_2016 }}</t>
  </si>
  <si>
    <t>{{ ref_intext_rovero_et_al_2010 }}</t>
  </si>
  <si>
    <t>{{ ref_intext_rovero_et_al_2013 }}</t>
  </si>
  <si>
    <t>{{ ref_intext_rowcliffe_carbone_2008 }}</t>
  </si>
  <si>
    <t>{{ ref_intext_rowcliffe_et_al_2008 }}</t>
  </si>
  <si>
    <t>{{ ref_intext_rowcliffe_et_al_2011 }}</t>
  </si>
  <si>
    <t>{{ ref_intext_rowcliffe_et_al_2013 }}</t>
  </si>
  <si>
    <t>{{ ref_intext_rowcliffe_et_al_2014 }}</t>
  </si>
  <si>
    <t>{{ ref_intext_rowcliffe_et_al_2016 }}</t>
  </si>
  <si>
    <t>{{ ref_intext_royle_nichols_2003 }}</t>
  </si>
  <si>
    <t>{{ ref_intext_royle_young_2008 }}</t>
  </si>
  <si>
    <t>{{ ref_intext_royle_et_al_2009 }}</t>
  </si>
  <si>
    <t>{{ ref_intext_royle_et_al_2014 }}</t>
  </si>
  <si>
    <t>{{ ref_intext_royle_2004 }}</t>
  </si>
  <si>
    <t>{{ ref_intext_samejima_et_al_2012 }}</t>
  </si>
  <si>
    <t>{{ ref_intext_santini_et_al_2020 }}</t>
  </si>
  <si>
    <t>{{ ref_intext_schenider_et_al_2018 }}</t>
  </si>
  <si>
    <t>{{ ref_intext_schlexer_2008 }}</t>
  </si>
  <si>
    <t>{{ ref_intext_schmidt_et_al_2022 }}</t>
  </si>
  <si>
    <t>{{ ref_intext_schweiger_2020 }}</t>
  </si>
  <si>
    <t>{{ ref_intext_scotson_et_al_2017 }}</t>
  </si>
  <si>
    <t>{{ ref_intext_seccombe_2017 }}</t>
  </si>
  <si>
    <t>{{ ref_intext_sequin_et_al_2003 }}</t>
  </si>
  <si>
    <t>{{ ref_intext_shannon_et_al_2014 }}</t>
  </si>
  <si>
    <t>{{ ref_intext_sharma_et_al_2010 }}</t>
  </si>
  <si>
    <t>{{ ref_intext_si_et_al_2014 }}</t>
  </si>
  <si>
    <t>{{ ref_intext_siren_et_al_2018 }}</t>
  </si>
  <si>
    <t>{{ ref_intext_sollmann_et_al_2011 }}</t>
  </si>
  <si>
    <t>{{ ref_intext_sollmann_et_al_2012 }}</t>
  </si>
  <si>
    <t>{{ ref_intext_sollmann_et_al_2013a }}</t>
  </si>
  <si>
    <t>{{ ref_intext_sollmann_et_al_2013b }}</t>
  </si>
  <si>
    <t>{{ ref_intext_sollmann_et_al_2013c }}</t>
  </si>
  <si>
    <t>{{ ref_intext_sollmann_et_al_2018 }}</t>
  </si>
  <si>
    <t>{{ ref_intext_soria_diaz_et_al_2010 }}</t>
  </si>
  <si>
    <t>{{ ref_intext_southwell_et_al_2019 }}</t>
  </si>
  <si>
    <t>{{ ref_intext_steenweg_et_al_2015 }}</t>
  </si>
  <si>
    <t>{{ ref_intext_steenweg_et_al_2017 }}</t>
  </si>
  <si>
    <t>{{ ref_intext_steenweg_et_al_2018 }}</t>
  </si>
  <si>
    <t>{{ ref_intext_steenweg_et_al_2019 }}</t>
  </si>
  <si>
    <t>{{ ref_intext_steinbeiser_et_al_2019 }}</t>
  </si>
  <si>
    <t>{{ ref_intext_stokeld_et_al_2016 }}</t>
  </si>
  <si>
    <t>{{ ref_intext_styring_2020a }}</t>
  </si>
  <si>
    <t>{{ ref_intext_styring_2020b }}</t>
  </si>
  <si>
    <t>{{ ref_intext_suarez_tangil_et_al_2017 }}</t>
  </si>
  <si>
    <t>{{ ref_intext_sun_et_al_2014 }}</t>
  </si>
  <si>
    <t>{{ ref_intext_sun_et_al_2021 }}</t>
  </si>
  <si>
    <t>{{ ref_intext_sun_et_al_2022 }}</t>
  </si>
  <si>
    <t>{{ ref_intext_suwanrat_et_al_2015 }}</t>
  </si>
  <si>
    <t>{{ ref_intext_tabak_et_al_2018 }}</t>
  </si>
  <si>
    <t>{{ ref_intext_tanwar_et_al_2021 }}</t>
  </si>
  <si>
    <t>{{ ref_intext_wildlabs_2021 }}</t>
  </si>
  <si>
    <t>{{ ref_intext_thorn_et_al_2009 }}</t>
  </si>
  <si>
    <t>{{ ref_intext_tigner_et_al_2014 }}</t>
  </si>
  <si>
    <t>{{ ref_intext_tobler_powell_2013 }}</t>
  </si>
  <si>
    <t>{{ ref_intext_tobler_et_al_2008 }}</t>
  </si>
  <si>
    <t>{{ ref_intext_tourani_et_al_2020 }}</t>
  </si>
  <si>
    <t>{{ ref_intext_tourani_2022 }}</t>
  </si>
  <si>
    <t>{{ ref_intext_trolliet_et_al_2014 }}</t>
  </si>
  <si>
    <t>{{ ref_intext_tschumi_et_al_2018 }}</t>
  </si>
  <si>
    <t>{{ ref_intext_twining_et_al_2022 }}</t>
  </si>
  <si>
    <t>{{ ref_intext_van_berkel_2014 }}</t>
  </si>
  <si>
    <t>{{ ref_intext_vandooren_2016 }}</t>
  </si>
  <si>
    <t>{{ ref_intext_van_wilgenburg_et_al_2020 }}</t>
  </si>
  <si>
    <t>{{ ref_intext_velez_et_al_2023 }}</t>
  </si>
  <si>
    <t>{{ ref_intext_vidal_et_al_2021 }}</t>
  </si>
  <si>
    <t>{{ ref_intext_vsn_international_2022 }}</t>
  </si>
  <si>
    <t>{{ ref_intext_warbington_boyce_2020 }}</t>
  </si>
  <si>
    <t>{{ ref_intext_wearn_gloverkapfer_2017 }}</t>
  </si>
  <si>
    <t>{{ ref_intext_wearn_gloverkapfer_2019 }}</t>
  </si>
  <si>
    <t>{{ ref_intext_wearn_et_al_2013 }}</t>
  </si>
  <si>
    <t>{{ ref_intext_wearn_et_al_2016 }}</t>
  </si>
  <si>
    <t>{{ ref_intext_webster_et_al_2019 }}</t>
  </si>
  <si>
    <t>{{ ref_intext_wegge_et_al_2004 }}</t>
  </si>
  <si>
    <t>{{ ref_intext_welbourne_et_al_2016 }}</t>
  </si>
  <si>
    <t>{{ ref_intext_wellington_et_al_2014 }}</t>
  </si>
  <si>
    <t>{{ ref_intext_welsh_et_al_2000 }}</t>
  </si>
  <si>
    <t>{{ ref_intext_whittington_et_al_2018 }}</t>
  </si>
  <si>
    <t>{{ ref_intext_whittington_et_al_2019 }}</t>
  </si>
  <si>
    <t>{{ ref_intext_wildcam_network_2019 }}</t>
  </si>
  <si>
    <t>{{ ref_intext_wildco_2020 }}</t>
  </si>
  <si>
    <t>{{ ref_intext_wildco_lab_2021a }}</t>
  </si>
  <si>
    <t>{{ ref_intext_wildco_lab_2021b }}</t>
  </si>
  <si>
    <t>{{ ref_intext_young_et_al_2018 }}</t>
  </si>
  <si>
    <t>{{ ref_intext_yue_et_al_2015 }}</t>
  </si>
  <si>
    <t>{{ ref_intext_zeileis_et_al_2008 }}</t>
  </si>
  <si>
    <t>{{ ref_intext_zorn_1998 }}</t>
  </si>
  <si>
    <t>{{ ref_intext_zuckerberg_et_al_2020 }}</t>
  </si>
  <si>
    <t>{{ ref_intext_zuur_et_al_2007 }}</t>
  </si>
  <si>
    <t>{{ ref_intext_rk_stats_2018 }}</t>
  </si>
  <si>
    <t>{{ ref_intext_loreau_2010 }}</t>
  </si>
  <si>
    <t>{{ ref_intext_brownlee_et_al_2022 }}</t>
  </si>
  <si>
    <t>Moeller, A. K.,&amp;  Lukacs, P. M. (2021) spaceNtime: an R package for estimating abundance of unmarked animals using camera-trap photographs. *Mammalian Biology, 102*, 581–590. &lt;https://doi.org/10.1007/s42991-021-00181-8&gt;</t>
  </si>
  <si>
    <t>moeller_lukacs_2021</t>
  </si>
  <si>
    <t>Moeller &amp; Lukacs, 2021</t>
  </si>
  <si>
    <t>{{ ref_intext_moeller_lukacs_2021 }}</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</si>
  <si>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</si>
  <si>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prog_bar_icon_filename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</si>
  <si>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</si>
  <si>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</si>
  <si>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</si>
  <si>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</si>
  <si>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</si>
  <si>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</si>
  <si>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</si>
  <si>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</si>
  <si>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</si>
  <si>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</si>
  <si>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</si>
  <si>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</si>
  <si>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</si>
  <si>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</si>
  <si>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</si>
  <si>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</si>
  <si>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</si>
  <si>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</si>
  <si>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</si>
  <si>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</si>
  <si>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</si>
  <si>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</si>
  <si>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</si>
  <si>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</si>
  <si>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</si>
  <si>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</si>
  <si>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</si>
  <si>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</si>
  <si>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</si>
  <si>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</si>
  <si>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</si>
  <si>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</si>
  <si>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</si>
  <si>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</si>
  <si>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</si>
  <si>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</si>
  <si>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</si>
  <si>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</si>
  <si>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</si>
  <si>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</si>
  <si>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</si>
  <si>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</si>
  <si>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</si>
  <si>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</si>
  <si>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title_i_objective</t>
  </si>
  <si>
    <t>A</t>
  </si>
  <si>
    <t>R</t>
  </si>
  <si>
    <t>B</t>
  </si>
  <si>
    <t>C</t>
  </si>
  <si>
    <t>D</t>
  </si>
  <si>
    <t>E</t>
  </si>
  <si>
    <t>F</t>
  </si>
  <si>
    <t>G</t>
  </si>
  <si>
    <t>H</t>
  </si>
  <si>
    <t>I</t>
  </si>
  <si>
    <t>J</t>
  </si>
  <si>
    <t>K</t>
  </si>
  <si>
    <t>L</t>
  </si>
  <si>
    <t>M</t>
  </si>
  <si>
    <t>N</t>
  </si>
  <si>
    <t>O</t>
  </si>
  <si>
    <t>P</t>
  </si>
  <si>
    <t>S</t>
  </si>
  <si>
    <t>T</t>
  </si>
  <si>
    <t>W</t>
  </si>
  <si>
    <t>V</t>
  </si>
  <si>
    <t>Y</t>
  </si>
  <si>
    <t>Z</t>
  </si>
  <si>
    <t>{{ ref_bib_abolaffio_et_al_2019 }}</t>
  </si>
  <si>
    <t>{{ ref_bib_ahumada_et_al_2011 }}</t>
  </si>
  <si>
    <t>{{ ref_bib_ahumada_et_al_2019 }}</t>
  </si>
  <si>
    <t>{{ ref_bib_abmi_2021 }}</t>
  </si>
  <si>
    <t>{{ ref_bib_rcsc_et_al_2024 }}</t>
  </si>
  <si>
    <t>{{ ref_bib_rcsc_2024 }}</t>
  </si>
  <si>
    <t>{{ ref_bib_alonso_et_al_2015 }}</t>
  </si>
  <si>
    <t>{{ ref_bib_ames_et_al_2011 }}</t>
  </si>
  <si>
    <t>{{ ref_bib_anile_devillard_2016 }}</t>
  </si>
  <si>
    <t>{{ ref_bib_apps_mcnutt_2018 }}</t>
  </si>
  <si>
    <t>{{ ref_bib_arnason_et_al_1991 }}</t>
  </si>
  <si>
    <t>{{ ref_bib_augustine_et_al_2018 }}</t>
  </si>
  <si>
    <t>{{ ref_bib_augustine_et_al_2019 }}</t>
  </si>
  <si>
    <t>{{ ref_bib_baylor_tutoring_center_2021 }}</t>
  </si>
  <si>
    <t>{{ ref_bib_bayne_et_al_2021 }}</t>
  </si>
  <si>
    <t>{{ ref_bib_bayne_et_al_2022 }}</t>
  </si>
  <si>
    <t>{{ ref_bib_becker_et_al_2022 }}</t>
  </si>
  <si>
    <t>{{ ref_bib_beery_et_al_2019 }}</t>
  </si>
  <si>
    <t>{{ ref_bib_bessone_et_al_2020 }}</t>
  </si>
  <si>
    <t>{{ ref_bib_bischof_et_al_2020 }}</t>
  </si>
  <si>
    <t>{{ ref_bib_blanc_et_al_2013 }}</t>
  </si>
  <si>
    <t>{{ ref_bib_blasco_moreno_et_al_2019 }}</t>
  </si>
  <si>
    <t>{{ ref_bib_bliss_fisher_1953 }}</t>
  </si>
  <si>
    <t>{{ ref_bib_borcher_marques_2017 }}</t>
  </si>
  <si>
    <t>{{ ref_bib_borchers_efford_2008 }}</t>
  </si>
  <si>
    <t>{{ ref_bib_borchers_et_al_2015 }}</t>
  </si>
  <si>
    <t>{{ ref_bib_borchers_2012 }}</t>
  </si>
  <si>
    <t>{{ ref_bib_bowkett_et_al_2008 }}</t>
  </si>
  <si>
    <t>{{ ref_bib_bridges_noss_2011 }}</t>
  </si>
  <si>
    <t>{{ ref_bib_brodie_et_al_2015 }}</t>
  </si>
  <si>
    <t>{{ ref_bib_broekman_et_al_2022 }}</t>
  </si>
  <si>
    <t>{{ ref_bib_burgar_et_al_2018 }}</t>
  </si>
  <si>
    <t>{{ ref_bib_burgar_2021 }}</t>
  </si>
  <si>
    <t>{{ ref_bib_burkholder_et_al_2018 }}</t>
  </si>
  <si>
    <t>{{ ref_bib_burton_et_al_2015 }}</t>
  </si>
  <si>
    <t>{{ ref_bib_cappelle_et_al_2021 }}</t>
  </si>
  <si>
    <t>{{ ref_bib_caravaggi_et_al_2017 }}</t>
  </si>
  <si>
    <t>{{ ref_bib_caravaggi_et_al_2020 }}</t>
  </si>
  <si>
    <t>{{ ref_bib_carbone_et_al_2001 }}</t>
  </si>
  <si>
    <t>{{ ref_bib_caughley_1977 }}</t>
  </si>
  <si>
    <t>{{ ref_bib_chandler_royle_2013 }}</t>
  </si>
  <si>
    <t>{{ ref_bib_chatterjee_et_al_2021 }}</t>
  </si>
  <si>
    <t>{{ ref_bib_clark_et_al_2003 }}</t>
  </si>
  <si>
    <t>{{ ref_bib_clarke_et_al_2023 }}</t>
  </si>
  <si>
    <t>{{ ref_bib_clarke_2019 }}</t>
  </si>
  <si>
    <t>{{ ref_bib_clevenger_waltho_2005 }}</t>
  </si>
  <si>
    <t>{{ ref_bib_coltrane_et_al_2024 }}</t>
  </si>
  <si>
    <t>{{ ref_bib_cmi_2020 }}</t>
  </si>
  <si>
    <t>{{ ref_bib_colwell_et_al_2012 }}</t>
  </si>
  <si>
    <t>{{ ref_bib_colwell_2022 }}</t>
  </si>
  <si>
    <t>{{ ref_bib_colyn_et_al_2018 }}</t>
  </si>
  <si>
    <t>{{ ref_bib_crisfield_et_al_2024 }}</t>
  </si>
  <si>
    <t>{{ ref_bib_cusack_et_al_2015 }}</t>
  </si>
  <si>
    <t>{{ ref_bib_davis_et_al_2021 }}</t>
  </si>
  <si>
    <t>{{ ref_bib_denes_et_al_2015 }}</t>
  </si>
  <si>
    <t>{{ ref_bib_deng_et_al_2015 }}</t>
  </si>
  <si>
    <t>{{ ref_bib_dey_et_al_2023 }}</t>
  </si>
  <si>
    <t>{{ ref_bib_dillon_kelly_2008 }}</t>
  </si>
  <si>
    <t>{{ ref_bib_doran_myers_2018 }}</t>
  </si>
  <si>
    <t>{{ ref_bib_dunne_quinn_2009 }}</t>
  </si>
  <si>
    <t>{{ ref_bib_duquette_et_al_2014 }}</t>
  </si>
  <si>
    <t>{{ ref_bib_efford_boulanger_2019 }}</t>
  </si>
  <si>
    <t>{{ ref_bib_efford_hunter_2018 }}</t>
  </si>
  <si>
    <t>{{ ref_bib_efford_et_al_2009a }}</t>
  </si>
  <si>
    <t>{{ ref_bib_efford_et_al_2009b }}</t>
  </si>
  <si>
    <t>{{ ref_bib_efford_2004 }}</t>
  </si>
  <si>
    <t>{{ ref_bib_efford_2011 }}</t>
  </si>
  <si>
    <t>{{ ref_bib_efford_2022 }}</t>
  </si>
  <si>
    <t>{{ ref_bib_efford_2024 }}</t>
  </si>
  <si>
    <t>{{ ref_bib_espartosa_et_al_2011 }}</t>
  </si>
  <si>
    <t>{{ ref_bib_fancourt_2016 }}</t>
  </si>
  <si>
    <t>{{ ref_bib_fegraus_et_al_2011 }}</t>
  </si>
  <si>
    <t>{{ ref_bib_fennell_et_al_2022 }}</t>
  </si>
  <si>
    <t>{{ ref_bib_ferreira_rodriguez_et_al_2019 }}</t>
  </si>
  <si>
    <t>{{ ref_bib_fidino_et_al_2020 }}</t>
  </si>
  <si>
    <t>{{ ref_bib_findlay_et_al_2020 }}</t>
  </si>
  <si>
    <t>{{ ref_bib_fisher_burton_2012 }}</t>
  </si>
  <si>
    <t>{{ ref_bib_fisher_et_al_2011 }}</t>
  </si>
  <si>
    <t>{{ ref_bib_fisher_et_al_2014 }}</t>
  </si>
  <si>
    <t>{{ ref_bib_flather_sieg_2007 }}</t>
  </si>
  <si>
    <t>{{ ref_bib_forrester_et_al_2016 }}</t>
  </si>
  <si>
    <t>{{ ref_bib_foster_harmsen_2012 }}</t>
  </si>
  <si>
    <t>{{ ref_bib_found_patterson_2020 }}</t>
  </si>
  <si>
    <t>{{ ref_bib_frampton_et_al_2022 }}</t>
  </si>
  <si>
    <t>{{ ref_bib_frey_et_al_2017 }}</t>
  </si>
  <si>
    <t>{{ ref_bib_gallo_et_al_2022 }}</t>
  </si>
  <si>
    <t>{{ ref_bib_galvez_et_al_2016 }}</t>
  </si>
  <si>
    <t>{{ ref_bib_ganskopp_johnson_2007 }}</t>
  </si>
  <si>
    <t>{{ ref_bib_gerber_et_al_2010 }}</t>
  </si>
  <si>
    <t>{{ ref_bib_gerber_et_al_2011 }}</t>
  </si>
  <si>
    <t>{{ ref_bib_gerhartbarley_nd }}</t>
  </si>
  <si>
    <t>{{ ref_bib_gilbert_et_al_2021 }}</t>
  </si>
  <si>
    <t>{{ ref_bib_gillespie_et_al_2015 }}</t>
  </si>
  <si>
    <t>{{ ref_bib_glen_et_al_2013 }}</t>
  </si>
  <si>
    <t>{{ ref_bib_glover_kapfer_et_al_2019 }}</t>
  </si>
  <si>
    <t>{{ ref_bib_gopalaswamy_et_al_2012 }}</t>
  </si>
  <si>
    <t>{{ ref_bib_gotelli_chao_2013 }}</t>
  </si>
  <si>
    <t>{{ ref_bib_gotelli_colwell_2001 }}</t>
  </si>
  <si>
    <t>{{ ref_bib_gotelli_colwell_2011 }}</t>
  </si>
  <si>
    <t>{{ ref_bib_goa_2023a }}</t>
  </si>
  <si>
    <t>{{ ref_bib_goa_2023b }}</t>
  </si>
  <si>
    <t>{{ ref_bib_green_et_al_2020 }}</t>
  </si>
  <si>
    <t>{{ ref_bib_greenberg_2018 }}</t>
  </si>
  <si>
    <t>{{ ref_bib_greenberg_2020 }}</t>
  </si>
  <si>
    <t>{{ ref_bib_guillera_arroita_et_al_2010 }}</t>
  </si>
  <si>
    <t>{{ ref_bib_hall_et_al_2008 }}</t>
  </si>
  <si>
    <t>{{ ref_bib_harrison_et_al_2018 }}</t>
  </si>
  <si>
    <t>{{ ref_bib_hartig_2019 }}</t>
  </si>
  <si>
    <t>{{ ref_bib_heilbron_1994 }}</t>
  </si>
  <si>
    <t>{{ ref_bib_henrich_et_al_2022 }}</t>
  </si>
  <si>
    <t>{{ ref_bib_hofmeester_et_al_2019 }}</t>
  </si>
  <si>
    <t>{{ ref_bib_holinda_et_al_2020 }}</t>
  </si>
  <si>
    <t>{{ ref_bib_howe_et_al_2017 }}</t>
  </si>
  <si>
    <t>{{ ref_bib_hsieh_et_al_2015 }}</t>
  </si>
  <si>
    <t>{{ ref_bib_huggard_2018 }}</t>
  </si>
  <si>
    <t>{{ ref_bib_hurlbert_1984 }}</t>
  </si>
  <si>
    <t>{{ ref_bib_iannarilli_et_al_2021 }}</t>
  </si>
  <si>
    <t>{{ ref_bib_iijima_2020 }}</t>
  </si>
  <si>
    <t>{{ ref_bib_iknayan_et_al_2014 }}</t>
  </si>
  <si>
    <t>{{ ref_bib_jennelle_et_al_2002 }}</t>
  </si>
  <si>
    <t>{{ ref_bib_jennrich_turner_1969 }}</t>
  </si>
  <si>
    <t>{{ ref_bib_jimenez_et_al_2021 }}</t>
  </si>
  <si>
    <t>{{ ref_bib_jncc_2022 }}</t>
  </si>
  <si>
    <t>{{ ref_bib_johanns_et_al_2022 }}</t>
  </si>
  <si>
    <t>{{ ref_bib_junker_et_al_2021 }}</t>
  </si>
  <si>
    <t>{{ ref_bib_karanth_nichols_1998 }}</t>
  </si>
  <si>
    <t>{{ ref_bib_karanth_et_al_2006 }}</t>
  </si>
  <si>
    <t>{{ ref_bib_karanth_et_al_2011 }}</t>
  </si>
  <si>
    <t>{{ ref_bib_karanth_1995 }}</t>
  </si>
  <si>
    <t>{{ ref_bib_kays_et_al_2009 }}</t>
  </si>
  <si>
    <t>{{ ref_bib_kays_et_al_2010 }}</t>
  </si>
  <si>
    <t>{{ ref_bib_kays_et_al_2020 }}</t>
  </si>
  <si>
    <t>{{ ref_bib_kays_et_al_2021 }}</t>
  </si>
  <si>
    <t>{{ ref_bib_keim_et_al_2011 }}</t>
  </si>
  <si>
    <t>{{ ref_bib_keim_et_al_2019 }}</t>
  </si>
  <si>
    <t>{{ ref_bib_keim_et_al_2021 }}</t>
  </si>
  <si>
    <t>{{ ref_bib_kelejian_prucha_1998 }}</t>
  </si>
  <si>
    <t>{{ ref_bib_kelly_et_al_2008 }}</t>
  </si>
  <si>
    <t>{{ ref_bib_kinnaird_obrien_2012 }}</t>
  </si>
  <si>
    <t>{{ ref_bib_kitamura_et_al_2010 }}</t>
  </si>
  <si>
    <t>{{ ref_bib_kleiber_zeileis_2016 }}</t>
  </si>
  <si>
    <t>{{ ref_bib_krebs_et_al_2011 }}</t>
  </si>
  <si>
    <t>{{ ref_bib_kruger_et_al_2018 }}</t>
  </si>
  <si>
    <t>{{ ref_bib_kucera_barrett._2011 }}</t>
  </si>
  <si>
    <t>{{ ref_bib_kunin_1997 }}</t>
  </si>
  <si>
    <t>{{ ref_bib_kusi_et_al_2019 }}</t>
  </si>
  <si>
    <t>{{ ref_bib_lahoz_monfort_magrath_2021 }}</t>
  </si>
  <si>
    <t>{{ ref_bib_lambert_1992 }}</t>
  </si>
  <si>
    <t>{{ ref_bib_lazenby_et_al_2015 }}</t>
  </si>
  <si>
    <t>{{ ref_bib_lele_et_al_2013 }}</t>
  </si>
  <si>
    <t>{{ ref_bib_li_et_al_2012 }}</t>
  </si>
  <si>
    <t>{{ ref_bib_linden_et_al_2017 }}</t>
  </si>
  <si>
    <t>{{ ref_bib_loonam_et_al_2021 }}</t>
  </si>
  <si>
    <t>{{ ref_bib_lynch_et_al_2015 }}</t>
  </si>
  <si>
    <t>{{ ref_bib_mackenzie_kendall_2002 }}</t>
  </si>
  <si>
    <t>{{ ref_bib_mackenzie_royle_2005 }}</t>
  </si>
  <si>
    <t>{{ ref_bib_mackenzie_et_al_2002 }}</t>
  </si>
  <si>
    <t>{{ ref_bib_mackenzie_et_al_2003 }}</t>
  </si>
  <si>
    <t>{{ ref_bib_mackenzie_et_al_2004 }}</t>
  </si>
  <si>
    <t>{{ ref_bib_mackenzie_et_al_2006 }}</t>
  </si>
  <si>
    <t>{{ ref_bib_maffei_noss_2008 }}</t>
  </si>
  <si>
    <t>{{ ref_bib_manly_et_al_1993 }}</t>
  </si>
  <si>
    <t>{{ ref_bib_markle_et_al_2020 }}</t>
  </si>
  <si>
    <t>{{ ref_bib_martin_et_al_2005 }}</t>
  </si>
  <si>
    <t>{{ ref_bib_mcclintock_et_al_2009 }}</t>
  </si>
  <si>
    <t>{{ ref_bib_mccomb_et_al_2010 }}</t>
  </si>
  <si>
    <t>{{ ref_bib_mccullagh_nelder_1989 }}</t>
  </si>
  <si>
    <t>{{ ref_bib_mcshea_et_al_2015 }}</t>
  </si>
  <si>
    <t>{{ ref_bib_mecks100_2018 }}</t>
  </si>
  <si>
    <t>{{ ref_bib_meek_et_al_2014a }}</t>
  </si>
  <si>
    <t>{{ ref_bib_meek_et_al_2014b }}</t>
  </si>
  <si>
    <t>{{ ref_bib_meek_et_al_2016 }}</t>
  </si>
  <si>
    <t>{{ ref_bib_mills_et_al_2016 }}</t>
  </si>
  <si>
    <t>{{ ref_bib_mills_et_al_2019 }}</t>
  </si>
  <si>
    <t>{{ ref_bib_moeller_et_al_2018 }}</t>
  </si>
  <si>
    <t>{{ ref_bib_moeller_et_al_2023 }}</t>
  </si>
  <si>
    <t>{{ ref_bib_moll_et_al_2020 }}</t>
  </si>
  <si>
    <t>{{ ref_bib_molloy_2018 }}</t>
  </si>
  <si>
    <t>{{ ref_bib_moqanaki_et_al_2021 }}</t>
  </si>
  <si>
    <t>{{ ref_bib_morin_et_al_2022 }}</t>
  </si>
  <si>
    <t>{{ ref_bib_morris_2022 }}</t>
  </si>
  <si>
    <t>{{ ref_bib_morrison_et_al_2018 }}</t>
  </si>
  <si>
    <t>{{ ref_bib_muhly_et_al_2011 }}</t>
  </si>
  <si>
    <t>{{ ref_bib_muhly_et_al_2015 }}</t>
  </si>
  <si>
    <t>{{ ref_bib_mullahy_1986 }}</t>
  </si>
  <si>
    <t>{{ ref_bib_murray_et_al_2016 }}</t>
  </si>
  <si>
    <t>{{ ref_bib_murray_et_al_2021 }}</t>
  </si>
  <si>
    <t>{{ ref_bib_nakashima_et_al_2018 }}</t>
  </si>
  <si>
    <t>{{ ref_bib_natural_regions_committee._2006 }}</t>
  </si>
  <si>
    <t>{{ ref_bib_neilson_et_al_2018 }}</t>
  </si>
  <si>
    <t>{{ ref_bib_newbold_king_2009 }}</t>
  </si>
  <si>
    <t>{{ ref_bib_norouzzadeh_et_al_2020 }}</t>
  </si>
  <si>
    <t>{{ ref_bib_noss_et_al_2003 }}</t>
  </si>
  <si>
    <t>{{ ref_bib_noss_et_al_2012 }}</t>
  </si>
  <si>
    <t>{{ ref_bib_obbard_et_al_2010 }}</t>
  </si>
  <si>
    <t>{{ ref_bib_obrien_kinnaird_2011 }}</t>
  </si>
  <si>
    <t>{{ ref_bib_obrien_et_al_2011 }}</t>
  </si>
  <si>
    <t>{{ ref_bib_obrien_et_al_2013 }}</t>
  </si>
  <si>
    <t>{{ ref_bib_obrien_2010 }}</t>
  </si>
  <si>
    <t>{{ ref_bib_obrien_2011 }}</t>
  </si>
  <si>
    <t>{{ ref_bib_oconnell_bailey_2011a }}</t>
  </si>
  <si>
    <t>{{ ref_bib_oconnell_et_al_2006 }}</t>
  </si>
  <si>
    <t>{{ ref_bib_oconnell_et_al_2011 }}</t>
  </si>
  <si>
    <t>{{ ref_bib_oconnor_et_al_2017 }}</t>
  </si>
  <si>
    <t>{{ ref_bib_oksanen_et_al_2024 }}</t>
  </si>
  <si>
    <t>{{ ref_bib_pacifici_et_al_2016 }}</t>
  </si>
  <si>
    <t>{{ ref_bib_palencia_et_al_2021 }}</t>
  </si>
  <si>
    <t>{{ ref_bib_palencia_et_al_2022 }}</t>
  </si>
  <si>
    <t>{{ ref_bib_palmer_et_al_2018 }}</t>
  </si>
  <si>
    <t>{{ ref_bib_parmenter_et_al_2003 }}</t>
  </si>
  <si>
    <t>{{ ref_bib_parsons_et_al_2018 }}</t>
  </si>
  <si>
    <t>{{ ref_bib_pease_et_al_2016 }}</t>
  </si>
  <si>
    <t>{{ ref_bib_pettorelli_et_al_2010 }}</t>
  </si>
  <si>
    <t>{{ ref_bib_powell_mitchell_2012 }}</t>
  </si>
  <si>
    <t>{{ ref_bib_project_dragonfly_2019 }}</t>
  </si>
  <si>
    <t>{{ ref_bib_proteus_2019a }}</t>
  </si>
  <si>
    <t>{{ ref_bib_proteus_2019b }}</t>
  </si>
  <si>
    <t>{{ ref_bib_pyron_2010 }}</t>
  </si>
  <si>
    <t>{{ ref_bib_ramage_et_al_2013 }}</t>
  </si>
  <si>
    <t>{{ ref_bib_randler_kalb_2018 }}</t>
  </si>
  <si>
    <t>{{ ref_bib_reconyx_inc._2018 }}</t>
  </si>
  <si>
    <t>{{ ref_bib_rendall_et_al_2021 }}</t>
  </si>
  <si>
    <t>{{ ref_bib_risc_2019 }}</t>
  </si>
  <si>
    <t>{{ ref_bib_rich_et_al_2014 }}</t>
  </si>
  <si>
    <t>{{ ref_bib_ridout_linkie_2009 }}</t>
  </si>
  <si>
    <t>{{ ref_bib_riffomonas_project_2022a }}</t>
  </si>
  <si>
    <t>{{ ref_bib_robinson_et_al_2020 }}</t>
  </si>
  <si>
    <t>{{ ref_bib_roeland_2020 }}</t>
  </si>
  <si>
    <t>{{ ref_bib_roemer_et_al_2009 }}</t>
  </si>
  <si>
    <t>{{ ref_bib_rovero_marshall_2009 }}</t>
  </si>
  <si>
    <t>{{ ref_bib_rovero_zimmermann_2016 }}</t>
  </si>
  <si>
    <t>{{ ref_bib_rovero_et_al_2010 }}</t>
  </si>
  <si>
    <t>{{ ref_bib_rovero_et_al_2013 }}</t>
  </si>
  <si>
    <t>{{ ref_bib_rowcliffe_carbone_2008 }}</t>
  </si>
  <si>
    <t>{{ ref_bib_rowcliffe_et_al_2008 }}</t>
  </si>
  <si>
    <t>{{ ref_bib_rowcliffe_et_al_2011 }}</t>
  </si>
  <si>
    <t>{{ ref_bib_rowcliffe_et_al_2013 }}</t>
  </si>
  <si>
    <t>{{ ref_bib_rowcliffe_et_al_2014 }}</t>
  </si>
  <si>
    <t>{{ ref_bib_rowcliffe_et_al_2016 }}</t>
  </si>
  <si>
    <t>{{ ref_bib_royle_nichols_2003 }}</t>
  </si>
  <si>
    <t>{{ ref_bib_royle_young_2008 }}</t>
  </si>
  <si>
    <t>{{ ref_bib_royle_et_al_2009 }}</t>
  </si>
  <si>
    <t>{{ ref_bib_royle_et_al_2014 }}</t>
  </si>
  <si>
    <t>{{ ref_bib_royle_2004 }}</t>
  </si>
  <si>
    <t>{{ ref_bib_samejima_et_al_2012 }}</t>
  </si>
  <si>
    <t>{{ ref_bib_santini_et_al_2020 }}</t>
  </si>
  <si>
    <t>{{ ref_bib_schenider_et_al_2018 }}</t>
  </si>
  <si>
    <t>{{ ref_bib_schlexer_2008 }}</t>
  </si>
  <si>
    <t>{{ ref_bib_schmidt_et_al_2022 }}</t>
  </si>
  <si>
    <t>{{ ref_bib_schweiger_2020 }}</t>
  </si>
  <si>
    <t>{{ ref_bib_scotson_et_al_2017 }}</t>
  </si>
  <si>
    <t>{{ ref_bib_seccombe_2017 }}</t>
  </si>
  <si>
    <t>{{ ref_bib_sequin_et_al_2003 }}</t>
  </si>
  <si>
    <t>{{ ref_bib_shannon_et_al_2014 }}</t>
  </si>
  <si>
    <t>{{ ref_bib_sharma_et_al_2010 }}</t>
  </si>
  <si>
    <t>{{ ref_bib_si_et_al_2014 }}</t>
  </si>
  <si>
    <t>{{ ref_bib_siren_et_al_2018 }}</t>
  </si>
  <si>
    <t>{{ ref_bib_sollmann_et_al_2011 }}</t>
  </si>
  <si>
    <t>{{ ref_bib_sollmann_et_al_2012 }}</t>
  </si>
  <si>
    <t>{{ ref_bib_sollmann_et_al_2013a }}</t>
  </si>
  <si>
    <t>{{ ref_bib_sollmann_et_al_2013b }}</t>
  </si>
  <si>
    <t>{{ ref_bib_sollmann_et_al_2013c }}</t>
  </si>
  <si>
    <t>{{ ref_bib_sollmann_et_al_2018 }}</t>
  </si>
  <si>
    <t>{{ ref_bib_soria_diaz_et_al_2010 }}</t>
  </si>
  <si>
    <t>{{ ref_bib_southwell_et_al_2019 }}</t>
  </si>
  <si>
    <t>{{ ref_bib_steenweg_et_al_2015 }}</t>
  </si>
  <si>
    <t>{{ ref_bib_steenweg_et_al_2017 }}</t>
  </si>
  <si>
    <t>{{ ref_bib_steenweg_et_al_2018 }}</t>
  </si>
  <si>
    <t>{{ ref_bib_steenweg_et_al_2019 }}</t>
  </si>
  <si>
    <t>{{ ref_bib_steinbeiser_et_al_2019 }}</t>
  </si>
  <si>
    <t>{{ ref_bib_stokeld_et_al_2016 }}</t>
  </si>
  <si>
    <t>{{ ref_bib_styring_2020a }}</t>
  </si>
  <si>
    <t>{{ ref_bib_styring_2020b }}</t>
  </si>
  <si>
    <t>{{ ref_bib_suarez_tangil_et_al_2017 }}</t>
  </si>
  <si>
    <t>{{ ref_bib_sun_et_al_2014 }}</t>
  </si>
  <si>
    <t>{{ ref_bib_sun_et_al_2021 }}</t>
  </si>
  <si>
    <t>{{ ref_bib_sun_et_al_2022 }}</t>
  </si>
  <si>
    <t>{{ ref_bib_suwanrat_et_al_2015 }}</t>
  </si>
  <si>
    <t>{{ ref_bib_tabak_et_al_2018 }}</t>
  </si>
  <si>
    <t>{{ ref_bib_tanwar_et_al_2021 }}</t>
  </si>
  <si>
    <t>{{ ref_bib_wildlabs_2021 }}</t>
  </si>
  <si>
    <t>{{ ref_bib_thorn_et_al_2009 }}</t>
  </si>
  <si>
    <t>{{ ref_bib_tigner_et_al_2014 }}</t>
  </si>
  <si>
    <t>{{ ref_bib_tobler_powell_2013 }}</t>
  </si>
  <si>
    <t>{{ ref_bib_tobler_et_al_2008 }}</t>
  </si>
  <si>
    <t>{{ ref_bib_tourani_et_al_2020 }}</t>
  </si>
  <si>
    <t>{{ ref_bib_tourani_2022 }}</t>
  </si>
  <si>
    <t>{{ ref_bib_trolliet_et_al_2014 }}</t>
  </si>
  <si>
    <t>{{ ref_bib_tschumi_et_al_2018 }}</t>
  </si>
  <si>
    <t>{{ ref_bib_twining_et_al_2022 }}</t>
  </si>
  <si>
    <t>{{ ref_bib_van_berkel_2014 }}</t>
  </si>
  <si>
    <t>{{ ref_bib_vandooren_2016 }}</t>
  </si>
  <si>
    <t>{{ ref_bib_van_wilgenburg_et_al_2020 }}</t>
  </si>
  <si>
    <t>{{ ref_bib_velez_et_al_2023 }}</t>
  </si>
  <si>
    <t>{{ ref_bib_vidal_et_al_2021 }}</t>
  </si>
  <si>
    <t>{{ ref_bib_vsn_international_2022 }}</t>
  </si>
  <si>
    <t>{{ ref_bib_warbington_boyce_2020 }}</t>
  </si>
  <si>
    <t>{{ ref_bib_wearn_gloverkapfer_2017 }}</t>
  </si>
  <si>
    <t>{{ ref_bib_wearn_gloverkapfer_2019 }}</t>
  </si>
  <si>
    <t>{{ ref_bib_wearn_et_al_2013 }}</t>
  </si>
  <si>
    <t>{{ ref_bib_wearn_et_al_2016 }}</t>
  </si>
  <si>
    <t>{{ ref_bib_webster_et_al_2019 }}</t>
  </si>
  <si>
    <t>{{ ref_bib_wegge_et_al_2004 }}</t>
  </si>
  <si>
    <t>{{ ref_bib_welbourne_et_al_2016 }}</t>
  </si>
  <si>
    <t>{{ ref_bib_wellington_et_al_2014 }}</t>
  </si>
  <si>
    <t>{{ ref_bib_welsh_et_al_2000 }}</t>
  </si>
  <si>
    <t>{{ ref_bib_whittington_et_al_2018 }}</t>
  </si>
  <si>
    <t>{{ ref_bib_whittington_et_al_2019 }}</t>
  </si>
  <si>
    <t>{{ ref_bib_wildcam_network_2019 }}</t>
  </si>
  <si>
    <t>{{ ref_bib_wildco_2020 }}</t>
  </si>
  <si>
    <t>{{ ref_bib_wildco_lab_2021a }}</t>
  </si>
  <si>
    <t>{{ ref_bib_wildco_lab_2021b }}</t>
  </si>
  <si>
    <t>{{ ref_bib_young_et_al_2018 }}</t>
  </si>
  <si>
    <t>{{ ref_bib_yue_et_al_2015 }}</t>
  </si>
  <si>
    <t>{{ ref_bib_zeileis_et_al_2008 }}</t>
  </si>
  <si>
    <t>{{ ref_bib_zorn_1998 }}</t>
  </si>
  <si>
    <t>{{ ref_bib_zuckerberg_et_al_2020 }}</t>
  </si>
  <si>
    <t>{{ ref_bib_zuur_et_al_2007 }}</t>
  </si>
  <si>
    <t>{{ ref_bib_rk_stats_2018 }}</t>
  </si>
  <si>
    <t>{{ ref_bib_loreau_2010 }}</t>
  </si>
  <si>
    <t>{{ ref_bib_brownlee_et_al_2022 }}</t>
  </si>
  <si>
    <t>{{ ref_bib_moeller_lukacs_2021 }}</t>
  </si>
  <si>
    <t>ref_intext_code</t>
  </si>
  <si>
    <t>ref_bib_code</t>
  </si>
  <si>
    <t>title_i_num_cams</t>
  </si>
  <si>
    <t>https://ab-rcsc.github.io/rc-decision-support-tool_concept-library/02_dialog-boxes/01_01_user_entry.html#i_user_entry</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</si>
  <si>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</si>
  <si>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</si>
  <si>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https://ab-rcsc.github.io/rc-decision-support-tool_concept-library/02_dialog-boxes/01_04_study_area_mult.html#i_study_area_mult</t>
  </si>
  <si>
    <t>https://ab-rcsc.github.io/rc-decision-support-tool_concept-library/02_dialog-boxes/01_05_cam_dens_gradient.html#i_cam_dens_gradient</t>
  </si>
  <si>
    <t>https://ab-rcsc.github.io/rc-decision-support-tool_concept-library/02_dialog-boxes/01_06_cam_strat_covar.html#i_cam_strat_covar</t>
  </si>
  <si>
    <t>https://ab-rcsc.github.io/rc-decision-support-tool_concept-library/02_dialog-boxes/01_07_cam_high_dens.html#i_cam_high_dens</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</si>
  <si>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</si>
  <si>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</si>
  <si>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https://ab-rcsc.github.io/rc-decision-support-tool_concept-library/02_dialog-boxes/01_11_study_season_num.html#i_study_season_num</t>
  </si>
  <si>
    <t>https://ab-rcsc.github.io/rc-decision-support-tool_concept-library/02_dialog-boxes/01_39_cam_makemod_same.html#i_cam_makemod_same</t>
  </si>
  <si>
    <t>https://ab-rcsc.github.io/rc-decision-support-tool_concept-library/02_dialog-boxes/01_40_cam_settings_mult.html#i_cam_settings_mult</t>
  </si>
  <si>
    <t>https://ab-rcsc.github.io/rc-decision-support-tool_concept-library/02_dialog-boxes/01_41_cam_protocol_ht_angle.html#i_cam_protocol_ht_angle</t>
  </si>
  <si>
    <t>https://ab-rcsc.github.io/rc-decision-support-tool_concept-library/02_dialog-boxes/01_42_cam_direction_ds.html#i_cam_direction_ds</t>
  </si>
  <si>
    <t>https://ab-rcsc.github.io/rc-decision-support-tool_concept-library/02_dialog-boxes/01_43_bait_lure.html#i_bait_lure</t>
  </si>
  <si>
    <t>https://ab-rcsc.github.io/rc-decision-support-tool_concept-library/02_dialog-boxes/01_44_bait_lure_cams.html#i_bait_lure_cams</t>
  </si>
  <si>
    <t>https://ab-rcsc.github.io/rc-decision-support-tool_concept-library/02_dialog-boxes/01_45_targ_feature.html#i_targ_feature</t>
  </si>
  <si>
    <t>https://ab-rcsc.github.io/rc-decision-support-tool_concept-library/02_dialog-boxes/01_47_cam_independent.html#i_cam_independent</t>
  </si>
  <si>
    <t>https://ab-rcsc.github.io/rc-decision-support-tool_concept-library/02_dialog-boxes/01_48_multisamp_per_loc.html#i_multisamp_per_loc</t>
  </si>
  <si>
    <t>https://ab-rcsc.github.io/rc-decision-support-tool_concept-library/02_dialog-boxes/01_49_modmixed.html#i_modmixed</t>
  </si>
  <si>
    <t>https://ab-rcsc.github.io/rc-decision-support-tool_concept-library/02_dialog-boxes/01_50_num_det.html#i_num_det</t>
  </si>
  <si>
    <t>https://ab-rcsc.github.io/rc-decision-support-tool_concept-library/02_dialog-boxes/01_51_num_det_individ.html#i_num_det_individ</t>
  </si>
  <si>
    <t>https://ab-rcsc.github.io/rc-decision-support-tool_concept-library/02_dialog-boxes/01_52_num_recap.html#i_num_recap</t>
  </si>
  <si>
    <t>https://ab-rcsc.github.io/rc-decision-support-tool_concept-library/02_dialog-boxes/01_53_overdispersion.html#i_overdispersion</t>
  </si>
  <si>
    <t>https://ab-rcsc.github.io/rc-decision-support-tool_concept-library/02_dialog-boxes/01_54_zeroinflation.html#i_zeroinflation</t>
  </si>
  <si>
    <t>https://ab-rcsc.github.io/rc-decision-support-tool_concept-library/02_dialog-boxes/01_55_zi_overdispersed.html#i_zi_overdispersed</t>
  </si>
  <si>
    <t>https://ab-rcsc.github.io/rc-decision-support-tool_concept-library/02_dialog-boxes/01_57_zi_re_overdispersed.html#i_zi_re_overdispersed</t>
  </si>
  <si>
    <t>https://ab-rcsc.github.io/rc-decision-support-tool_concept-library/02_dialog-boxes/01_58_zi_process.html#i_zi_process</t>
  </si>
  <si>
    <t>https://ab-rcsc.github.io/rc-decision-support-tool_concept-library/02_dialog-boxes/03_01_mod_inventory.html#i_mod_inventory</t>
  </si>
  <si>
    <t>https://ab-rcsc.github.io/rc-decision-support-tool_concept-library/02_dialog-boxes/03_02_mod_divers_rich.html#i_mod_divers_rich</t>
  </si>
  <si>
    <t>https://ab-rcsc.github.io/rc-decision-support-tool_concept-library/02_dialog-boxes/03_03_mod_occupancy.html#i_mod_occupancy</t>
  </si>
  <si>
    <t>https://ab-rcsc.github.io/rc-decision-support-tool_concept-library/02_dialog-boxes/03_04_mod_rai.html#i_mod_rai</t>
  </si>
  <si>
    <t>https://ab-rcsc.github.io/rc-decision-support-tool_concept-library/02_dialog-boxes/03_05_mod_rai_poisson.html#i_mod_rai_poisson</t>
  </si>
  <si>
    <t>https://ab-rcsc.github.io/rc-decision-support-tool_concept-library/02_dialog-boxes/03_06_mod_rai_zip.html#i_mod_rai_zip</t>
  </si>
  <si>
    <t>https://ab-rcsc.github.io/rc-decision-support-tool_concept-library/02_dialog-boxes/03_07_mod_rai_nb.html#i_mod_rai_nb</t>
  </si>
  <si>
    <t>https://ab-rcsc.github.io/rc-decision-support-tool_concept-library/02_dialog-boxes/03_08_mod_rai_zinb.html#i_mod_rai_zinb</t>
  </si>
  <si>
    <t>https://ab-rcsc.github.io/rc-decision-support-tool_concept-library/02_dialog-boxes/03_09_mod_rai_hurdle.html#i_mod_rai_hurdle</t>
  </si>
  <si>
    <t>https://ab-rcsc.github.io/rc-decision-support-tool_concept-library/02_dialog-boxes/03_10_mod_cr_cmr.html#i_mod_cr_cmr</t>
  </si>
  <si>
    <t>https://ab-rcsc.github.io/rc-decision-support-tool_concept-library/02_dialog-boxes/03_11_mod_scr_secr.html#i_mod_scr_secr</t>
  </si>
  <si>
    <t>https://ab-rcsc.github.io/rc-decision-support-tool_concept-library/02_dialog-boxes/03_12_mod_mr.html#i_mod_mr</t>
  </si>
  <si>
    <t>https://ab-rcsc.github.io/rc-decision-support-tool_concept-library/02_dialog-boxes/03_13_mod_smr.html#i_mod_smr</t>
  </si>
  <si>
    <t>https://ab-rcsc.github.io/rc-decision-support-tool_concept-library/02_dialog-boxes/03_14_mod_sc.html#i_mod_sc</t>
  </si>
  <si>
    <t>https://ab-rcsc.github.io/rc-decision-support-tool_concept-library/02_dialog-boxes/03_15_mod_catspim.html#i_mod_catspim</t>
  </si>
  <si>
    <t>https://ab-rcsc.github.io/rc-decision-support-tool_concept-library/02_dialog-boxes/03_16_mod_2flankspim.html#i_mod_2flankspim</t>
  </si>
  <si>
    <t>https://ab-rcsc.github.io/rc-decision-support-tool_concept-library/02_dialog-boxes/03_17_mod_rem.html#i_mod_rem</t>
  </si>
  <si>
    <t>https://ab-rcsc.github.io/rc-decision-support-tool_concept-library/02_dialog-boxes/03_18_mod_rest.html#i_mod_rest</t>
  </si>
  <si>
    <t>https://ab-rcsc.github.io/rc-decision-support-tool_concept-library/02_dialog-boxes/03_19_mod_tifc.html#i_mod_tifc</t>
  </si>
  <si>
    <t>https://ab-rcsc.github.io/rc-decision-support-tool_concept-library/02_dialog-boxes/03_20_mod_ds.html#i_mod_ds</t>
  </si>
  <si>
    <t>https://ab-rcsc.github.io/rc-decision-support-tool_concept-library/02_dialog-boxes/03_21_mod_tte.html#i_mod_tte</t>
  </si>
  <si>
    <t>https://ab-rcsc.github.io/rc-decision-support-tool_concept-library/02_dialog-boxes/03_22_mod_ste.html#i_mod_ste</t>
  </si>
  <si>
    <t>https://ab-rcsc.github.io/rc-decision-support-tool_concept-library/02_dialog-boxes/03_23_mod_is.html#i_mod_is</t>
  </si>
  <si>
    <t>https://ab-rcsc.github.io/rc-decision-support-tool_concept-library/02_dialog-boxes/03_24_mod_behaviour.html#i_mod_behaviour</t>
  </si>
  <si>
    <t>survey_dur_mth</t>
  </si>
  <si>
    <t>link</t>
  </si>
  <si>
    <t>https://ab-rcsc.github.io/rc-decision-support-tool_concept-library/02_dialog-boxes/01_09_survey_dur_mth.html#i_survey_dur_mth</t>
  </si>
  <si>
    <t>https://ab-rcsc.github.io/rc-decision-support-tool_concept-library/02_dialog-boxes/01_46_targ_feature.html#i_targ_feature_same</t>
  </si>
  <si>
    <t>title_i_sp_occ_restr</t>
  </si>
  <si>
    <t>title_i_cam_independent</t>
  </si>
  <si>
    <t>title_i_multisamp_per_loc</t>
  </si>
  <si>
    <t>title_i_modmixed</t>
  </si>
  <si>
    <t>title_i_survey_dur_mth</t>
  </si>
  <si>
    <t>title_i_sp_rarity_rarest</t>
  </si>
  <si>
    <t>title_i_sp_rarity_leastrare</t>
  </si>
  <si>
    <t>title_i_sp_detprob_cat_most</t>
  </si>
  <si>
    <t>title_i_sp_detprob_cat_least</t>
  </si>
  <si>
    <t>title_i_cam_makemod_same</t>
  </si>
  <si>
    <t>title_i_cam_settings_mult</t>
  </si>
  <si>
    <t>title_i_bait_lure</t>
  </si>
  <si>
    <t>title_i_bait_lure_cams</t>
  </si>
  <si>
    <t>title_i_targ_feature</t>
  </si>
  <si>
    <t>title_i_targ_feature_same</t>
  </si>
  <si>
    <t>title_i_num_det</t>
  </si>
  <si>
    <t>title_i_num_det_individ</t>
  </si>
  <si>
    <t>title_i_num_recap</t>
  </si>
  <si>
    <t>title_i_overdispersion</t>
  </si>
  <si>
    <t>title_i_zeroinflation</t>
  </si>
  <si>
    <t>title_i_zi_overdispersed</t>
  </si>
  <si>
    <t>title_i_zi_re_overdispersed</t>
  </si>
  <si>
    <t>title_i_zi_process</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</si>
  <si>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</si>
  <si>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</si>
  <si>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</si>
  <si>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chao_et_al_2014</t>
  </si>
  <si>
    <t>Chao et al., 2014</t>
  </si>
  <si>
    <t>Chao, A., Gotelli, N.J., Hsieh, T. C., Sander, E. L., Ma, K. H., Colwell, R. K. &amp; Ellison, A. M. (2014). Rarefaction and extrapolation with Hill numbers: a framework for sampling and estimation in species diversity studies. *Ecological Monographs, 84*, 45–67. &lt;https://doi.org/10.1890/13-0133.1&gt;</t>
  </si>
  <si>
    <t>Kavčić et al., 2021</t>
  </si>
  <si>
    <t>kavcic_et_al_2021</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</si>
  <si>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</si>
  <si>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</si>
  <si>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</si>
  <si>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</si>
  <si>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</si>
  <si>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</si>
  <si>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</si>
  <si>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</si>
  <si>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</si>
  <si>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</si>
  <si>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</si>
  <si>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</si>
  <si>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</si>
  <si>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</si>
  <si>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</si>
  <si>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</si>
  <si>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note</t>
  </si>
  <si>
    <t>NEW</t>
  </si>
  <si>
    <r>
      <t>**</t>
    </r>
    <r>
      <rPr>
        <b/>
        <sz val="11"/>
        <color theme="1"/>
        <rFont val="Aptos Narrow"/>
        <scheme val="minor"/>
      </rPr>
      <t>Age Class**</t>
    </r>
  </si>
  <si>
    <r>
      <t>**</t>
    </r>
    <r>
      <rPr>
        <b/>
        <sz val="11"/>
        <color theme="1"/>
        <rFont val="Aptos Narrow"/>
        <scheme val="minor"/>
      </rPr>
      <t>Analyst**</t>
    </r>
  </si>
  <si>
    <r>
      <t>**</t>
    </r>
    <r>
      <rPr>
        <b/>
        <sz val="11"/>
        <color rgb="FF000000"/>
        <rFont val="Aptos Narrow"/>
        <scheme val="minor"/>
      </rPr>
      <t>Bait*/Lure Type</t>
    </r>
    <r>
      <rPr>
        <b/>
        <sz val="11"/>
        <color theme="1"/>
        <rFont val="Aptos Narrow"/>
        <scheme val="minor"/>
      </rPr>
      <t>**</t>
    </r>
  </si>
  <si>
    <r>
      <t>**</t>
    </r>
    <r>
      <rPr>
        <b/>
        <sz val="11"/>
        <color theme="1"/>
        <rFont val="Aptos Narrow"/>
        <scheme val="minor"/>
      </rPr>
      <t>Camera Height (m) **</t>
    </r>
  </si>
  <si>
    <r>
      <t>**</t>
    </r>
    <r>
      <rPr>
        <b/>
        <sz val="11"/>
        <color theme="1"/>
        <rFont val="Aptos Narrow"/>
        <scheme val="minor"/>
      </rPr>
      <t>Camera ID**</t>
    </r>
  </si>
  <si>
    <r>
      <t>**</t>
    </r>
    <r>
      <rPr>
        <b/>
        <sz val="11"/>
        <color theme="1"/>
        <rFont val="Aptos Narrow"/>
        <scheme val="minor"/>
      </rPr>
      <t>Camera Make**</t>
    </r>
  </si>
  <si>
    <r>
      <t>**</t>
    </r>
    <r>
      <rPr>
        <b/>
        <sz val="11"/>
        <color theme="1"/>
        <rFont val="Aptos Narrow"/>
        <scheme val="minor"/>
      </rPr>
      <t>Camera Model**</t>
    </r>
  </si>
  <si>
    <r>
      <t>**</t>
    </r>
    <r>
      <rPr>
        <b/>
        <sz val="11"/>
        <color theme="1"/>
        <rFont val="Aptos Narrow"/>
        <scheme val="minor"/>
      </rPr>
      <t>Camera Serial Number**</t>
    </r>
  </si>
  <si>
    <r>
      <t>**</t>
    </r>
    <r>
      <rPr>
        <b/>
        <sz val="11"/>
        <color theme="1"/>
        <rFont val="Aptos Narrow"/>
        <scheme val="minor"/>
      </rPr>
      <t>Deployment Crew**</t>
    </r>
  </si>
  <si>
    <r>
      <t>**</t>
    </r>
    <r>
      <rPr>
        <b/>
        <sz val="11"/>
        <color theme="1"/>
        <rFont val="Aptos Narrow"/>
        <scheme val="minor"/>
      </rPr>
      <t>Deployment End Date Time (DD-MMM-YYYY HH:MM:SS)**</t>
    </r>
  </si>
  <si>
    <r>
      <t>**</t>
    </r>
    <r>
      <rPr>
        <b/>
        <sz val="11"/>
        <color theme="1"/>
        <rFont val="Aptos Narrow"/>
        <scheme val="minor"/>
      </rPr>
      <t>Deployment Name**</t>
    </r>
  </si>
  <si>
    <r>
      <t>**</t>
    </r>
    <r>
      <rPr>
        <b/>
        <sz val="11"/>
        <color theme="1"/>
        <rFont val="Aptos Narrow"/>
        <scheme val="minor"/>
      </rPr>
      <t>Deployment Start Date Time (DD-MMM-YYYY HH:MM:SS)**</t>
    </r>
  </si>
  <si>
    <r>
      <t>**</t>
    </r>
    <r>
      <rPr>
        <b/>
        <sz val="11"/>
        <color rgb="FF000000"/>
        <rFont val="Aptos Narrow"/>
        <scheme val="minor"/>
      </rPr>
      <t>Event Type</t>
    </r>
    <r>
      <rPr>
        <b/>
        <sz val="11"/>
        <color theme="1"/>
        <rFont val="Aptos Narrow"/>
        <scheme val="minor"/>
      </rPr>
      <t>**</t>
    </r>
  </si>
  <si>
    <r>
      <t>**</t>
    </r>
    <r>
      <rPr>
        <b/>
        <sz val="11"/>
        <color theme="1"/>
        <rFont val="Aptos Narrow"/>
        <scheme val="minor"/>
      </rPr>
      <t>GPS Unit Accuracy (m)</t>
    </r>
    <r>
      <rPr>
        <b/>
        <sz val="11"/>
        <color rgb="FF000000"/>
        <rFont val="Aptos Narrow"/>
        <scheme val="minor"/>
      </rPr>
      <t xml:space="preserve"> **</t>
    </r>
  </si>
  <si>
    <r>
      <t>**</t>
    </r>
    <r>
      <rPr>
        <b/>
        <sz val="11"/>
        <color theme="1"/>
        <rFont val="Aptos Narrow"/>
        <scheme val="minor"/>
      </rPr>
      <t>Image Name</t>
    </r>
    <r>
      <rPr>
        <b/>
        <sz val="11"/>
        <color rgb="FF000000"/>
        <rFont val="Aptos Narrow"/>
        <scheme val="minor"/>
      </rPr>
      <t>**</t>
    </r>
  </si>
  <si>
    <r>
      <t>**</t>
    </r>
    <r>
      <rPr>
        <b/>
        <sz val="11"/>
        <color theme="1"/>
        <rFont val="Aptos Narrow"/>
        <scheme val="minor"/>
      </rPr>
      <t>Image Set End Date Time (DD-MMM-YYYY HH:MM:SS)</t>
    </r>
    <r>
      <rPr>
        <b/>
        <sz val="11"/>
        <color rgb="FF000000"/>
        <rFont val="Aptos Narrow"/>
        <scheme val="minor"/>
      </rPr>
      <t>**</t>
    </r>
  </si>
  <si>
    <r>
      <t>**</t>
    </r>
    <r>
      <rPr>
        <b/>
        <sz val="11"/>
        <color theme="1"/>
        <rFont val="Aptos Narrow"/>
        <scheme val="minor"/>
      </rPr>
      <t>Image Set Start Date Time (DD-MMM-YYYY HH:MM:SS)</t>
    </r>
    <r>
      <rPr>
        <b/>
        <sz val="11"/>
        <color rgb="FF000000"/>
        <rFont val="Aptos Narrow"/>
        <scheme val="minor"/>
      </rPr>
      <t>**</t>
    </r>
  </si>
  <si>
    <r>
      <t>**</t>
    </r>
    <r>
      <rPr>
        <b/>
        <sz val="11"/>
        <color theme="1"/>
        <rFont val="Aptos Narrow"/>
        <scheme val="minor"/>
      </rPr>
      <t>Individual Count</t>
    </r>
    <r>
      <rPr>
        <b/>
        <sz val="11"/>
        <color rgb="FF000000"/>
        <rFont val="Aptos Narrow"/>
        <scheme val="minor"/>
      </rPr>
      <t>**</t>
    </r>
  </si>
  <si>
    <r>
      <t>**</t>
    </r>
    <r>
      <rPr>
        <b/>
        <sz val="11"/>
        <color theme="1"/>
        <rFont val="Aptos Narrow"/>
        <scheme val="minor"/>
      </rPr>
      <t>Latitude Camera Location</t>
    </r>
    <r>
      <rPr>
        <b/>
        <sz val="11"/>
        <color rgb="FF000000"/>
        <rFont val="Aptos Narrow"/>
        <scheme val="minor"/>
      </rPr>
      <t>**</t>
    </r>
  </si>
  <si>
    <r>
      <t>**</t>
    </r>
    <r>
      <rPr>
        <b/>
        <sz val="11"/>
        <color theme="1"/>
        <rFont val="Aptos Narrow"/>
        <scheme val="minor"/>
      </rPr>
      <t>Longitude Camera Location</t>
    </r>
    <r>
      <rPr>
        <b/>
        <sz val="11"/>
        <color rgb="FF000000"/>
        <rFont val="Aptos Narrow"/>
        <scheme val="minor"/>
      </rPr>
      <t>**</t>
    </r>
  </si>
  <si>
    <r>
      <t>**</t>
    </r>
    <r>
      <rPr>
        <b/>
        <sz val="11"/>
        <color theme="1"/>
        <rFont val="Aptos Narrow"/>
        <scheme val="minor"/>
      </rPr>
      <t>Motion Image Interval (seconds)</t>
    </r>
    <r>
      <rPr>
        <b/>
        <sz val="11"/>
        <color rgb="FF000000"/>
        <rFont val="Aptos Narrow"/>
        <scheme val="minor"/>
      </rPr>
      <t>**</t>
    </r>
  </si>
  <si>
    <r>
      <t>**</t>
    </r>
    <r>
      <rPr>
        <b/>
        <sz val="11"/>
        <color theme="1"/>
        <rFont val="Aptos Narrow"/>
        <scheme val="minor"/>
      </rPr>
      <t>Northing Camera Location</t>
    </r>
    <r>
      <rPr>
        <b/>
        <sz val="11"/>
        <color rgb="FF000000"/>
        <rFont val="Aptos Narrow"/>
        <scheme val="minor"/>
      </rPr>
      <t>**</t>
    </r>
  </si>
  <si>
    <r>
      <t>**</t>
    </r>
    <r>
      <rPr>
        <b/>
        <sz val="11"/>
        <color theme="1"/>
        <rFont val="Aptos Narrow"/>
        <scheme val="minor"/>
      </rPr>
      <t>Photos Per Trigger</t>
    </r>
    <r>
      <rPr>
        <b/>
        <sz val="11"/>
        <color rgb="FF000000"/>
        <rFont val="Aptos Narrow"/>
        <scheme val="minor"/>
      </rPr>
      <t>**</t>
    </r>
  </si>
  <si>
    <r>
      <t>**</t>
    </r>
    <r>
      <rPr>
        <b/>
        <sz val="11"/>
        <color theme="1"/>
        <rFont val="Aptos Narrow"/>
        <scheme val="minor"/>
      </rPr>
      <t>Project Name</t>
    </r>
    <r>
      <rPr>
        <b/>
        <sz val="11"/>
        <color rgb="FF000000"/>
        <rFont val="Aptos Narrow"/>
        <scheme val="minor"/>
      </rPr>
      <t>**</t>
    </r>
  </si>
  <si>
    <r>
      <t>**</t>
    </r>
    <r>
      <rPr>
        <b/>
        <sz val="11"/>
        <color theme="1"/>
        <rFont val="Aptos Narrow"/>
        <scheme val="minor"/>
      </rPr>
      <t>Quiet Period (seconds)</t>
    </r>
    <r>
      <rPr>
        <b/>
        <sz val="11"/>
        <color rgb="FF000000"/>
        <rFont val="Aptos Narrow"/>
        <scheme val="minor"/>
      </rPr>
      <t>**</t>
    </r>
  </si>
  <si>
    <r>
      <t>**</t>
    </r>
    <r>
      <rPr>
        <b/>
        <sz val="11"/>
        <color theme="1"/>
        <rFont val="Aptos Narrow"/>
        <scheme val="minor"/>
      </rPr>
      <t>Sample Station Name</t>
    </r>
    <r>
      <rPr>
        <b/>
        <sz val="11"/>
        <color rgb="FF000000"/>
        <rFont val="Aptos Narrow"/>
        <scheme val="minor"/>
      </rPr>
      <t>**</t>
    </r>
  </si>
  <si>
    <r>
      <t>**</t>
    </r>
    <r>
      <rPr>
        <b/>
        <sz val="11"/>
        <color theme="1"/>
        <rFont val="Aptos Narrow"/>
        <scheme val="minor"/>
      </rPr>
      <t>Sequence Name</t>
    </r>
    <r>
      <rPr>
        <b/>
        <sz val="11"/>
        <color rgb="FF000000"/>
        <rFont val="Aptos Narrow"/>
        <scheme val="minor"/>
      </rPr>
      <t>**</t>
    </r>
  </si>
  <si>
    <r>
      <t>**</t>
    </r>
    <r>
      <rPr>
        <b/>
        <sz val="11"/>
        <color theme="1"/>
        <rFont val="Aptos Narrow"/>
        <scheme val="minor"/>
      </rPr>
      <t>Sex Class</t>
    </r>
    <r>
      <rPr>
        <b/>
        <sz val="11"/>
        <color rgb="FF000000"/>
        <rFont val="Aptos Narrow"/>
        <scheme val="minor"/>
      </rPr>
      <t>**</t>
    </r>
  </si>
  <si>
    <r>
      <t>**</t>
    </r>
    <r>
      <rPr>
        <b/>
        <sz val="11"/>
        <color theme="1"/>
        <rFont val="Aptos Narrow"/>
        <scheme val="minor"/>
      </rPr>
      <t>Study Area Name</t>
    </r>
    <r>
      <rPr>
        <b/>
        <sz val="11"/>
        <color rgb="FF000000"/>
        <rFont val="Aptos Narrow"/>
        <scheme val="minor"/>
      </rPr>
      <t>**</t>
    </r>
  </si>
  <si>
    <r>
      <t>**</t>
    </r>
    <r>
      <rPr>
        <b/>
        <sz val="11"/>
        <color theme="1"/>
        <rFont val="Aptos Narrow"/>
        <scheme val="minor"/>
      </rPr>
      <t>Target Species</t>
    </r>
    <r>
      <rPr>
        <b/>
        <sz val="11"/>
        <color rgb="FF000000"/>
        <rFont val="Aptos Narrow"/>
        <scheme val="minor"/>
      </rPr>
      <t>**</t>
    </r>
  </si>
  <si>
    <r>
      <t>**</t>
    </r>
    <r>
      <rPr>
        <b/>
        <sz val="11"/>
        <color theme="1"/>
        <rFont val="Aptos Narrow"/>
        <scheme val="minor"/>
      </rPr>
      <t>Trigger Mode(s)</t>
    </r>
    <r>
      <rPr>
        <b/>
        <sz val="11"/>
        <color rgb="FF000000"/>
        <rFont val="Aptos Narrow"/>
        <scheme val="minor"/>
      </rPr>
      <t xml:space="preserve"> **</t>
    </r>
    <r>
      <rPr>
        <b/>
        <sz val="11"/>
        <color theme="1"/>
        <rFont val="Aptos Narrow"/>
        <scheme val="minor"/>
      </rPr>
      <t xml:space="preserve"> </t>
    </r>
    <r>
      <rPr>
        <sz val="11"/>
        <color rgb="FF000000"/>
        <rFont val="Aptos Narrow"/>
        <scheme val="minor"/>
      </rPr>
      <t>(camera settings)</t>
    </r>
  </si>
  <si>
    <r>
      <t>**</t>
    </r>
    <r>
      <rPr>
        <b/>
        <sz val="11"/>
        <color theme="1"/>
        <rFont val="Aptos Narrow"/>
        <scheme val="minor"/>
      </rPr>
      <t>Trigger Sensitivity</t>
    </r>
    <r>
      <rPr>
        <b/>
        <sz val="11"/>
        <color rgb="FF000000"/>
        <rFont val="Aptos Narrow"/>
        <scheme val="minor"/>
      </rPr>
      <t>**</t>
    </r>
  </si>
  <si>
    <r>
      <t>**</t>
    </r>
    <r>
      <rPr>
        <b/>
        <sz val="11"/>
        <color theme="1"/>
        <rFont val="Aptos Narrow"/>
        <scheme val="minor"/>
      </rPr>
      <t>UTM Zone Camera Location</t>
    </r>
    <r>
      <rPr>
        <b/>
        <sz val="11"/>
        <color rgb="FF000000"/>
        <rFont val="Aptos Narrow"/>
        <scheme val="minor"/>
      </rPr>
      <t>**</t>
    </r>
  </si>
  <si>
    <r>
      <t>**Adult</t>
    </r>
    <r>
      <rPr>
        <b/>
        <sz val="11"/>
        <color theme="1"/>
        <rFont val="Aptos Narrow"/>
        <scheme val="minor"/>
      </rPr>
      <t>**</t>
    </r>
  </si>
  <si>
    <r>
      <t>The probability (likelihood) that an individual of the population of interest is included in the count at time or location *i</t>
    </r>
    <r>
      <rPr>
        <i/>
        <sz val="11"/>
        <color rgb="FF000000"/>
        <rFont val="Aptos Narrow"/>
        <scheme val="minor"/>
      </rPr>
      <t>*</t>
    </r>
    <r>
      <rPr>
        <sz val="11"/>
        <color rgb="FF000000"/>
        <rFont val="Aptos Narrow"/>
        <scheme val="minor"/>
      </rPr>
      <t>.</t>
    </r>
  </si>
  <si>
    <r>
      <t xml:space="preserve">Hurdle model </t>
    </r>
    <r>
      <rPr>
        <sz val="11"/>
        <color rgb="FF000000"/>
        <rFont val="Aptos Narrow"/>
        <scheme val="minor"/>
      </rPr>
      <t>(Mullahy, 1986; Heilbron 1994)</t>
    </r>
  </si>
  <si>
    <r>
      <t xml:space="preserve">Random encounter and staying time (REST) model </t>
    </r>
    <r>
      <rPr>
        <sz val="11"/>
        <color theme="1"/>
        <rFont val="Aptos Narrow"/>
        <scheme val="minor"/>
      </rPr>
      <t>(Nakashima et al., 2018)</t>
    </r>
  </si>
  <si>
    <t>User entry (Study design or data already collected)</t>
  </si>
  <si>
    <t>State Variable *vs.* Objective</t>
  </si>
  <si>
    <t>Number of cameras available</t>
  </si>
  <si>
    <t>Single *vs* multiple</t>
  </si>
  <si>
    <t>Known density gradient</t>
  </si>
  <si>
    <t>Stratified by covariates</t>
  </si>
  <si>
    <t>Camera density</t>
  </si>
  <si>
    <t>Duration (minimum &amp; maximum)</t>
  </si>
  <si>
    <t>Species-accumulation asymptote</t>
  </si>
  <si>
    <t>Season(s)</t>
  </si>
  <si>
    <t>Single *vs.* multiple</t>
  </si>
  <si>
    <t>Carnivore / ungulate</t>
  </si>
  <si>
    <t>Low density species</t>
  </si>
  <si>
    <t>Occurrence restricted</t>
  </si>
  <si>
    <t>Home range size</t>
  </si>
  <si>
    <t>Body size</t>
  </si>
  <si>
    <t>Rarity</t>
  </si>
  <si>
    <t>Detection probability</t>
  </si>
  <si>
    <t>Behaviour (Investigative)</t>
  </si>
  <si>
    <t>Behaviour (Seasonal)</t>
  </si>
  <si>
    <t>Markings (Marked, unmarked, partially marked)</t>
  </si>
  <si>
    <t>Markings (All or subset marked)</t>
  </si>
  <si>
    <t>Markings (Number of categorical identifiers)</t>
  </si>
  <si>
    <t>Additional information obtainable</t>
  </si>
  <si>
    <t>Counts of individuals</t>
  </si>
  <si>
    <t>Focal area measured or detections binned by distance</t>
  </si>
  <si>
    <t>Study population size</t>
  </si>
  <si>
    <t>Size</t>
  </si>
  <si>
    <t>Site selection constraints</t>
  </si>
  <si>
    <t>Target species (single)</t>
  </si>
  <si>
    <t>Target species (multiple)</t>
  </si>
  <si>
    <t>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t>
  </si>
  <si>
    <t>A unique alphanumeric identifier for each study area (e.g.,'oilsands_ref1'). If only one area was [survey](/09_gloss_ref/09_glossary.md#survey)ed, the Project Name and Study Area Name should be the same.</t>
  </si>
  <si>
    <t>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t>
  </si>
  <si>
    <t>A description of any additional details about the [survey](/09_gloss_ref/09_glossary.md#survey) Design.</t>
  </si>
  <si>
    <t>A unique alphanumeric identifier for each [survey](/09_gloss_ref/09_glossary.md#survey) period (e.g., 'fortmc_001').</t>
  </si>
  <si>
    <t>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</si>
  <si>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[survey](/09_gloss_ref/09_glossary.md#survey) was designed to detect.</t>
  </si>
  <si>
    <t>The distance between cameras (i.e., also referred to as 'inter-trap distance'). This will be influenced by the chosen sampling design, the [survey](/09_gloss_ref/09_glossary.md#survey) Objectives, the Target Species and data analysis.</t>
  </si>
  <si>
    <t>The probability of detecting a species at least once during the entire [survey](/09_gloss_ref/09_glossary.md#survey) (Steenweg et al., 2019).</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</si>
  <si>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</si>
  <si>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A user-defined threshold used to define a single 'detection event' (i.e., independent 'events') for group of images or video clips (e.g., 30 minutes or 1 hour). The threshold should be recorded in the [survey](/09_gloss_ref/09_glossary.md#survey) Design Description.</t>
  </si>
  <si>
    <t>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</si>
  <si>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t>
  </si>
  <si>
    <t>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t>
  </si>
  <si>
    <t>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t>
  </si>
  <si>
    <t>A method used to estimate abundance or [density](/09_gloss_ref/09_glossary.md#density) from time-lapse images from randomly deployed cameras; the number of unique individuals (the count) is needed (Moeller et al., 2018).</t>
  </si>
  <si>
    <t>The method used to analyze the camera data, which should depend on the state variable, e.g., occupancy models [MacKenzie et al., 2002], spatially explicit capture recapture (SECR) for [density](/09_gloss_ref/09_glossary.md#density) estimation [Chandler and Royle, 2013], etc. and the Target Species.</t>
  </si>
  <si>
    <t>A method used to estimate the [density](/09_gloss_ref/09_glossary.md#density) of unmarked populations; uses the rate of independent captures, an estimate of movement rate, average group size, and the area sampled by the remote camera.</t>
  </si>
  <si>
    <t>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</si>
  <si>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t>
  </si>
  <si>
    <t>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</si>
  <si>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</si>
  <si>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t>
  </si>
  <si>
    <t>A method used to estimate [density](/09_gloss_ref/09_glossary.md#density) that treats camera image data as quadrat samples (Becker et al., 2022).</t>
  </si>
  <si>
    <t>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</si>
  <si>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t>
  </si>
  <si>
    <t>A unique deployment period (temporal extent) within a project (recorded as '[survey](/09_gloss_ref/09_glossary.md#survey) Name').</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</si>
  <si>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</si>
  <si>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The number of days that all cameras were active during the [survey](/09_gloss_ref/09_glossary.md#survey).</t>
  </si>
  <si>
    <t>Gotelli, N. J., &amp; Chao, A. (2013). Measuring and Estimating Species Richness, Species Diversity, and Biotic Similarity from Sampling Data. In *Encyclopedia of Biodiversity* (pp. 195–211). Elsevier. &lt;https://doi.org/10.1016/B978-0-12-384719-5.00424-X&gt;</t>
  </si>
  <si>
    <t>Pettorelli, N., Lobora, A. L., Msuha, M. J., Foley, C., &amp; Durant, S. M. (2010). Carnivore biodiversity in Tanzania: Revealing the distribution patterns of secretive mammals using camera traps. *Animal Conservation, 13*(2), 131–139. &lt;https://doi.org/10.1111/j.1469-1795.2009.00309.x&gt;</t>
  </si>
  <si>
    <t>Brodie, J. F., Giordano, A. J., Zipkin, E. F., Bernard, H., Mohd‐Azlan, J., &amp; Ambu, L. (2015). Correlation and persistence of hunting and logging impacts on tropical rainforest mammals. *Conservation Biology, 29*(1), 110–121. &lt;https://doi.org/10.1111/cobi.12389&gt;</t>
  </si>
  <si>
    <t xml:space="preserve">    title_i_user_entry: "User entry (Study design or data already collected)"</t>
  </si>
  <si>
    <t xml:space="preserve">    title_i_objective: "State Variable *vs.* Objective"</t>
  </si>
  <si>
    <t xml:space="preserve">    title_i_num_cams: "Number of cameras available"</t>
  </si>
  <si>
    <t xml:space="preserve">    title_i_study_area_mult: "Single *vs* multiple"</t>
  </si>
  <si>
    <t xml:space="preserve">    title_i_cam_dens_gradient: "Known density gradient"</t>
  </si>
  <si>
    <t xml:space="preserve">    title_i_cam_strat_covar: "Stratified by covariates"</t>
  </si>
  <si>
    <t xml:space="preserve">    title_i_cam_high_dens: "Camera density"</t>
  </si>
  <si>
    <t xml:space="preserve">    title_i_surv_dur_min_max: "Duration (minimum &amp; maximum)"</t>
  </si>
  <si>
    <t xml:space="preserve">    title_i_sp_asymptote: "Species-accumulation asymptote"</t>
  </si>
  <si>
    <t xml:space="preserve">    title_i_study_season_num: "Season(s)"</t>
  </si>
  <si>
    <t xml:space="preserve">    title_i_obj_targ_sp: "Single *vs.* multiple"</t>
  </si>
  <si>
    <t xml:space="preserve">    title_i_sp_info: "Ecological knowledge"</t>
  </si>
  <si>
    <t xml:space="preserve">    title_i_sp_type: "Carnivore / ungulate"</t>
  </si>
  <si>
    <t xml:space="preserve">    title_i_sp_dens_low: "Low density species"</t>
  </si>
  <si>
    <t xml:space="preserve">    title_i_sp_occ_restr: "Occurrence restricted"</t>
  </si>
  <si>
    <t xml:space="preserve">    title_i_sp_hr_size: "Home range size"</t>
  </si>
  <si>
    <t xml:space="preserve">    title_i_sp_size: "Body size"</t>
  </si>
  <si>
    <t xml:space="preserve">    title_i_sp_rarity: "Rarity"</t>
  </si>
  <si>
    <t xml:space="preserve">    title_i_sp_detprob_cat: "Detection probability"</t>
  </si>
  <si>
    <t xml:space="preserve">    title_i_sp_behav: "Behaviour (Investigative)"</t>
  </si>
  <si>
    <t xml:space="preserve">    title_i_sp_behav_season: "Behaviour (Seasonal)"</t>
  </si>
  <si>
    <t xml:space="preserve">    title_i_marking_code: "Markings (Marked, unmarked, partially marked)"</t>
  </si>
  <si>
    <t xml:space="preserve">    title_i_marking_allsub: "Markings (All or subset marked)"</t>
  </si>
  <si>
    <t xml:space="preserve">    title_i_3ormore_cat_ids: "Markings (Number of categorical identifiers)"</t>
  </si>
  <si>
    <t xml:space="preserve">    title_i_auxillary_info: "Additional information obtainable"</t>
  </si>
  <si>
    <t xml:space="preserve">    title_i_aux_count_possible: "Counts of individuals"</t>
  </si>
  <si>
    <t xml:space="preserve">    title_i_focalarea_calc: "Focal area measured or detections binned by distance"</t>
  </si>
  <si>
    <t xml:space="preserve">    title_i_sp_common_pop_lg: "Study population size"</t>
  </si>
  <si>
    <t xml:space="preserve">    title_i_sp_size_multi: "Size"</t>
  </si>
  <si>
    <t xml:space="preserve">    title_i_sp_behav_mult: "Behaviour"</t>
  </si>
  <si>
    <t xml:space="preserve">    title_i_sp_rarity_multi: "Rarity"</t>
  </si>
  <si>
    <t xml:space="preserve">    title_i_sp_detprob_cat_multi: "Detection probability"</t>
  </si>
  <si>
    <t>title_sub</t>
  </si>
  <si>
    <t>title_text</t>
  </si>
  <si>
    <t>title_id</t>
  </si>
  <si>
    <t>subsection_text</t>
  </si>
  <si>
    <t>prog_level_text</t>
  </si>
  <si>
    <t>prog_level_id</t>
  </si>
  <si>
    <t>Recommendations - Modelling approach</t>
  </si>
  <si>
    <t>prog_2_2</t>
  </si>
  <si>
    <t>prog_2_1</t>
  </si>
  <si>
    <t>prog_7_1</t>
  </si>
  <si>
    <t>prog_4_1</t>
  </si>
  <si>
    <t>prog_4_2</t>
  </si>
  <si>
    <t>Recommendations - Study design</t>
  </si>
  <si>
    <t>Recommendations - Analysis considersation</t>
  </si>
  <si>
    <t>prog_7_2</t>
  </si>
  <si>
    <t>prog_7_3</t>
  </si>
  <si>
    <t>Duration</t>
  </si>
  <si>
    <t>Timing</t>
  </si>
  <si>
    <t>prog_3_1</t>
  </si>
  <si>
    <t>prog_3_2</t>
  </si>
  <si>
    <t>#    - file: 02_dialog-boxes/01_01_user_entry.md</t>
  </si>
  <si>
    <t>#    - file: 02_dialog-boxes/01_02_objective.md</t>
  </si>
  <si>
    <t>#    - file: 02_dialog-boxes/01_03_num_cams.md</t>
  </si>
  <si>
    <t>#    - file: 02_dialog-boxes/01_04_study_area_mult.md</t>
  </si>
  <si>
    <t>#    - file: 02_dialog-boxes/01_05_cam_dens_gradient.md</t>
  </si>
  <si>
    <t>#    - file: 02_dialog-boxes/01_06_cam_strat_covar.md</t>
  </si>
  <si>
    <t>#    - file: 02_dialog-boxes/01_07_cam_high_dens.md</t>
  </si>
  <si>
    <t>#    - file: 02_dialog-boxes/01_08_surv_dur_min_max.md</t>
  </si>
  <si>
    <t>#    - file: 02_dialog-boxes/01_09_survey_dur_mth.md</t>
  </si>
  <si>
    <t>#    - file: 02_dialog-boxes/01_10_sp_asymptote.md</t>
  </si>
  <si>
    <t>#    - file: 02_dialog-boxes/01_11_study_season_num.md</t>
  </si>
  <si>
    <t>#    - file: 02_dialog-boxes/01_39_cam_makemod_same.md</t>
  </si>
  <si>
    <t>#    - file: 02_dialog-boxes/01_40_cam_settings_mult.md</t>
  </si>
  <si>
    <t>#    - file: 02_dialog-boxes/01_41_cam_protocol_ht_angle.md</t>
  </si>
  <si>
    <t>#    - file: 02_dialog-boxes/01_42_cam_direction_ds.md</t>
  </si>
  <si>
    <t>#    - file: 02_dialog-boxes/01_43_bait_lure.md</t>
  </si>
  <si>
    <t>#    - file: 02_dialog-boxes/01_44_bait_lure_cams.md</t>
  </si>
  <si>
    <t>#    - file: 02_dialog-boxes/01_45_targ_feature.md</t>
  </si>
  <si>
    <t>#    - file: 02_dialog-boxes/01_46_targ_feature.md</t>
  </si>
  <si>
    <t>#    - file: 02_dialog-boxes/01_47_cam_independent.md</t>
  </si>
  <si>
    <t>#    - file: 02_dialog-boxes/01_48_multisamp_per_loc.md</t>
  </si>
  <si>
    <t>#    - file: 02_dialog-boxes/01_49_modmixed.md</t>
  </si>
  <si>
    <t>#    - file: 02_dialog-boxes/01_50_num_det.md</t>
  </si>
  <si>
    <t>#    - file: 02_dialog-boxes/01_51_num_det_individ.md</t>
  </si>
  <si>
    <t>#    - file: 02_dialog-boxes/01_52_num_recap.md</t>
  </si>
  <si>
    <t>#    - file: 02_dialog-boxes/01_53_overdispersion.md</t>
  </si>
  <si>
    <t>#    - file: 02_dialog-boxes/01_54_zeroinflation.md</t>
  </si>
  <si>
    <t>#    - file: 02_dialog-boxes/01_55_zi_overdispersed.md</t>
  </si>
  <si>
    <t>#    - file: 02_dialog-boxes/01_57_zi_re_overdispersed.md</t>
  </si>
  <si>
    <t>#    - file: 02_dialog-boxes/01_58_zi_process.md</t>
  </si>
  <si>
    <t>#    - file: 02_dialog-boxes/03_01_mod_inventory.md</t>
  </si>
  <si>
    <t>#    - file: 02_dialog-boxes/03_02_mod_divers_rich.md</t>
  </si>
  <si>
    <t>#    - file: 02_dialog-boxes/03_03_mod_occupancy.md</t>
  </si>
  <si>
    <t>#    - file: 02_dialog-boxes/03_04_mod_rai.md</t>
  </si>
  <si>
    <t>#    - file: 02_dialog-boxes/03_05_mod_rai_poisson.md</t>
  </si>
  <si>
    <t>#    - file: 02_dialog-boxes/03_06_mod_rai_zip.md</t>
  </si>
  <si>
    <t>#    - file: 02_dialog-boxes/03_07_mod_rai_nb.md</t>
  </si>
  <si>
    <t>#    - file: 02_dialog-boxes/03_08_mod_rai_zinb.md</t>
  </si>
  <si>
    <t>#    - file: 02_dialog-boxes/03_09_mod_rai_hurdle.md</t>
  </si>
  <si>
    <t>#    - file: 02_dialog-boxes/03_10_mod_cr_cmr.md</t>
  </si>
  <si>
    <t>#    - file: 02_dialog-boxes/03_11_mod_scr_secr.md</t>
  </si>
  <si>
    <t>#    - file: 02_dialog-boxes/03_12_mod_mr.md</t>
  </si>
  <si>
    <t>#    - file: 02_dialog-boxes/03_13_mod_smr.md</t>
  </si>
  <si>
    <t>#    - file: 02_dialog-boxes/03_14_mod_sc.md</t>
  </si>
  <si>
    <t>#    - file: 02_dialog-boxes/03_15_mod_catspim.md</t>
  </si>
  <si>
    <t>#    - file: 02_dialog-boxes/03_16_mod_2flankspim.md</t>
  </si>
  <si>
    <t>#    - file: 02_dialog-boxes/03_17_mod_rem.md</t>
  </si>
  <si>
    <t>#    - file: 02_dialog-boxes/03_18_mod_rest.md</t>
  </si>
  <si>
    <t>#    - file: 02_dialog-boxes/03_19_mod_tifc.md</t>
  </si>
  <si>
    <t>#    - file: 02_dialog-boxes/03_20_mod_ds.md</t>
  </si>
  <si>
    <t>#    - file: 02_dialog-boxes/03_21_mod_tte.md</t>
  </si>
  <si>
    <t>#    - file: 02_dialog-boxes/03_22_mod_ste.md</t>
  </si>
  <si>
    <t>#    - file: 02_dialog-boxes/03_23_mod_is.md</t>
  </si>
  <si>
    <t>#    - file: 02_dialog-boxes/03_24_mod_behaviour.md</t>
  </si>
  <si>
    <t>01_01_user_entry</t>
  </si>
  <si>
    <t>01_02_objective</t>
  </si>
  <si>
    <t>01_03_num_cams</t>
  </si>
  <si>
    <t>#    - file: 02_dialog-boxes/04_12_obj_targ_sp.md</t>
  </si>
  <si>
    <t>https://ab-rcsc.github.io/rc-decision-support-tool_concept-library/02_dialog-boxes/04_12_obj_targ_sp.html#i_obj_targ_sp</t>
  </si>
  <si>
    <t>#    - file: 02_dialog-boxes/04_13_sp_info.md</t>
  </si>
  <si>
    <t>https://ab-rcsc.github.io/rc-decision-support-tool_concept-library/02_dialog-boxes/04_13_sp_info.html#i_sp_info</t>
  </si>
  <si>
    <t>#    - file: 02_dialog-boxes/04_14_sp_type.md</t>
  </si>
  <si>
    <t>https://ab-rcsc.github.io/rc-decision-support-tool_concept-library/02_dialog-boxes/04_14_sp_type.html#i_sp_type</t>
  </si>
  <si>
    <t>#    - file: 02_dialog-boxes/04_15_sp_dens_low.md</t>
  </si>
  <si>
    <t>https://ab-rcsc.github.io/rc-decision-support-tool_concept-library/02_dialog-boxes/04_15_sp_dens_low.html#i_sp_dens_low</t>
  </si>
  <si>
    <t>#    - file: 02_dialog-boxes/04_16_sp_occ_restr.md</t>
  </si>
  <si>
    <t>https://ab-rcsc.github.io/rc-decision-support-tool_concept-library/02_dialog-boxes/04_16_sp_occ_restr.html#i_sp_occ_restr</t>
  </si>
  <si>
    <t>#    - file: 02_dialog-boxes/04_17_sp_hr_size.md</t>
  </si>
  <si>
    <t>https://ab-rcsc.github.io/rc-decision-support-tool_concept-library/02_dialog-boxes/04_17_sp_hr_size.html#i_sp_hr_size</t>
  </si>
  <si>
    <t>#    - file: 02_dialog-boxes/04_18_sp_size.md</t>
  </si>
  <si>
    <t>https://ab-rcsc.github.io/rc-decision-support-tool_concept-library/02_dialog-boxes/04_18_sp_size.html#i_sp_size</t>
  </si>
  <si>
    <t>#    - file: 02_dialog-boxes/04_19_sp_rarity.md</t>
  </si>
  <si>
    <t>https://ab-rcsc.github.io/rc-decision-support-tool_concept-library/02_dialog-boxes/04_19_sp_rarity.html#i_sp_rarity</t>
  </si>
  <si>
    <t>#    - file: 02_dialog-boxes/04_20_sp_detprob_cat.md</t>
  </si>
  <si>
    <t>https://ab-rcsc.github.io/rc-decision-support-tool_concept-library/02_dialog-boxes/04_20_sp_detprob_cat.html#i_sp_detprob_cat</t>
  </si>
  <si>
    <t>#    - file: 02_dialog-boxes/04_21_sp_behav.md</t>
  </si>
  <si>
    <t>https://ab-rcsc.github.io/rc-decision-support-tool_concept-library/02_dialog-boxes/04_21_sp_behav.html#i_sp_behav</t>
  </si>
  <si>
    <t>#    - file: 02_dialog-boxes/04_22_sp_behav_season.md</t>
  </si>
  <si>
    <t>https://ab-rcsc.github.io/rc-decision-support-tool_concept-library/02_dialog-boxes/04_22_sp_behav_season.html#i_sp_behav_season</t>
  </si>
  <si>
    <t>#    - file: 02_dialog-boxes/04_23_marking_code.md</t>
  </si>
  <si>
    <t>https://ab-rcsc.github.io/rc-decision-support-tool_concept-library/02_dialog-boxes/04_23_marking_code.html#i_marking_code</t>
  </si>
  <si>
    <t>#    - file: 02_dialog-boxes/04_24_marking_allsub.md</t>
  </si>
  <si>
    <t>https://ab-rcsc.github.io/rc-decision-support-tool_concept-library/02_dialog-boxes/04_24_marking_allsub.html#i_marking_allsub</t>
  </si>
  <si>
    <t>#    - file: 02_dialog-boxes/04_25_3ormore_cat_ids.md</t>
  </si>
  <si>
    <t>https://ab-rcsc.github.io/rc-decision-support-tool_concept-library/02_dialog-boxes/04_25_3ormore_cat_ids.html#i_3ormore_cat_ids</t>
  </si>
  <si>
    <t>#    - file: 02_dialog-boxes/04_26_auxillary_info.md</t>
  </si>
  <si>
    <t>https://ab-rcsc.github.io/rc-decision-support-tool_concept-library/02_dialog-boxes/04_26_auxillary_info.html#i_auxillary_info</t>
  </si>
  <si>
    <t>#    - file: 02_dialog-boxes/04_27_aux_count_possible.md</t>
  </si>
  <si>
    <t>https://ab-rcsc.github.io/rc-decision-support-tool_concept-library/02_dialog-boxes/04_27_aux_count_possible.html#i_aux_count_possible</t>
  </si>
  <si>
    <t>#    - file: 02_dialog-boxes/04_28_focalarea_calc.md</t>
  </si>
  <si>
    <t>https://ab-rcsc.github.io/rc-decision-support-tool_concept-library/02_dialog-boxes/04_28_focalarea_calc.html#i_focalarea_calc</t>
  </si>
  <si>
    <t>#    - file: 02_dialog-boxes/04_30_sp_common_pop_lg.md</t>
  </si>
  <si>
    <t>https://ab-rcsc.github.io/rc-decision-support-tool_concept-library/02_dialog-boxes/04_30_sp_common_pop_lg.html#i_sp_common_pop_lg</t>
  </si>
  <si>
    <t>#    - file: 02_dialog-boxes/04_31_sp_size_multi.md</t>
  </si>
  <si>
    <t>https://ab-rcsc.github.io/rc-decision-support-tool_concept-library/02_dialog-boxes/04_31_sp_size_multi.html#i_sp_size_multi</t>
  </si>
  <si>
    <t>#    - file: 02_dialog-boxes/04_32_sp_behav_mult.md</t>
  </si>
  <si>
    <t>https://ab-rcsc.github.io/rc-decision-support-tool_concept-library/02_dialog-boxes/04_32_sp_behav_mult.html#i_sp_behav_mult</t>
  </si>
  <si>
    <t>#    - file: 02_dialog-boxes/04_33_sp_rarity_multi.md</t>
  </si>
  <si>
    <t>https://ab-rcsc.github.io/rc-decision-support-tool_concept-library/02_dialog-boxes/04_33_sp_rarity_multi.html#i_sp_rarity_multi</t>
  </si>
  <si>
    <t>#    - file: 02_dialog-boxes/04_34_sp_rarity_multi.md</t>
  </si>
  <si>
    <t>https://ab-rcsc.github.io/rc-decision-support-tool_concept-library/02_dialog-boxes/04_34_sp_rarity_multi.html#i_sp_rarity_rarest</t>
  </si>
  <si>
    <t>#    - file: 02_dialog-boxes/04_35_sp_rarity_multi.md</t>
  </si>
  <si>
    <t>https://ab-rcsc.github.io/rc-decision-support-tool_concept-library/02_dialog-boxes/04_35_sp_rarity_multi.html#i_sp_rarity_leastrare</t>
  </si>
  <si>
    <t>#    - file: 02_dialog-boxes/04_36_sp_detprob_cat_multi.md</t>
  </si>
  <si>
    <t>https://ab-rcsc.github.io/rc-decision-support-tool_concept-library/02_dialog-boxes/04_36_sp_detprob_cat_multi.html#i_sp_detprob_cat_multi</t>
  </si>
  <si>
    <t>#    - file: 02_dialog-boxes/04_37_sp_detprob_cat_multi.md</t>
  </si>
  <si>
    <t>https://ab-rcsc.github.io/rc-decision-support-tool_concept-library/02_dialog-boxes/04_37_sp_detprob_cat_multi.html#i_sp_detprob_cat_most</t>
  </si>
  <si>
    <t>#    - file: 02_dialog-boxes/04_38_sp_detprob_cat_multi.md</t>
  </si>
  <si>
    <t>https://ab-rcsc.github.io/rc-decision-support-tool_concept-library/02_dialog-boxes/04_38_sp_detprob_cat_multi.html#i_sp_detprob_cat_least</t>
  </si>
  <si>
    <t>FOS</t>
  </si>
  <si>
    <t>aca</t>
  </si>
  <si>
    <t>ABMI</t>
  </si>
  <si>
    <t>abgov</t>
  </si>
  <si>
    <t>width_cm</t>
  </si>
  <si>
    <t>height_cm</t>
  </si>
  <si>
    <t>dddd</t>
  </si>
  <si>
    <t>Number of detections</t>
  </si>
  <si>
    <t>Camera make &amp; model</t>
  </si>
  <si>
    <t>Bait/lure</t>
  </si>
  <si>
    <t>Targetting specific features</t>
  </si>
  <si>
    <t>Targetting multiple features</t>
  </si>
  <si>
    <t>Camera location independence</t>
  </si>
  <si>
    <t>Repeat sampling</t>
  </si>
  <si>
    <t>Mixed models</t>
  </si>
  <si>
    <t>Number of individuals</t>
  </si>
  <si>
    <t>Number of recaptures</t>
  </si>
  <si>
    <t>Accounting for overdispersion due to zero-inflation</t>
  </si>
  <si>
    <t>Camera settings</t>
  </si>
  <si>
    <t>Accounting for zero-inflation with site random effect</t>
  </si>
  <si>
    <t>Zero-inflation due to separate process</t>
  </si>
  <si>
    <t>Bait/lure (All or subset of camera locations)</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</si>
  <si>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</si>
  <si>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</si>
  <si>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</si>
  <si>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</si>
  <si>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</si>
  <si>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Density; Unmarked</t>
  </si>
  <si>
    <t>Population size / Absolute abundance / Vital rates / Density; Marked</t>
  </si>
  <si>
    <t>Density / population size; Marked</t>
  </si>
  <si>
    <t>Density; Marked</t>
  </si>
  <si>
    <t>Density / population size; Partially Marked</t>
  </si>
  <si>
    <t>(#i_objective_resources</t>
  </si>
  <si>
    <t>(#i_study_area_site_selection_constraints</t>
  </si>
  <si>
    <t>(#i_</t>
  </si>
  <si>
    <t>(#i_duration_timing</t>
  </si>
  <si>
    <t>(#i_target_species</t>
  </si>
  <si>
    <t>(#i_equipment_deployment</t>
  </si>
  <si>
    <t>(#i_data_analysis</t>
  </si>
  <si>
    <t>(#i_recommendations</t>
  </si>
  <si>
    <t>(#i_recommendations_modelling_approach</t>
  </si>
  <si>
    <t>(#i_recommendations_study_design</t>
  </si>
  <si>
    <t>(#i_recommendations_analysis_considersation</t>
  </si>
  <si>
    <t>prog_id</t>
  </si>
  <si>
    <t>name_mod_2flankspim</t>
  </si>
  <si>
    <t>name_mod_behaviour</t>
  </si>
  <si>
    <t>name_mod_catspim</t>
  </si>
  <si>
    <t>name_mod_cr_cmr</t>
  </si>
  <si>
    <t>name_mod_divers_rich</t>
  </si>
  <si>
    <t>name_mod_ds</t>
  </si>
  <si>
    <t>name_mod_inventory</t>
  </si>
  <si>
    <t>name_mod_is</t>
  </si>
  <si>
    <t>name_mod_mr</t>
  </si>
  <si>
    <t>name_mod_occupancy</t>
  </si>
  <si>
    <t>name_mod_rai</t>
  </si>
  <si>
    <t>name_mod_rai_hurdle</t>
  </si>
  <si>
    <t>name_mod_rai_nb</t>
  </si>
  <si>
    <t>name_mod_rai_poisson</t>
  </si>
  <si>
    <t>name_mod_rai_zinb</t>
  </si>
  <si>
    <t>name_mod_rai_zip</t>
  </si>
  <si>
    <t>name_mod_rem</t>
  </si>
  <si>
    <t>name_mod_rest</t>
  </si>
  <si>
    <t>name_mod_sc</t>
  </si>
  <si>
    <t>name_mod_scr_secr</t>
  </si>
  <si>
    <t>name_mod_smr</t>
  </si>
  <si>
    <t>name_mod_ste</t>
  </si>
  <si>
    <t>name_mod_tifc</t>
  </si>
  <si>
    <t>name_mod_tte</t>
  </si>
  <si>
    <t>prog_text</t>
  </si>
  <si>
    <t>Survey duration (months surveyed)</t>
  </si>
  <si>
    <t>Equipment</t>
  </si>
  <si>
    <t>Objectives</t>
  </si>
  <si>
    <t>Resources</t>
  </si>
  <si>
    <t>cam_protocol_ht_angle_dir</t>
  </si>
  <si>
    <t>title_i_cam_protocol_ht_angle_dir</t>
  </si>
  <si>
    <t>Camera height, angle, direction</t>
  </si>
  <si>
    <t>01_04_study_area_mult</t>
  </si>
  <si>
    <t>01_05_cam_dens_gradient</t>
  </si>
  <si>
    <t>01_06_cam_strat_covar</t>
  </si>
  <si>
    <t>01_07_cam_high_dens</t>
  </si>
  <si>
    <t>01_08_surv_dur_min_max</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</si>
  <si>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</si>
  <si>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</si>
  <si>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</si>
  <si>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</si>
  <si>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</si>
  <si>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</si>
  <si>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</si>
  <si>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</si>
  <si>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</si>
  <si>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</si>
  <si>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</si>
  <si>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</si>
  <si>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</si>
  <si>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</si>
  <si>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</si>
  <si>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</si>
  <si>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</si>
  <si>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</si>
  <si>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</si>
  <si>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</si>
  <si>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</si>
  <si>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01_31_sp_size_multi</t>
  </si>
  <si>
    <t>01_32_sp_behav_mult</t>
  </si>
  <si>
    <t>01_33_sp_rarity_multi</t>
  </si>
  <si>
    <t>01_34_sp_rarity_multi</t>
  </si>
  <si>
    <t>01_35_sp_rarity_multi</t>
  </si>
  <si>
    <t>01_36_sp_detprob_cat_multi</t>
  </si>
  <si>
    <t>01_37_sp_detprob_cat_multi</t>
  </si>
  <si>
    <t>01_38_sp_detprob_cat_multi</t>
  </si>
  <si>
    <t>01_41_cam_protocol_ht_angle_dir</t>
  </si>
  <si>
    <t>01_43_bait_lure</t>
  </si>
  <si>
    <t>01_45_targ_feature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</si>
  <si>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</si>
  <si>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</si>
  <si>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</si>
  <si>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</si>
  <si>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</si>
  <si>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</si>
  <si>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</si>
  <si>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</si>
  <si>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</si>
  <si>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</si>
  <si>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</si>
  <si>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03_01_mod_inventory</t>
  </si>
  <si>
    <t>03_02_mod_divers_rich</t>
  </si>
  <si>
    <t>03_03_mod_occupancy</t>
  </si>
  <si>
    <t>03_04_mod_rai</t>
  </si>
  <si>
    <t>03_05_mod_rai_poisson</t>
  </si>
  <si>
    <t>03_06_mod_rai_zip</t>
  </si>
  <si>
    <t>03_07_mod_rai_nb</t>
  </si>
  <si>
    <t>03_08_mod_rai_zinb</t>
  </si>
  <si>
    <t>03_09_mod_rai_hurdle</t>
  </si>
  <si>
    <t>03_10_mod_cr_cmr</t>
  </si>
  <si>
    <t>03_11_mod_scr_secr</t>
  </si>
  <si>
    <t>03_12_mod_mr</t>
  </si>
  <si>
    <t>03_13_mod_smr</t>
  </si>
  <si>
    <t>03_14_mod_sc</t>
  </si>
  <si>
    <t>03_15_mod_catspim</t>
  </si>
  <si>
    <t>03_16_mod_2flankspim</t>
  </si>
  <si>
    <t>03_17_mod_rem</t>
  </si>
  <si>
    <t>03_18_mod_rest</t>
  </si>
  <si>
    <t>03_19_mod_tifc</t>
  </si>
  <si>
    <t>03_20_mod_ds</t>
  </si>
  <si>
    <t>03_21_mod_tte</t>
  </si>
  <si>
    <t>03_22_mod_ste</t>
  </si>
  <si>
    <t>03_23_mod_is</t>
  </si>
  <si>
    <t>03_24_mod_behaviour</t>
  </si>
  <si>
    <t>solymos_et_al_2024</t>
  </si>
  <si>
    <t>Solymos, P., Moreno M., &amp; Lele, S. R. (2024). *detect: Analyzing Wildlife Data with Detection Error*. R package version 0.5-0, &lt;https://github.com/psolymos/detect&gt;</t>
  </si>
  <si>
    <t>Solymos, Moreno &amp; Lele, 2024</t>
  </si>
  <si>
    <t>Solymos et al., 2024</t>
  </si>
  <si>
    <t>Mikkelä, 2024</t>
  </si>
  <si>
    <t>Mikkelä, A. (2024). *Probabilistic detection calculator (online application).* R shiny version v2. &lt;https://detcal-shiny.2.rahtiapp.fi/&gt;</t>
  </si>
  <si>
    <t>mikkela_2024</t>
  </si>
  <si>
    <t>survey_duration</t>
  </si>
  <si>
    <t>num_cams_avail&gt;20</t>
  </si>
  <si>
    <t>surv_dur_mth_min&gt;=90</t>
  </si>
  <si>
    <t>num_cams_avail&gt;30</t>
  </si>
  <si>
    <t>Styring, A. (2020a, May 4). *Field Ecology - Diversity Metrics in R.* [Video]. YouTube. &lt;https://www.youtube.com/watch?v=KBByV3kR3IA&gt;</t>
  </si>
  <si>
    <t>Turlapaty, A. (2014, Jun 15). *Probability of Detection: Eg 01.* [Video]. YouTube. &lt;https://www.youtube.com/watch?v=WBgWOQBlNoI&gt;</t>
  </si>
  <si>
    <t>https://www.youtube.com/embed/WBgWOQBlNoI?si=h16_LVMHmwT0ntPd</t>
  </si>
  <si>
    <t>Turlapaty, 2014</t>
  </si>
  <si>
    <t>turlapaty_2014</t>
  </si>
  <si>
    <t>Becker, M., Huggard, D. J., Dickie, M., Warbington, C., Schieck, J., Herdman, E., Serrouya, R., &amp; Boutin, S. (2022). Applying and Testing a Novel Method to Estimate Animal Density from Motion-Triggered Cameras. *Ecosphere, 13*(4), 1-14. &lt;https://doi.org/10.1002/ecs2.4005&gt;</t>
  </si>
  <si>
    <t>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t>
  </si>
  <si>
    <t>Chandler, R. B., &amp; Royle, J. A. (2013). Spatially explicit models for inference about Density in unmarked or partially marked populations. *The Annals of Applied Statistics, 7*(2), 936–954. &lt;https://doi.org/10.1214/12-aoas610&gt;</t>
  </si>
  <si>
    <t>Clarke, J. D. (2019).comparing Clustered Sampling Designs for Spatially Explicit Estimation of Population Density. *Population Ecology, 61*, 93–101. &lt;https://doi.org/10.1002/1438-390X.1011&gt;</t>
  </si>
  <si>
    <t>Clarke, J., Bohm, H., Burton, C., Constantinou, A. (2023). *Using Camera Traps to Estimate Medium and Large Mammal Density: Comparison of Methods and Recommendations for Wildlife Managers*. &lt;https://doi.org/10.13140/RG.2.2.18364.72320&gt;</t>
  </si>
  <si>
    <t>Coltrane, J., DeCesare, N. J., Horne, J. S., &amp; Lukacs, P. M. (2024). Comparing camera-based ungulate Density estimates: A case study using island populations of bighorn sheep and mule deer. *The Journal of Wildlife Management, 88*(7), e22636. &lt;https://doi.org/10.1002/jwmg.22636&gt;</t>
  </si>
  <si>
    <t>Dillon, A., &amp; Kelly, M. J. (2008). Ocelot Home Range, Overlap and Density: Comparing Radio Telemetry with Camera Trapping. *Journal of Zoology, 275*, 391–398. &lt;https://doi.org/10.1111/j.1469-7998.2008.00452.x&gt;</t>
  </si>
  <si>
    <t>Doran-Myers, D. (2018). *Methodological Comparison of Canada Lynx Density Estimation* [Master of Science in Ecology thesis, University of Alberta]. ERA: Education and Research Archive. &lt;https://doi.org/10.7939/R3Q815805&gt;</t>
  </si>
  <si>
    <t>Efford, M. (2004). Density Estimation in Live-Trapping Studies. *Oikos, 106*(3), 598–610. &lt;http://www.jstor.org.login.ezproxy.library.ualberta.ca/stable/3548382&gt;</t>
  </si>
  <si>
    <t>Efford, M. (2011). *secr—Spatially explicit capture–recapture in R.* &lt;https://www.otago.ac.nz/Density/pdfs/secr-overview%202.3.1.pdf&gt;</t>
  </si>
  <si>
    <t>Efford, M. G. (2022). Mark–resight in secr 4. 5. 1–20. &lt;https://www.otago.ac.nz/Density/pdfs/secr-markresight.pdf&gt;</t>
  </si>
  <si>
    <t>Efford, M. G., &amp; Hunter, C. M. (2018). Spatial Capture-mark-resight Estimation of Animal Population Density. *Biometrics, 74*(2), 411–420. &lt;https://doi.org/10.1111/biom.12766&gt;</t>
  </si>
  <si>
    <t>Efford, M. G., Borchers, D. L., &amp; Byrom, A. E. (2009a). Density Estimation by Spatially Explicit Capture-Recapture: Likelihood-Based Methods. *In* D. L. Thomson, E. G. Cooch, &amp; M. J. Conroy (Eds.), *Modeling Demographic Processes In Marked Populations* (pp. 255–269). &lt;https://doi.org/10.1007/978-0-387-78151-8_11&gt;</t>
  </si>
  <si>
    <t>Efford, M. G., Dawson, D. K., &amp; Borchers, D. L. (2009b). Population Density estimated from locations of individuals on a passive detector array. *Ecology, 90*(10), 2676–2682. &lt;https://doi.org/10.1890/08-1735.1&gt;</t>
  </si>
  <si>
    <t>Foster, R. J., &amp; Harmsen, B. J. (2012). A Critique of Density Estimation from Camera Trap Data. *Journal of* *Wildlife Management, 76*(2), 224–36. &lt;https://doi.org/10.1002/jwmg.275&gt;</t>
  </si>
  <si>
    <t>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t>
  </si>
  <si>
    <t>Gerber, B., Karpanty, S. S. M., Crawford, C., Kotschwar, M., &amp; Randrianantenaina, J. (2010). An assessment of carnivore relative abundance and Density in the eastern rainforests of Madagascar using remotely-triggered camera traps. *Oryx, 44*(2), 219–222. &lt;https://doi.org/10.1017/S0030605309991037&gt;</t>
  </si>
  <si>
    <t>Gopalaswamy, A. M., Royle, J. A., Hines, J. E., Singh, P., Jathanna, D., Kumar, N. S., &amp; Karanth, K. U. (2012). Program SPACECAP: software for estimating animal Density using spatially explicit capture–recapture models. *Methods in Ecology and Evolution, 3*(6), 1067–1072. &lt;https://doi.org/10.1111/j.2041-210X.2012.00241.x&gt;</t>
  </si>
  <si>
    <t>Green, A. M., Chynoweth, M. W., &amp; Şekercioğlu, Ç. H. (2020). Spatially Explicit Capture-Recapture Through Camera Trapping: A Review of Benchmark Analyses for Wildlife Density Estimation. *Frontiers in Ecology and Evolution*, 8, Article 563477. &lt;https://doi.org/10.3389/fevo.2020.563477&gt;</t>
  </si>
  <si>
    <t>Henrich, M., Hartig, F., Dormann, C. F., Kühl, H. S., Peters, W., Franke, F., Peterka, T., Šustr, P., &amp; Heurich, M. (2022). Deer Behavior Affects Density Estimates With Camera Traps, but Is Outweighed by Spatial Variability. *Frontiers in Ecology and Evolution, 10*, 881502. &lt;https://doi.org/10.3389/fevo.2022.881502&gt;</t>
  </si>
  <si>
    <t>Huggard, D. (2018). *Animal Density from Camera Data*. Alberta Biodiversity Monitoring Institute. &lt;https://www.abmi.ca/home/publications/501-550/516&gt;</t>
  </si>
  <si>
    <t>Kinnaird, M. F., &amp; O'Brien, T. G. (2011). Density estimation of sympatric carnivores using spatially explicit capture–recapture methods and standard trapping grid. *Ecological Applications, 21*(8), 2908–2916. &lt;https://www.jstor.org/stable/41417102&gt;</t>
  </si>
  <si>
    <t>Krebs, C. J., Boonstra, R., Gilbert, S., Reid, D., Kenney, A. J., Hofer, E. J., &amp; an Vuren, D. H. (2011). Density estimation for small mammals from livetrapping grids: rodents in northern Canada. *Journal of Mammalogy, 92*(5), 974–981. &lt;https://doi.org/10.1644/10-M&gt;</t>
  </si>
  <si>
    <t>Linden, D. W., Fuller, A. K., Royle, J. A., &amp; Hare, M. P. (2017). Examining the occupancy–Density relationship for a low‐Density carnivore. *Journal of Applied Ecology, 54*(6), 2043–2052. &lt;https://doi.org/10.1111/1365-2664.12883&gt;</t>
  </si>
  <si>
    <t>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t>
  </si>
  <si>
    <t>Nakashima, Y., Fukasawa, &amp; K., Samejima, H. (2018). Estimating Animal Density Without Individual Recognition Using Information Derivable Exclusively from Camera Traps. *Journal of Applied Ecology, 55*(2), 735–744. &lt;https://doi.org/10.1111/1365-2664.13059&gt;</t>
  </si>
  <si>
    <t>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t>
  </si>
  <si>
    <t>Obbard, M. E., Howe, E. J., &amp; Kyle, C. J. (2010). Empirical Comparison of Density Estimators for Large Carnivores. *Journal of Applied Ecology*, 47(1), 76–84. &lt;https://doi.org/10.1111/j.1365-2664.2009.01758.x&gt;</t>
  </si>
  <si>
    <t>Palencia, P., Rowcliffe, J. M., Vicente, J., &amp; Acevedo, P. (2021). Assessing the camera trap methodologies used to estimate Density of unmarked populations. *Journal of Applied Ecology, 58*(8), 1583–1592. &lt;https://doi.org/10.1111/1365-2664.13913&gt;</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</si>
  <si>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t>
  </si>
  <si>
    <t>Rovero, F., &amp; Marshall, A. R. (2009). Camera Trapping Photographic Rate as an Index of Density in Forest Ungulates. *Journal of Applied Ecology*, *46*(5), 1011–1017. &lt;https://www.jstor.org/stable/25623081&gt;</t>
  </si>
  <si>
    <t>Rowcliffe, J. M., Field, J., Turvey, S. T., &amp; Carbone, C. (2008). Estimating animal Density using camera traps without the need for individual recognition. *Journal of Applied Ecology*, *45*(4), 1228–1236. &lt;https://doi.org/10.1111/j.1365-2664.2008.01473.x&gt;</t>
  </si>
  <si>
    <t>Rowcliffe, J. M., Kays, R., Carbone, C., &amp; Jansen, P. A. (2013). Clarifying assumptions behind the estimation of animal Density from camera trap rates. *The Journal of Wildlife Management, 77*(5), 876–876. &lt;https://doi.org/10.1002/jwmg.533&gt;</t>
  </si>
  <si>
    <t>Royle, J. A., Converse, S. J., &amp; Freckleton, R. (2014). Hierarchical spatial capture-recapture models: modelling population Density in stratified populations. *Methods in Ecology and Evolution, 5*(1), 37-43. &lt;https://doi.org/10.1111/2041-210x.12135&gt;</t>
  </si>
  <si>
    <t>Royle, J. A., Nichols, J. D., Karanth, K. U., &amp; Gopalaswamy, A. M. (2009). A hierarchical model for estimating Density in camera-trap studies. *Journal of Applied Ecology, 46*(1), 118–127. &lt;https://doi.org/10.1111/j.1365-2664.2008.01578.x&gt;</t>
  </si>
  <si>
    <t>Sharma, R.K., Jhala, Y., Qureshi, Q., Vattakaven, J., Gopal, R. &amp; Nayak, K. (2010). Evaluating capture-recapture population and Density estimation of tigers in a population with known parameters. *Animal Conservation, 13*(1), 94–103. &lt;https://doi.org/10.1111/j.1469-1795.2009.00305.x&gt;</t>
  </si>
  <si>
    <t>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t>
  </si>
  <si>
    <t>Sollmann, R., Gardner, B., &amp; Belant, J. L. (2012). How does Spatial Study Design Influence Density Estimates from Spatial capture-recapture models? *PLoS One, 7*, e34575. &lt;https://doi.org/10.1371/journal.pone.0034575&gt;</t>
  </si>
  <si>
    <t>Sollmann, R., Gardner, B., Chandler, R. B., Shindle, D. B., Onorato, D. P., Royle, J. A., O'Connell, A. F., &amp; Lukacs, P. (2013a). Using multiple data sources provides Density estimates for endangered Florida panther. *Journal of Applied Ecology, 50*(4), 961–968. &lt;https://doi.org/10.1111/1365-2664.12098&gt;</t>
  </si>
  <si>
    <t>Soria-Díaz, L., Monroy-Vilchis, O., Rodríguez-Soto, C., Zarco-González, M., &amp; Urios, V. (2010). Variation of Abundance and Density of *Puma concolor* in Zones of High and Low Concentration of Camera Traps in Central Mexico. *Animal Biology, 60*(4), 361-371. &lt;https://doi.org/10.1163/157075610X523251&gt;</t>
  </si>
  <si>
    <t>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t>
  </si>
  <si>
    <t>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t>
  </si>
  <si>
    <t>Alberta Remote Camera Steering Committee [RCSC]. (2024). Remote Camera Metadata Standards: Standards for Alberta. Version 2.0. Edmonton, Alberta. &lt;https://ab-rcsc.github.io/RCSC-WildCAM_Remote-Camera-Survey-Guidelines-and-Metadata-Standards/2_metadata-standards/2_0.1_Citation-and-Info.html&gt;</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</si>
  <si>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t>
  </si>
  <si>
    <t>Borchers, D. L., Stevenson, B. C., Kidney, D., Thomas, L., &amp; Marques, T. A. (2015). A Unifying Model for Capture–Recapture and Distance Sampling Surveys of Wildlife Populations. *Journal of the American Statistical Association, 110*(509), 195–204. &lt;https://doi.org/10.1080/01621459.2014.893884&gt;</t>
  </si>
  <si>
    <t>Burton, A. C., Neilson, E., Moreira, D., Ladle, A., Steenweg, R., Fisher, J. T., Bayne, E., Boutin, S., &amp; Stephens, P. (2015). Camera trap Trapping: A Review and Recommendations for Linking Surveys to Ecological Processes. *Journal of Applied Ecology*, *52*(3), 675–685. &lt;https://doi.org/10.1111/1365-2664.12432&gt;</t>
  </si>
  <si>
    <t>Chatterjee, N., Schuttler, T. G., Nigam, P., &amp; Habib, B. (2021). Deciphering the rarity–detectability continuum: optimizing Survey design for terrestrial mammalian community. *Ecosphere 12*(9), e03748. &lt;https://doi.org/10.1002/ecs2.3748&gt;</t>
  </si>
  <si>
    <t>Espartosa, K. D., Pinotti, B. T., &amp; Pardini, R. (2011). Performance of Camera Trapping and Track Counts for Surveying Large Mammals in Rainforest Remnants. *Biodiversity Conservation, 20*(12), 2815–2829. &lt;https://doi.org/10.1007/s10531-011-0110-4&gt;</t>
  </si>
  <si>
    <t>Gálvez, N., Guillera-Arroita, G., Morgan, B. J. T., &amp; Davies, Z. G. (2016). Cost-Efficient Effort Allocation for Camera-Trap Occupancy Surveys of Mammals. *Biological Conservation*, *204*(B), 350–359. &lt;https://doi.org/10.1016/j.biocon.2016.10.019&gt;</t>
  </si>
  <si>
    <t>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t>
  </si>
  <si>
    <t>Iannarilli, F., Erb, J., Arnold, T. W., &amp; Fieberg, J. R. (2021). Evaluating species-specific responses to camera-trap Survey designs. *Wildlife Biology*, *2021*(1). &lt;https://doi.org/10.2981/wlb.00726&gt;</t>
  </si>
  <si>
    <t>Karanth, K. U., Nichols, J. D., &amp; Kumar, N. S. (2011). Estimating tiger abundance from camera trap data: field Surveys and analytical issues. In A. F. O'Connell, J. D. Nichols, &amp; K. U. Karanth (Eds.), *Camera Traps In Animal Ecology: Methods and Analyses* (pp. 9–117). Springer. &lt;https://doi.org/10.1007/978-4-431-99495-4&gt;</t>
  </si>
  <si>
    <t>Kays, R., Hody, A., Jachowski, D. S., &amp; Parsons, A. W. (2021). Empirical Evaluation of the Spatial Scale and Detection Process of Camera Trap Surveys. *Movement Ecology, 9*, 41. &lt;https://doi.org/10.1186/s40462-021-00277-3.&gt;</t>
  </si>
  <si>
    <t>Kruger, H., Vaananen, V. -M., Holopainen, S., &amp; Nummi, P. (2018). The new faces of nest predation in agricultural landscapes - a camera trap Survey with artificial nests. European *Journal of Wildlife Research, 64*(6), 76. &lt;https://doi.org/10.1007/s10344-018-1233-7&gt;</t>
  </si>
  <si>
    <t>Mackenzie, D. I., &amp; Royle, J. A. (2005). Designing occupancy studies: general advice and allocating Survey effort. *Journal of Applied Ecology, 42*, 1105–1114. &lt;https://doi.org/10.1111/j.1365-2664.2005.01098.x&gt;</t>
  </si>
  <si>
    <t>Maffei, L., &amp; Noss, A. J. (2008). How Small Is Too Small? Camera Trap Survey Areas and Density Estimates for Ocelots in the Bolivian Chaco. *Biotropica, 40*(1), 71-75. &lt;https://doi.org/10.1111/j.1744-7429.2007.00341.x&gt;</t>
  </si>
  <si>
    <t>Mills, C. A., Godley, B. J., &amp; Hodgson, D. J. (2016). Take Only Photographs, Leave Only Footprints: Novel Applications of Non-Invasive Survey Methods for Rapid Detection of Small, Arboreal Animals. *PloS One, 11*(1), e0146142. &lt;https://doi.org/10.1371/journal.pone.0146142&gt;</t>
  </si>
  <si>
    <t>Mills, D., Fattebert, J., Hunter, L., &amp; Slotow, R. (2019). Maximising camera trap data: Using attractants to improve detection of elusive species in multi-species Surveys. *PLoS ONE, 14(5)*, e0216447. &lt;https://doi.org/10.1371/journal.pone.0216447&gt;</t>
  </si>
  <si>
    <t>Morris, D. (2022). *Everything I know about machine learning and camera traps.* &lt;https://agentmorris.github.io/camera-trap-ml-Survey/&gt;</t>
  </si>
  <si>
    <t>Neilson, E. W., Avgar, T., Burton, A. C., Broadley, K., &amp; Boutin, S. (2018). Animal movement affects interpretation of occupancy models from camera‐trap Surveys of unmarked animals. *Ecosphere, 9*(1). &lt;https://doi.org/10.1002/ecs2.2092&gt;</t>
  </si>
  <si>
    <t>Palmer, M. S., Swanson, A., Kosmala, M., Arnold, T., &amp; Packer, C. (2018). Evaluating relative abundance indices for terrestrial herbivores from large‐scale camera trap Surveys. *African Journal of Ecology*, 56, 791-803. &lt;https://onlinelibrary.wiley.com/doi/abs/10.1111/aje.12566&gt;</t>
  </si>
  <si>
    <t>Pease, B. S., Nielsen, C. K., &amp; Holzmueller, E. J. (2016). Single-Camera Trap Survey Designs Miss Detections: Impacts on Estimates of Occupancy and Community Metrics. *PloS One, 11*(11), e0166689. &lt;https://doi.org/10.1371/journal.pone.0166689&gt;</t>
  </si>
  <si>
    <t>Rowcliffe, J. M., &amp; Carbone, C. (2008). Surveys Using Camera Traps: Are We Looking to a Brighter Future? *Animal Conservation, 11*(3), 185–86. &lt;https://doi.org/10.1111/j.1469-1795.2008.00180.x&gt;</t>
  </si>
  <si>
    <t>Schlexer, F. V. (2008). Attracting Animals to Detection Devices. In R. A. Long, P. MacKay, W. J. Zielinski, &amp; J. C. Ray (Eds.), *Noninvasive Survey Methods for Carnivores* (pp. 263–292). Island Press. &lt;https://www.gwern.net/docs/cat/biology/2008-schlexer.pdf&gt;</t>
  </si>
  <si>
    <t>Shannon, G., Lewis, J. S. &amp; Gerber, B. D. (2014). Recommended Survey Designs for Occupancy Modelling using Motion-activated Cameras: Insights from Empirical Wildlife Data. *PeerJ, 2*, e532. &lt;https://doi.org/10.7717/peerj.532&gt;</t>
  </si>
  <si>
    <t>Wearn, O. R., Rowcliffe, J. M., Carbone, C., Bernard, H., &amp; Ewers, R. M. (2013). Assessing the status of wild felids in a highly-disturbed commercial forest reserve in Borneo and the implications for camera trap Survey design. *PLoS One, 8*(11), e77598. &lt;https://doi.org/10.1371/journal.pone.0077598&gt;</t>
  </si>
  <si>
    <t>Webster, S. C., &amp; Beasley, J. C. (2019). Influence of lure choice and Survey duration on scent stations for carnivore Surveys. *Wildlife Society Bulletin, 43*(4), 661–668. &lt;https://doi.org/10.1002/wsb.1011&gt;</t>
  </si>
  <si>
    <t>Warbington, C. H., &amp; Boyce, M. S. (2020). Population Density of sitatunga in riverine wetland habitats. *Global Ecology and Conservation, 24*. &lt;https://doi.org/10.1016/j.gecco.2020.e01212&gt;</t>
  </si>
  <si>
    <t>Wearn, O. R., &amp; Glover-Kapfer, P. (2017). Camera-Trapping for Conservation: A Guide to Best-ractices. *WWF conservation technology series, 1*, 1–181. &lt;http://dx.doi.org/10.13140/RG.2.2.23409.17767&gt;</t>
  </si>
  <si>
    <t>Manly, B. F. J., McDonald, L. L., &amp; Thomas, D. L. (1993). Resource Selection by Animals: Statistical Design and Analysis for Field Studies. Chapman &amp; Hall, London, p. 177. &lt;https://doi.org/10.1007/0-306-48151-0&gt;</t>
  </si>
  <si>
    <t>MacKenzie, D. I., Nichols, J. D., Royle, J. A., Pollock, K. H., Bailey, L. L., &amp; Hines, J. E. (2006). *Occupancy Estimation and Modeling: Inferring Patterns and Dynamics of Species Occurrence*. Academic Press, USA. &lt;https://www.sciencedirect.com/book/9780124071971/occupancy-estimation-and-modeling&gt;</t>
  </si>
  <si>
    <t>Schenider, S., Taylor, G. W., Linquist, S., &amp; Kremer, S. C. (2018). Past, Present, and Future Approaches Using Computer Vision for Animal Re-Identification from Camera Trap Data. *Methods in Ecology and Evolution, 10*, 461-470. &lt;https://besjournals. onlinelibrary. wiley.com/doi/epdf/10.1111/2041-210X. 13133&gt;</t>
  </si>
  <si>
    <t>Rovero, F., &amp; Zimmermann, F. (2016). *Camera Trapping for Wildlife Research*. Exeter: Pelagic Publishing, UK. &lt;https://pelagicpublishing.com/products/camera-trapping-for-wildlife-research?srsltid=AfmBOormKSlIbYKZ6LlpHlQzLw42FEe5mrOp7fnjFBfe1ncktqb9B10H&gt;</t>
  </si>
  <si>
    <t>Suárez-Tangil, B. D., &amp; Rodríguez, A. (2017). Detection of Iberian terrestrial mammals employing olfactory, visual and auditory attractants. *European Journal of Wildlife Research, 63*(6). &lt;https://doi.org/10.1007/s10344-017-1150-1&gt;</t>
  </si>
  <si>
    <t>Kelejian, H. H., &amp; Prucha, I. R., (1998). A generalized spatial two-stage least squares procedure for estimating a spatial autoregressive model with autoregressive disturbances. The Journal of Real Estate Finance and Economics,17:99-121. &lt;https://doi.org/10.1023/A:1007707430416&gt;</t>
  </si>
  <si>
    <t>Burgar, J. M. (2021). Counting Elk Amongst the Trees: Improving the Accuracy of Roosevelt Elk Inventory via Modelling, Preliminary Report 2021. Terrestrial Wildlife Resources, South Coast Resource Management, FLNRORD. (available upon request).</t>
  </si>
  <si>
    <t>Young, S., Rode-Margono, J., &amp; Amin, R. (2018). Software to facilitate and streamline camera trap data management: A review. *Ecology and Evolution, 8*(19), 9947–9957. &lt;https://doi.org/10.1002/ece3.4464&gt;</t>
  </si>
  <si>
    <t>Wegge, P., C. P. Pokheral, &amp; Jnawali, S. R. (2004). Effects of trapping effort and trap shyness on estimates of tiger abundance from camera trap studies. *Animal Conservation, 7*, 251–256. &lt;https://doi.org/10.1017/S1367943004001441&gt;</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</si>
  <si>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</si>
  <si>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</si>
  <si>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</si>
  <si>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Forrester, T., O'Brien, T., Fegraus, E., Jansen, P. A., Palmer, J., Kays, R., Ahumada, J., Stern, B., &amp; McShea, W. (2016). An Open Standard for Camera Trap Data. *Biodiversity Data Journal, 4*, e10197. &lt;https://doi.org/10.3897/BDJ.4.e10197&gt;</t>
  </si>
  <si>
    <t>O'Brien, K. M. (2010). *Wildlife Picture Index: Implementation Manual Version 1. 0.* WCS Working Paper No. 39. &lt;https://library.wcs.org/doi/ctl/view/mid/33065/pubid/DMX534800000.aspx&gt;</t>
  </si>
  <si>
    <t>O'Brien, T. G., &amp; Kinnaird, M. F. (2011). Density estimation of sympatric carnivores using spatially explicit capture–recapture methods and standard trapping grid. *Ecological Applications, 21*(8), 2908–2916. &lt;https://www.jstor.org/stable/41417102&gt;</t>
  </si>
  <si>
    <t>O'Brien, Kinnaird &amp; Wibisono, 2013</t>
  </si>
  <si>
    <t>O'Brien, T. G., Kinnaird, M. F., &amp; Wibisono, H. T. (2003). Crouching tigers, hidden prey: Sumatran tiger and prey populations in a tropical forest landscape. *Animal Conservation, 6*(2), 131-139. &lt;https://doi.org/10.1017/s1367943003003172&gt;</t>
  </si>
  <si>
    <t>O'Brien, Kinnaird &amp; Wibisono, 2011</t>
  </si>
  <si>
    <t>Colyn, Radloff &amp; O'Riain, 2018</t>
  </si>
  <si>
    <t>Colyn, R. B., Radloff, F., &amp; O'Riain, M. J. (2018). Camera trapping mammals in the scrubland’s of the cape floristic kingdom - the importance of effort, spacing and trap placement. *Biodiversity and Conservation, 27*(2), 503–520. &lt;https://doi.org/10.1007/s10531-017-1448-z&gt;</t>
  </si>
  <si>
    <t>Kucera, T. E., &amp; R. H. Barrett. (2011). A History of Camera Trapping. In A. F. O'Connell, J. D. Nichols, &amp; K. U. Karanth (Eds.), *Camera Traps In Animal Ecology: Methods and Analyses* (pp. 9–26). Springer. &lt;https://doi.org/10.1007/978-4-431-99495-4_6&gt;</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</si>
  <si>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</si>
  <si>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O'Brien, T. G. (2011). Abundance, Density and Relative Abundance: A Conceptual Framework. In A. F. O'Connell, J. D. Nichols, &amp; K. U. Karanth (Eds.), *Camera Traps In Animal Ecology: Methods and Analyses* (pp. 71–96). Springer. &lt;https://doi.org/10.1007/978-4-431-99495-4_6&gt;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</si>
  <si>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</si>
  <si>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O'Connell, A. F., &amp; Bailey, L. L. (2011a). Inference for Occupancy and Occupancy Dynamics. In O'Connell, A. F. Nichols, J. D. &amp; Karanth, K. U. (Eds.), *Camera Traps In Animal Ecology: Methods and Analyses* (pp. 191–206). Springer. &lt;https://doi.org/10.1007/978-4-431-99495-4_6&gt;</t>
  </si>
  <si>
    <t>O'Connell, A. F., Nichols, J. D., &amp; Karanth, K. U. (Eds. ). (2010). Camera traps in Animal Ecology: Methods and Analyses. Springer. &lt;https://doi.org/10.1007/978-4-431-99495-4&gt;</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</si>
  <si>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</si>
  <si>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</si>
  <si>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</si>
  <si>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Twining, J. P., McFarlane, C., O'Meara, D., O'Reilly, C., Reyne, M., Montgomery, W. I., Helyar, S., Tosh, D. G., &amp; Augustine, B. C. (2022) A Comparison of Density Estimation Methods for Monitoring Marked and Unmarked Animal Populations. *Ecosphere, 13*(10), e4165. &lt;https://doi.org/10.1002/ecs2.4165&gt;</t>
  </si>
  <si>
    <t>obj_density</t>
  </si>
  <si>
    <t>Species diversity is more complex, and includes a measure of the number of species in a community, and a measure of the abundance of each species. Species diversity is usually described by an index, such as Shannon's Index H'.” {{ ref_intext_pyron_2010 }}</t>
  </si>
  <si>
    <t>mod_divers_rich_divers</t>
  </si>
  <si>
    <t>&amp;beta</t>
  </si>
  <si>
    <t>&amp;alpha</t>
  </si>
  <si>
    <t>&amp;gamma</t>
  </si>
  <si>
    <t>𝜓</t>
  </si>
  <si>
    <t>α</t>
  </si>
  <si>
    <t>β</t>
  </si>
  <si>
    <t>γ</t>
  </si>
  <si>
    <t>𝑥̂</t>
  </si>
  <si>
    <t>&amp;le</t>
  </si>
  <si>
    <t>≤</t>
  </si>
  <si>
    <t>≥</t>
  </si>
  <si>
    <t>&amp;ge</t>
  </si>
  <si>
    <t>≠</t>
  </si>
  <si>
    <t>&amp;ne</t>
  </si>
  <si>
    <t>&amp;Psi</t>
  </si>
  <si>
    <t>Σ</t>
  </si>
  <si>
    <t>&amp;Sigma</t>
  </si>
  <si>
    <t>Caughley, G. (1977). Analysis of Vertebrate Populations (pp. 234). Wiley. &lt;https://books.google.ca/books/about/Analysis_of_Vertebrate_Populations.html?id=qAcUAQAAIAAJ&amp;redir_esc=y&gt;</t>
  </si>
  <si>
    <t>https://en.wikipedia.org/wiki/List_of_XML_and_HTML_character_entity_references</t>
  </si>
  <si>
    <t>&amp;gt</t>
  </si>
  <si>
    <t>&gt;</t>
  </si>
  <si>
    <t>[</t>
  </si>
  <si>
    <t>&amp;lsqb</t>
  </si>
  <si>
    <t>]</t>
  </si>
  <si>
    <t>&amp;rsqb</t>
  </si>
  <si>
    <t>&lt;</t>
  </si>
  <si>
    <t>&amp;lt</t>
  </si>
  <si>
    <t>&amp;infin</t>
  </si>
  <si>
    <t>∞</t>
  </si>
  <si>
    <t>baitlure</t>
  </si>
  <si>
    <t>sampledesign</t>
  </si>
  <si>
    <t>cam_visit</t>
  </si>
  <si>
    <t>detection_fov</t>
  </si>
  <si>
    <t>cam_visit_placement</t>
  </si>
  <si>
    <t>cam_visit_equip</t>
  </si>
  <si>
    <t>image_exif</t>
  </si>
  <si>
    <t>cam_visit_deploy</t>
  </si>
  <si>
    <t>cam_visit_settings</t>
  </si>
  <si>
    <t>cam_loc_station</t>
  </si>
  <si>
    <t>cam_visit_</t>
  </si>
  <si>
    <t>cam_visit_equip_check</t>
  </si>
  <si>
    <t>image_set</t>
  </si>
  <si>
    <t>cam_equip</t>
  </si>
  <si>
    <t>Spatially explicit capture-recapture (SECR) / Spatial capture-recapture (SCR) (Borchers &amp; Efford, 2008; Efford, 2004; Royle &amp; Young, 2008; Royle et al., 2009)</t>
  </si>
  <si>
    <t xml:space="preserve">Zero-inflated negative binomial (ZINB) </t>
  </si>
  <si>
    <t>Zero-inflated Poisson (ZIP)</t>
  </si>
  <si>
    <t>mod_appl</t>
  </si>
  <si>
    <t>Beta-diversity (&amp;beta)</t>
  </si>
  <si>
    <t>Alpha richness (&amp;alpha)</t>
  </si>
  <si>
    <t>Gamma richness (&amp;gamma)</t>
  </si>
  <si>
    <t>The differences between the communities or, more formally, the variance among the communities {{ ref_intext_wearn_gloverkapfer_2017 }}</t>
  </si>
  <si>
    <t>The number of species found in the community/area measured {{ ref_intext_pyron_2020 }}</t>
  </si>
  <si>
    <t>The number of species at the level of an individual camera location {{ ref_intext_wearn_gloverkapfer_2017 }}</t>
  </si>
  <si>
    <t>The number of species across a whole study area {{ ref_intext_wearn_gloverkapfer_2017 }}</t>
  </si>
  <si>
    <t>name_mod_name</t>
  </si>
  <si>
    <t>term_mod_name</t>
  </si>
  <si>
    <t>Model name here (with ref)</t>
  </si>
  <si>
    <t>Model name</t>
  </si>
  <si>
    <t>***New SD Card ID</t>
  </si>
  <si>
    <t>***Animal ID**</t>
  </si>
  <si>
    <t>***Access Method**</t>
  </si>
  <si>
    <t>***Batteries Replaced**</t>
  </si>
  <si>
    <r>
      <t>**</t>
    </r>
    <r>
      <rPr>
        <b/>
        <sz val="11"/>
        <color theme="1"/>
        <rFont val="Aptos Narrow"/>
        <scheme val="minor"/>
      </rPr>
      <t>Camera Location Name**</t>
    </r>
  </si>
  <si>
    <t>The probability a site is occupied by the species {{ ref_intext_mackenzie_et_al_2002 }}</t>
  </si>
  <si>
    <t>The probability a site is occupied by the species {{ ref_intext_mackenzie_et_al_2002 }}. Occupancy is also highly suitable for evaluating broad-scale patterns of species distribution {{ ref_intext_wearn_gloverkapfer_2017 }}.</t>
  </si>
  <si>
    <t>The number of individuals in a population {{ ref_intext_wearn_gloverkapfer_2017 }}.</t>
  </si>
  <si>
    <t>multi_det_spatial=="FALSE"</t>
  </si>
  <si>
    <t>Measured</t>
  </si>
  <si>
    <t>auxillary_info=="timeinfront"</t>
  </si>
  <si>
    <t>3ormore_cat_ids=="FALSE"</t>
  </si>
  <si>
    <t>marking_code=="Unmarked"</t>
  </si>
  <si>
    <t>objective %in% c("obj_density","obj_unknown")</t>
  </si>
  <si>
    <t>Binned</t>
  </si>
  <si>
    <t>lowdens_mvmtmed=="TRUE" &amp; multi_det_spatial=="FALSE"</t>
  </si>
  <si>
    <t>cam_high_dens=="TRUE"</t>
  </si>
  <si>
    <t>auxillary_info=="none"</t>
  </si>
  <si>
    <t>[unkn]</t>
  </si>
  <si>
    <t>sp_common_pop_lg=="FALSE"</t>
  </si>
  <si>
    <t>cam_high_dens=="FALSE"</t>
  </si>
  <si>
    <t>objective %in% c("obj_abundance","obj_density","obj_unknown")</t>
  </si>
  <si>
    <t>sp_common_pop_lg=="TRUE"</t>
  </si>
  <si>
    <t>aux_count_possible=="TRUE"</t>
  </si>
  <si>
    <t>auxillary_info=="mvmt_speed"</t>
  </si>
  <si>
    <t>aux_count_possible=="FALSE"</t>
  </si>
  <si>
    <t>auxillary_info=="timelapse"</t>
  </si>
  <si>
    <t>auxillary_info=="dist_cam"</t>
  </si>
  <si>
    <t>ia.na(auxillary_info)</t>
  </si>
  <si>
    <t>3ormore_cat_ids=="TRUE"</t>
  </si>
  <si>
    <t>marking_code=="Partially marked"</t>
  </si>
  <si>
    <t>objective %in% c("obj_density","obj_pop_size","obj_unknown")</t>
  </si>
  <si>
    <t>marking_code=="Marked"</t>
  </si>
  <si>
    <t>objective %in% c("obj_abundance","obj_density","obj_pop_size","obj_vital_rate","obj_unknown")</t>
  </si>
  <si>
    <t>multi_det_spatial=="TRUE"</t>
  </si>
  <si>
    <t>marking_allsub=="Subset"</t>
  </si>
  <si>
    <t>marking_allsub=="All"</t>
  </si>
  <si>
    <t>approach=="mod_rai" &amp; zeroinflation=="TRUE" &amp; zi_process=="TRUE"</t>
  </si>
  <si>
    <t>objective %in% c("obj_rel_abund","obj_unknown")</t>
  </si>
  <si>
    <t>TRUE-PRI1-2</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</si>
  <si>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</si>
  <si>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</si>
  <si>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</si>
  <si>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</si>
  <si>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approach=="mod_rai" &amp; overdispersion=="FALSE" &amp; zeroinflation=="FALSE" &amp; zi_overdispersed=="TRUE" &amp; zi_re_overdispersed =="TRUE" &amp; zi_process=="FALSE"</t>
  </si>
  <si>
    <t>approach=="mod_rai" &amp; overdispersion=="FALSE" &amp; zeroinflation=="FALSE"</t>
  </si>
  <si>
    <t>approach=="mod_rai" &amp; overdispersion=="TRUE" &amp; zeroinflation=="FALSE"</t>
  </si>
  <si>
    <t>num_cams_avail&gt;40</t>
  </si>
  <si>
    <t>cam_independent=="TRUE"</t>
  </si>
  <si>
    <t>objective %in% c("obj_occupancy","obj_unknown")</t>
  </si>
  <si>
    <t>CHECK zi_re_overdispersed =="TRUE"</t>
  </si>
  <si>
    <t>zi_re_overdispersed =="TRUE"</t>
  </si>
  <si>
    <t>num_cams_avail&gt;0</t>
  </si>
  <si>
    <t>objective %in% c("obj_inventory","obj_unknown")</t>
  </si>
  <si>
    <t>objective %in% c("obj_divers_rich","obj_unknown")</t>
  </si>
  <si>
    <t>objective %in% c("obj_behaviour","obj_unknown")</t>
  </si>
  <si>
    <t>ignore_notes</t>
  </si>
  <si>
    <t>ignore_subtype_cond</t>
  </si>
  <si>
    <t>ignore_alternative_multi_det_spatial</t>
  </si>
  <si>
    <t>multi_det_spatial</t>
  </si>
  <si>
    <t>approach_subtype</t>
  </si>
  <si>
    <t>Both likelihood-based and Bayesian versions of the model have been implemented in relatively easy-to-use software DENSITY and SPACECAP, respectively, as well as associated R packages) ({{ ref_intext_wearn_gloverkapfer_2017 }})</t>
  </si>
  <si>
    <t>Dependent on the surveyed area, which is difficult to track and calculate ({{ ref_intext_wearn_gloverkapfer_2017 }})</t>
  </si>
  <si>
    <t>Requires stringent study design (e.g., random sampling, standardized methods) ({{ ref_intext_wearn_gloverkapfer_2017 }})</t>
  </si>
  <si>
    <t>Camera height &amp; direction</t>
  </si>
  <si>
    <t xml:space="preserve">    title_i_survey_dur_mth: "Survey duration (months surveyed)"</t>
  </si>
  <si>
    <t>change_to</t>
  </si>
  <si>
    <t>change_from</t>
  </si>
  <si>
    <t>change_where</t>
  </si>
  <si>
    <t>How many cameras do you have?</t>
  </si>
  <si>
    <t>I don't have a set number of cameras</t>
  </si>
  <si>
    <t>[numeric]</t>
  </si>
  <si>
    <t>dectre_accel_2016</t>
  </si>
  <si>
    <t>DE-CTR ACCEL (2016, Dec 21) *Using Hurdle Models to Analyze Zero-Inflated Count Data.*  [Video]. YouTube. &lt;https://www.youtube.com/watch?v=CvM6j8hE8lE&gt;</t>
  </si>
  <si>
    <t>DE-CTR ACCEL (2016)</t>
  </si>
  <si>
    <t>https://www.youtube.com/embed/CvM6j8hE8lE?si=E_kNQm9YYwgUECM3</t>
  </si>
  <si>
    <t>Cao, A. (2021, Jun 14) *Hurdle models.*  [Video]. YouTube. &lt;https://www.youtube.com/watch?v=q2NRQBcihQY&gt;</t>
  </si>
  <si>
    <t>Cao (2021)</t>
  </si>
  <si>
    <t>cao_2021</t>
  </si>
  <si>
    <t>Hartig, F. (2019). *DHARMa: Residual Diagnostics for Hierarchical (Multi-Level/Mixed) Regression Models.* R package version 0.2.2, &lt;https://CRAN.R-project.org/package=DHARMa&gt;</t>
  </si>
  <si>
    <t>“the probability of at least one, use event of that resource unit during a unit of time” (i.e.,  would a particular resource unit be used at least once) (Keim et al., 2019).</t>
  </si>
  <si>
    <t>Probability of use</t>
  </si>
  <si>
    <t>Intensity of use</t>
  </si>
  <si>
    <t>“the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t>
  </si>
  <si>
    <t>use_intensity</t>
  </si>
  <si>
    <t>use_probability</t>
  </si>
  <si>
    <t>approach_rel</t>
  </si>
  <si>
    <t>{{ term_def_density }}</t>
  </si>
  <si>
    <t>(e.g., survival probabilities and recruitment rates)</t>
  </si>
  <si>
    <t>Absolute abundance / Population size</t>
  </si>
  <si>
    <t>The number of individuals per unit area ({{ ref_intext_wearn_gloverkapfer_2017 }})</t>
  </si>
  <si>
    <t>A formal measure that summarizes the state of a community or population at a particular time ({{ ref_intext_wearn_gloverkapfer_2017 }}), (e.g., species richness or population abundance).</t>
  </si>
  <si>
    <t>Rapid assessment [survey](/09_gloss_ref/09_glossary.md#survey)s to determine what species are present in a given area at a given point in time; there is no attempt made to quantify aspects of communities or populations ({{ ref_intext_wearn_gloverkapfer_2017 }}).</t>
  </si>
  <si>
    <t>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t>
  </si>
  <si>
    <t>The extent of a scene that is visible in an image (Figure 5); a large FOV is obtained by 'zooming out' from a scene, whilst 'zooming in' will result in a smaller FOV ({{ ref_intext_wearn_gloverkapfer_2017 }}).</t>
  </si>
  <si>
    <t>Multiple cameras are deployed at a sample station (Figure 3d). A clustered design can be used within a systematic or stratified approach (i.e., systematic clustered design or as a clustered random design [{{ ref_intext_wearn_gloverkapfer_2017 }}]).</t>
  </si>
  <si>
    <t>{{ term_def_mod_2flankspim }}</t>
  </si>
  <si>
    <t>{{ term_def_mod_behaviour }}</t>
  </si>
  <si>
    <t>{{ term_def_mod_catspim }}</t>
  </si>
  <si>
    <t>{{ term_def_mod_cr_cmr }}</t>
  </si>
  <si>
    <t>{{ term_def_mod_divers_rich_beta }}</t>
  </si>
  <si>
    <t>{{ term_def_mod_divers_rich_divers }}</t>
  </si>
  <si>
    <t>{{ term_def_mod_divers_rich_gamma }}</t>
  </si>
  <si>
    <t>{{ term_def_mod_divers_rich_rich }}</t>
  </si>
  <si>
    <t>{{ term_def_mod_ds }}</t>
  </si>
  <si>
    <t>{{ term_def_mod_inventory }}</t>
  </si>
  <si>
    <t>{{ term_def_mod_is }}</t>
  </si>
  <si>
    <t>{{ term_def_mod_occupancy }}</t>
  </si>
  <si>
    <t>{{ term_def_mod_rai }}</t>
  </si>
  <si>
    <t>{{ term_def_mod_rai_hurdle }}</t>
  </si>
  <si>
    <t>{{ term_def_mod_rai_nb }}</t>
  </si>
  <si>
    <t>{{ term_def_mod_rai_poisson }}</t>
  </si>
  <si>
    <t>{{ term_def_mod_rai_zinb }}</t>
  </si>
  <si>
    <t>{{ term_def_mod_rai_zip }}</t>
  </si>
  <si>
    <t>{{ term_def_mod_rem }}</t>
  </si>
  <si>
    <t>{{ term_def_mod_rest }}</t>
  </si>
  <si>
    <t>{{ term_def_mod_sc }}</t>
  </si>
  <si>
    <t>{{ term_def_mod_scr_secr }}</t>
  </si>
  <si>
    <t>{{ term_def_mod_smr }}</t>
  </si>
  <si>
    <t>{{ term_def_mod_ste }}</t>
  </si>
  <si>
    <t>{{ term_def_mod_tifc }}</t>
  </si>
  <si>
    <t>{{ term_def_mod_tte }}</t>
  </si>
  <si>
    <t>{{ term_def_mod_divers_rich }}</t>
  </si>
  <si>
    <t>{{ term_def_mod_mr }}</t>
  </si>
  <si>
    <t>{{ term_def_mod_nmixture }}</t>
  </si>
  <si>
    <t>{{ term_def_mod_roylenichols }}</t>
  </si>
  <si>
    <t>becker_et_al_2021</t>
  </si>
  <si>
    <t>Becker et al., 2021</t>
  </si>
  <si>
    <t>Becker, M. Huggard, D. J., &amp; the Alberta Biodiversity Monitoring Institute (ABMI). *Estimating animal density using TIFC (Time In Front of Camera).* &lt;https://github.com/mabecker89/tifc-method&gt;</t>
  </si>
  <si>
    <t>behaviour focused objectives vary greatly; they may be qualitative or quantitative (e.g., diel activity patterns, mating, boldness, predation, foraging, activity patterns, vigilance, parental care [{{ ref_intext_caravaggi_et_al_2022 }}; {{ ref_intext_wearn_gloverkapfer_2017 }}]).</t>
  </si>
  <si>
    <t>01_40_cam_settings</t>
  </si>
  <si>
    <t>01_39_cam_makemod</t>
  </si>
  <si>
    <t>ref_intext_pascal_et_al_2020</t>
  </si>
  <si>
    <t>Pascal et al., 2020</t>
  </si>
  <si>
    <t>Pascal, L., Memarzadeh, M., Boettiger, C., Lloyd, H., &amp; Chadès, I. (2020). A Shiny R app to solve the problem of when to stop managing or surveying species under imperfect detection. Methods in *Ecology and Evolution, 11*(12), 1707–1715. &lt;https://doi.org/10.1111/2041-210X.13501&gt;.</t>
  </si>
  <si>
    <t>https://conservation-decisions.shinyapps.io/smsPOMDP/</t>
  </si>
  <si>
    <t>https://detcal-shiny.2.rahtiapp.fi</t>
  </si>
  <si>
    <t>https://www.youtube.com/embed/h3MLWK9IJ4A?si=qOKB8jyALD3cwgAe</t>
  </si>
  <si>
    <t>wildlifedegree_2022</t>
  </si>
  <si>
    <t>The Wildlife Degree (2022, Feb 3). *Rarefied Species Accumulation Curves (the simple way) tutorial.* [Video]. YouTube. &lt;https://www.youtube.com/watch?v=h3MLWK9IJ4A&gt;</t>
  </si>
  <si>
    <t>The Wildlife Degree (2022)</t>
  </si>
  <si>
    <t>Increased precision is less pronounced in high-[density](/09_gloss_ref/09_glossary.md#density) populations ({{ ref_intext_augustine_et_al_2018 }}; {{ ref_intext_clarke_et_al_2023 }})</t>
  </si>
  <si>
    <t>Improved precision of [density](/09_gloss_ref/09_glossary.md#density) estimates relative to SCR ({{ ref_intext_augustine_et_al_2018 }}; {{ ref_intext_davis_et_al_2021 }}; {{ ref_intext_clarke_et_al_2023 }})</t>
  </si>
  <si>
    <t>Detections are [independent](/09_gloss_ref/09_glossary.md#independent_detections) ({{ ref_intext_chandler_royle_2013 }}; {{ ref_intext_clarke_et_al_2023 }})</t>
  </si>
  <si>
    <t>Individuals' identifying traits do not change during the [survey](/09_gloss_ref/09_glossary.md#survey) (e.g., antlers present*/absent) ({{ ref_intext_augustine_et_al_2019 }})</t>
  </si>
  <si>
    <t>May produce be less reliable*/accurate estimates for high-[density](/09_gloss_ref/09_glossary.md#density) populations ({{ ref_intext_sun_et_al_2022 }}; {{ ref_intext_clarke_et_al_2023 }})</t>
  </si>
  <si>
    <t>Too few categorical identifiers*/ possibilities can result in mis-assignments and overestimating [density](/09_gloss_ref/09_glossary.md#density) ({{ ref_intext_augustine_et_al_2019 }}; {{ ref_intext_parmenter_et_al_2003 }}; {{ ref_intext_clarke_et_al_2023 }})</t>
  </si>
  <si>
    <t>May produce more precise and less biased [density](/09_gloss_ref/09_glossary.md#density) estimates than SC with less information ({{ ref_intext_sun_et_al_2022 }}; {{ ref_intext_clarke_et_al_2023 }})</t>
  </si>
  <si>
    <t>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t>
  </si>
  <si>
    <t>[Density](/09_gloss_ref/09_glossary.md#density) cannot be explicitly estimated because the true area animals occupy is never measured (only approximated) ({{ ref_intext_chandler_royle_2013 }})</t>
  </si>
  <si>
    <t>[Camera locations](/09_gloss_ref/09_glossary.md#camera_location) are [randomly placed](/09_gloss_ref/09_glossary.md#sampledesign_random) ({{ ref_intext_wearn_gloverkapfer_2017 }})</t>
  </si>
  <si>
    <t>[Camera locations](/09_gloss_ref/09_glossary.md#camera_location) are independent ({{ ref_intext_wearn_gloverkapfer_2017 }})</t>
  </si>
  <si>
    <t>[Detection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t>
  </si>
  <si>
    <t>Sampling effort is comparable between [camera locations](/09_gloss_ref/09_glossary.md#camera_location) ({{ ref_intext_royle_nichols_2003 }})</t>
  </si>
  <si>
    <t>[Detection probability](/09_gloss_ref/09_glossary.md#detection_probability) of different species remains the same ({{ ref_intext_wearn_gloverkapfer_2017 }})</t>
  </si>
  <si>
    <t>Demographic closure (i.e., no births or deaths) and geographic closure (i.e., no immigration or emigration) (animal [density](/09_gloss_ref/09_glossary.md#density) is constant during the [survey](/09_gloss_ref/09_glossary.md#survey)) ({{ ref_intext_palencia_et_al_2021 }})</t>
  </si>
  <si>
    <t>Detections are [independent](/09_gloss_ref/09_glossary.md#independent_detections) ({{ ref_intext_palencia_et_al_2021 }})</t>
  </si>
  <si>
    <t>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</si>
  <si>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Tends to underestimate [density](/09_gloss_ref/09_glossary.md#density) ({{ ref_intext_howe_et_al_2017 }}; {{ ref_intext_twining_et_al_2022 }}; {{ ref_intext_clarke_et_al_2023 }})</t>
  </si>
  <si>
    <t>Low population [density](/09_gloss_ref/09_glossary.md#density) and reactivity to cameras may be major sources of bias' ({{ ref_intext_bessone_et_al_2020 }}; {{ ref_intext_clarke_et_al_2023 }})</t>
  </si>
  <si>
    <t>[Density](/09_gloss_ref/09_glossary.md#density) estimates are unbiased by animal movement 'since camera-animal distance is measured at a certain instant in time (intervals of duration *t* apart)' ({{ ref_intext_howe_et_al_2017 }}; {{ ref_intext_clarke_et_al_2023 }})</t>
  </si>
  <si>
    <t>Can be applied to low-[density](/09_gloss_ref/09_glossary.md#density) populations ({{ ref_intext_howe_et_al_2017 }}; {{ ref_intext_clarke_et_al_2023 }})</t>
  </si>
  <si>
    <t>No formal [assumptions](/09_gloss_ref/09_glossary.md#mods_modelling_assumption) ({{ ref_intext_wearn_gloverkapfer_2017 }})</t>
  </si>
  <si>
    <t>Maximum flexibility for study design (e.g., [camera days per camera location](/09_gloss_ref/09_glossary.md#camera_days_per_camera_location) or use of [lure](/09_gloss_ref/09_glossary.md#baitlure_lure) ({{ ref_intext_rovero_et_al_2013 }})) ({{ ref_intext_wearn_gloverkapfer_2017 }})</t>
  </si>
  <si>
    <t>Detections are [independent](/09_gloss_ref/09_glossary.md#independent_detections) ({{ ref_intext_moeller_et_al_2018 }})</t>
  </si>
  <si>
    <t>[Occupancy](/09_gloss_ref/09_glossary.md#occupancy) is constant ({{ ref_intext_mackenzie_et_al_2002 }}) (abundance is constant) ({{ ref_intext_mackenzie_et_al_2006 }})</t>
  </si>
  <si>
    <t>[Camera locations](/09_gloss_ref/09_glossary.md#camera_location) are independent ({{ ref_intext_mackenzie_et_al_2006 }})</t>
  </si>
  <si>
    <t>Detections are [independent](/09_gloss_ref/09_glossary.md#independent_detections) ({{ ref_intext_mackenzie_et_al_2006 }})</t>
  </si>
  <si>
    <t>The probability of [occupancy](/09_gloss_ref/09_glossary.md#occupancy) and detection are constant across all [camera locations](/09_gloss_ref/09_glossary.md#camera_location) within a stratum or can be modelled using covariates ({{ ref_intext_mackenzie_et_al_2006 }})</t>
  </si>
  <si>
    <t>[Occupancy](/09_gloss_ref/09_glossary.md#occupancy) ({{ ref_intext_mackenzie_et_al_2002 }}) only measures distribution; it may be a misleading indicator of changes in abundance ({{ ref_intext_wearn_gloverkapfer_2017 }})</t>
  </si>
  <si>
    <t>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t>
  </si>
  <si>
    <t>Multi-species [occupancy models](/09_gloss_ref/09_glossary.md#mods_occupancy) ({{ ref_intext_mackenzie_et_al_2002 }}) allow the inclusion of interactions among species while controlling for [imperfect detection](/09_gloss_ref/09_glossary.md#imperfect_detection) ({{ ref_intext_wearn_gloverkapfer_2017 }})</t>
  </si>
  <si>
    <t>Many [assumption](/09_gloss_ref/09_glossary.md#mods_modelling_assumption)s exist (since used for many approaches) ({{ ref_intext_wearn_gloverkapfer_2017 }})</t>
  </si>
  <si>
    <t>Difficult to draw inferences (a large number of [assumptions](/09_gloss_ref/09_glossary.md#mods_modelling_assumption)); comparisons across space, time, species, and studies are difficult ({{ ref_intext_wearn_gloverkapfer_2017 }})</t>
  </si>
  <si>
    <t>[Relative abundance indices](/09_gloss_ref/09_glossary.md#mods_relative_abundance) often do correlate with abundance ({{ ref_intext_wearn_gloverkapfer_2017 }})</t>
  </si>
  <si>
    <t>Calibration with independent [density](/09_gloss_ref/09_glossary.md#density) estimates is possible ({{ ref_intext_wearn_gloverkapfer_2017 }})</t>
  </si>
  <si>
    <t>Allows community-wide [density](/09_gloss_ref/09_glossary.md#density) estimation ({{ ref_intext_wearn_gloverkapfer_2017 }})</t>
  </si>
  <si>
    <t>Direct estimation of [density](/09_gloss_ref/09_glossary.md#density); avoids ad-hoc definitions of study area ({{ ref_intext_rowcliffe_et_al_2008 }})</t>
  </si>
  <si>
    <t>Demographic closure (i.e., no births or deaths) and geographic closure (i.e., no immigration or emigration) (animal [density](/09_gloss_ref/09_glossary.md#density) is constant during the [survey](/09_gloss_ref/09_glossary.md#survey)) ({{ ref_intext_rowcliffe_et_al_2008 }})</t>
  </si>
  <si>
    <t>Detections are [independent](/09_gloss_ref/09_glossary.md#independent_detections) ({{ ref_intext_nakashima_et_al_2018 }})</t>
  </si>
  <si>
    <t>Attraction or aversion to cameras is exhibited in some species ({{ ref_intext_meek_et_al_2016 }}) and could affect the time within the detection zone and subsequently affect estimates of [density](/09_gloss_ref/09_glossary.md#density) ({{ ref_intext_doran_myers_2018 }})</t>
  </si>
  <si>
    <t>Provides unbiased estimates of animal [density](/09_gloss_ref/09_glossary.md#density), even when animal movement speed varies, and animals travel in pairs ({{ ref_intext_nakashima_et_al_2018 }})</t>
  </si>
  <si>
    <t>Not appropriate for low [density](/09_gloss_ref/09_glossary.md#density) or elusive species when recaptures too few to confidently infer the number and location of activity centres' ({{ ref_intext_clarke_et_al_2023 }}; {{ ref_intext_burgar_et_al_2018 }})</t>
  </si>
  <si>
    <t>Not appropriate for high-[density](/09_gloss_ref/09_glossary.md#density) populations with evenly spaced activity centres (camera[-specific] counts will be too similar and impair activity centre inference)' ({{ ref_intext_clarke_et_al_2023 }})</t>
  </si>
  <si>
    <t>Study design (camera arrangement) can dramatically affect the accuracy and precision of [density](/09_gloss_ref/09_glossary.md#density) estimates' ({{ ref_intext_clarke_et_al_2023 }}; {{Sollmann, 2018}})</t>
  </si>
  <si>
    <t>Detections of different individuals are [independent](/09_gloss_ref/09_glossary.md#independent_detections) ({{ ref_intext_wearn_gloverkapfer_2017 }})</t>
  </si>
  <si>
    <t>[Surveys](/09_gloss_ref/09_glossary.md#survey) are independent ({{ ref_intext_wearn_gloverkapfer_2017 }})</t>
  </si>
  <si>
    <t>[Camera locations](/09_gloss_ref/09_glossary.md#camera_location) are randomly placed with respect to the distribution and orientation of home ranges ({{ ref_intext_wearn_gloverkapfer_2017 }})</t>
  </si>
  <si>
    <t>Multiple cameras per station may be required to identify individuals; difficult to implement at large spatial scales as it requires a high [density](/09_gloss_ref/09_glossary.md#density) of cameras ({{ ref_intext_morin_et_al_2022 }})</t>
  </si>
  <si>
    <t>½ MMDM (Mean Maximum Distance Moved) will usually lead to an underestimation of home range size and thus overestimation of [density](/09_gloss_ref/09_glossary.md#density) ({{ ref_intext_parmenter_et_al_2003 }}; {{ ref_intext_noss_et_al_2012 }}; {{ ref_intext_wearn_gloverkapfer_2017 }})</t>
  </si>
  <si>
    <t>Produces direct estimates of [density](/09_gloss_ref/09_glossary.md#density) or population size for explicit spatial regions ({{ ref_intext_chandler_royle_2013 }})</t>
  </si>
  <si>
    <t>[Density](/09_gloss_ref/09_glossary.md#density) estimates obtained in a single model, fully incorporate spatial information of locations and individuals ({{ ref_intext_wearn_gloverkapfer_2017 }})</t>
  </si>
  <si>
    <t>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t>
  </si>
  <si>
    <t>Allows for [density](/09_gloss_ref/09_glossary.md#density) estimation for a unmarked population, but the precision of the [density](/09_gloss_ref/09_glossary.md#density) estimates are likely to be very low value ({{ ref_intext_wearn_gloverkapfer_2017 }})</t>
  </si>
  <si>
    <t>[Density](/09_gloss_ref/09_glossary.md#density)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</si>
  <si>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Ecology of species (well known *vs.* poorly 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</si>
</sst>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6">
    <font>
      <sz val="11"/>
      <color theme="1"/>
      <name val="Aptos Narrow"/>
      <family val="2"/>
      <scheme val="minor"/>
    </font>
    <font>
      <sz val="10"/>
      <color theme="1"/>
      <name val="Arial"/>
      <family val="2"/>
    </font>
    <font>
      <sz val="12"/>
      <color theme="1"/>
      <name val="Arial"/>
      <family val="2"/>
    </font>
    <font>
      <sz val="10"/>
      <color theme="1"/>
      <name val="Times New Roman"/>
      <family val="1"/>
    </font>
    <font>
      <sz val="8"/>
      <name val="Aptos Narrow"/>
      <family val="2"/>
      <scheme val="minor"/>
    </font>
    <font>
      <b/>
      <sz val="11"/>
      <color theme="1"/>
      <name val="Aptos Narrow"/>
      <family val="2"/>
      <scheme val="minor"/>
    </font>
    <font>
      <sz val="11"/>
      <color theme="1"/>
      <name val="Aptos Narrow"/>
      <family val="2"/>
      <scheme val="minor"/>
    </font>
    <font>
      <sz val="12"/>
      <color theme="1"/>
      <name val="Calibri"/>
      <family val="2"/>
    </font>
    <font>
      <sz val="11"/>
      <color rgb="FFFF0000"/>
      <name val="Aptos Narrow"/>
      <family val="2"/>
      <scheme val="minor"/>
    </font>
    <font>
      <sz val="11"/>
      <color theme="1"/>
      <name val="Aptos Narrow"/>
      <scheme val="minor"/>
    </font>
    <font>
      <b/>
      <sz val="11"/>
      <color rgb="FF000000"/>
      <name val="Aptos Narrow"/>
      <scheme val="minor"/>
    </font>
    <font>
      <b/>
      <sz val="11"/>
      <color theme="1"/>
      <name val="Aptos Narrow"/>
      <scheme val="minor"/>
    </font>
    <font>
      <sz val="11"/>
      <color rgb="FF000000"/>
      <name val="Aptos Narrow"/>
      <scheme val="minor"/>
    </font>
    <font>
      <i/>
      <sz val="11"/>
      <color rgb="FF000000"/>
      <name val="Aptos Narrow"/>
      <scheme val="minor"/>
    </font>
    <font>
      <sz val="11"/>
      <color theme="1"/>
      <name val="Arial"/>
      <family val="2"/>
    </font>
    <font>
      <sz val="12"/>
      <color rgb="FFFF0000"/>
      <name val="Calibri"/>
      <family val="2"/>
    </font>
    <font>
      <sz val="12"/>
      <name val="Aptos Narrow"/>
      <scheme val="minor"/>
    </font>
    <font>
      <sz val="12"/>
      <color rgb="FF202122"/>
      <name val="Aptos Narrow"/>
      <scheme val="minor"/>
    </font>
    <font>
      <sz val="12"/>
      <color theme="1"/>
      <name val="Aptos Narrow"/>
      <scheme val="minor"/>
    </font>
    <font>
      <b/>
      <sz val="11"/>
      <color theme="1"/>
      <name val="Calibri"/>
      <family val="2"/>
    </font>
    <font>
      <sz val="11"/>
      <color theme="1"/>
      <name val="Courier New"/>
      <family val="3"/>
    </font>
    <font>
      <sz val="11"/>
      <color theme="1"/>
      <name val="Calibri"/>
      <family val="2"/>
    </font>
    <font>
      <sz val="11"/>
      <color rgb="FFD8D8D8"/>
      <name val="Calibri"/>
      <family val="2"/>
    </font>
    <font>
      <sz val="12"/>
      <color rgb="FF222222"/>
      <name val="Arial"/>
      <family val="2"/>
    </font>
    <font>
      <sz val="9"/>
      <color theme="1"/>
      <name val="Arial"/>
      <family val="2"/>
    </font>
    <font>
      <sz val="11"/>
      <color rgb="FF000000"/>
      <name val="Arial"/>
      <family val="2"/>
    </font>
  </fonts>
  <fills count="16">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
      <patternFill patternType="solid">
        <fgColor rgb="FFDADADA"/>
        <bgColor rgb="FFDADADA"/>
      </patternFill>
    </fill>
    <fill>
      <patternFill patternType="solid">
        <fgColor rgb="FFFFFF00"/>
        <bgColor rgb="FFFFFF00"/>
      </patternFill>
    </fill>
    <fill>
      <patternFill patternType="solid">
        <fgColor rgb="FFFBE4D5"/>
        <bgColor rgb="FFFBE4D5"/>
      </patternFill>
    </fill>
    <fill>
      <patternFill patternType="solid">
        <fgColor theme="2" tint="-9.9978637043366805E-2"/>
        <bgColor indexed="64"/>
      </patternFill>
    </fill>
    <fill>
      <patternFill patternType="solid">
        <fgColor theme="5" tint="0.39997558519241921"/>
        <bgColor indexed="64"/>
      </patternFill>
    </fill>
  </fills>
  <borders count="3">
    <border>
      <left/>
      <right/>
      <top/>
      <bottom/>
      <diagonal/>
    </border>
    <border>
      <left style="thin">
        <color rgb="FFCCCCCC"/>
      </left>
      <right style="thin">
        <color rgb="FFCCCCCC"/>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s>
  <cellStyleXfs count="2">
    <xf numFmtId="0" fontId="0" fillId="0" borderId="0"/>
    <xf numFmtId="0" fontId="6" fillId="0" borderId="0"/>
  </cellStyleXfs>
  <cellXfs count="64">
    <xf numFmtId="0" fontId="0" fillId="0" borderId="0" xfId="0"/>
    <xf numFmtId="0" fontId="1" fillId="0" borderId="0" xfId="0" applyFont="1" applyAlignment="1">
      <alignment vertical="center"/>
    </xf>
    <xf numFmtId="0" fontId="2" fillId="0" borderId="0" xfId="0" applyFont="1"/>
    <xf numFmtId="0" fontId="5" fillId="5" borderId="0" xfId="0" applyFont="1" applyFill="1"/>
    <xf numFmtId="0" fontId="0" fillId="0" borderId="0" xfId="0" pivotButton="1"/>
    <xf numFmtId="0" fontId="0" fillId="0" borderId="0" xfId="0" applyAlignment="1">
      <alignment horizontal="left"/>
    </xf>
    <xf numFmtId="0" fontId="5" fillId="0" borderId="0" xfId="0" applyFont="1"/>
    <xf numFmtId="0" fontId="0" fillId="6" borderId="0" xfId="0" applyFill="1"/>
    <xf numFmtId="0" fontId="0" fillId="7" borderId="0" xfId="0" applyFill="1"/>
    <xf numFmtId="164" fontId="0" fillId="0" borderId="0" xfId="0" applyNumberFormat="1"/>
    <xf numFmtId="0" fontId="7" fillId="9" borderId="1" xfId="1" applyFont="1" applyFill="1" applyBorder="1" applyAlignment="1">
      <alignment horizontal="left" vertical="top" wrapText="1"/>
    </xf>
    <xf numFmtId="0" fontId="0" fillId="7" borderId="0" xfId="0" applyFill="1" applyAlignment="1">
      <alignment horizontal="left"/>
    </xf>
    <xf numFmtId="0" fontId="7" fillId="10" borderId="1" xfId="1" applyFont="1" applyFill="1" applyBorder="1" applyAlignment="1">
      <alignment horizontal="left" vertical="top" wrapText="1"/>
    </xf>
    <xf numFmtId="0" fontId="0" fillId="0" borderId="1" xfId="0" applyBorder="1"/>
    <xf numFmtId="0" fontId="8" fillId="0" borderId="0" xfId="0" applyFont="1"/>
    <xf numFmtId="0" fontId="9" fillId="0" borderId="0" xfId="0" applyFont="1"/>
    <xf numFmtId="0" fontId="10" fillId="4" borderId="0" xfId="0" applyFont="1" applyFill="1" applyAlignment="1">
      <alignment vertical="center"/>
    </xf>
    <xf numFmtId="0" fontId="11" fillId="5" borderId="0" xfId="0" applyFont="1" applyFill="1"/>
    <xf numFmtId="0" fontId="12" fillId="0" borderId="0" xfId="0" applyFont="1" applyAlignment="1">
      <alignment vertical="center"/>
    </xf>
    <xf numFmtId="0" fontId="11" fillId="0" borderId="0" xfId="0" applyFont="1" applyAlignment="1">
      <alignment vertical="center"/>
    </xf>
    <xf numFmtId="0" fontId="9" fillId="0" borderId="0" xfId="0" applyFont="1" applyAlignment="1">
      <alignment vertical="center"/>
    </xf>
    <xf numFmtId="0" fontId="12" fillId="0" borderId="0" xfId="0" applyFont="1" applyAlignment="1">
      <alignment horizontal="center" vertical="center"/>
    </xf>
    <xf numFmtId="0" fontId="12" fillId="2" borderId="0" xfId="0" applyFont="1" applyFill="1" applyAlignment="1">
      <alignment horizontal="center" vertical="center"/>
    </xf>
    <xf numFmtId="0" fontId="10" fillId="0" borderId="0" xfId="0" applyFont="1" applyAlignment="1">
      <alignment vertical="center"/>
    </xf>
    <xf numFmtId="0" fontId="12" fillId="3" borderId="0" xfId="0" applyFont="1" applyFill="1" applyAlignment="1">
      <alignment horizontal="center" vertical="center"/>
    </xf>
    <xf numFmtId="0" fontId="12" fillId="0" borderId="0" xfId="0" quotePrefix="1" applyFont="1" applyAlignment="1">
      <alignment vertical="center"/>
    </xf>
    <xf numFmtId="0" fontId="0" fillId="9" borderId="0" xfId="0" applyFill="1"/>
    <xf numFmtId="0" fontId="7" fillId="10" borderId="0" xfId="1" applyFont="1" applyFill="1" applyAlignment="1">
      <alignment horizontal="left" vertical="top" wrapText="1"/>
    </xf>
    <xf numFmtId="0" fontId="7" fillId="9" borderId="0" xfId="1" applyFont="1" applyFill="1" applyAlignment="1">
      <alignment horizontal="left" vertical="top" wrapText="1"/>
    </xf>
    <xf numFmtId="0" fontId="11" fillId="0" borderId="0" xfId="0" applyFont="1"/>
    <xf numFmtId="0" fontId="14" fillId="0" borderId="0" xfId="0" applyFont="1" applyAlignment="1">
      <alignment vertical="center"/>
    </xf>
    <xf numFmtId="0" fontId="7" fillId="0" borderId="0" xfId="0" applyFont="1" applyAlignment="1">
      <alignment horizontal="left" vertical="center"/>
    </xf>
    <xf numFmtId="0" fontId="7" fillId="0" borderId="0" xfId="0" applyFont="1"/>
    <xf numFmtId="0" fontId="7" fillId="7" borderId="0" xfId="0" applyFont="1" applyFill="1"/>
    <xf numFmtId="0" fontId="15" fillId="0" borderId="0" xfId="0" applyFont="1" applyAlignment="1">
      <alignment horizontal="left" vertical="center"/>
    </xf>
    <xf numFmtId="0" fontId="14" fillId="0" borderId="0" xfId="0" applyFont="1"/>
    <xf numFmtId="0" fontId="16" fillId="0" borderId="0" xfId="0" applyFont="1"/>
    <xf numFmtId="0" fontId="17" fillId="0" borderId="0" xfId="0" applyFont="1"/>
    <xf numFmtId="0" fontId="16" fillId="0" borderId="0" xfId="0" applyFont="1" applyAlignment="1">
      <alignment vertical="center" wrapText="1"/>
    </xf>
    <xf numFmtId="0" fontId="18" fillId="0" borderId="0" xfId="0" applyFont="1"/>
    <xf numFmtId="0" fontId="9" fillId="7" borderId="0" xfId="0" applyFont="1" applyFill="1"/>
    <xf numFmtId="0" fontId="19" fillId="0" borderId="0" xfId="0" applyFont="1" applyAlignment="1">
      <alignment horizontal="left"/>
    </xf>
    <xf numFmtId="0" fontId="20" fillId="0" borderId="0" xfId="0" applyFont="1" applyAlignment="1">
      <alignment horizontal="left" vertical="top"/>
    </xf>
    <xf numFmtId="0" fontId="21" fillId="0" borderId="0" xfId="0" applyFont="1" applyAlignment="1">
      <alignment horizontal="left" vertical="top"/>
    </xf>
    <xf numFmtId="0" fontId="1" fillId="0" borderId="0" xfId="0" applyFont="1" applyAlignment="1">
      <alignment horizontal="left" vertical="top"/>
    </xf>
    <xf numFmtId="0" fontId="21" fillId="7" borderId="0" xfId="0" applyFont="1" applyFill="1" applyAlignment="1">
      <alignment horizontal="left" vertical="top"/>
    </xf>
    <xf numFmtId="0" fontId="6" fillId="0" borderId="0" xfId="0" applyFont="1" applyAlignment="1">
      <alignment horizontal="left" vertical="top"/>
    </xf>
    <xf numFmtId="0" fontId="1" fillId="12" borderId="0" xfId="0" applyFont="1" applyFill="1" applyAlignment="1">
      <alignment horizontal="left" vertical="top"/>
    </xf>
    <xf numFmtId="0" fontId="21" fillId="0" borderId="0" xfId="0" applyFont="1" applyAlignment="1">
      <alignment horizontal="left"/>
    </xf>
    <xf numFmtId="0" fontId="22" fillId="0" borderId="0" xfId="0" applyFont="1" applyAlignment="1">
      <alignment horizontal="left" vertical="top"/>
    </xf>
    <xf numFmtId="0" fontId="21" fillId="0" borderId="2" xfId="0" applyFont="1" applyBorder="1" applyAlignment="1">
      <alignment horizontal="left" vertical="top"/>
    </xf>
    <xf numFmtId="0" fontId="1" fillId="7" borderId="0" xfId="0" applyFont="1" applyFill="1" applyAlignment="1">
      <alignment horizontal="left" vertical="top"/>
    </xf>
    <xf numFmtId="0" fontId="1" fillId="13" borderId="0" xfId="0" applyFont="1" applyFill="1" applyAlignment="1">
      <alignment horizontal="left" vertical="top"/>
    </xf>
    <xf numFmtId="0" fontId="21" fillId="9" borderId="0" xfId="0" applyFont="1" applyFill="1" applyAlignment="1">
      <alignment horizontal="left" vertical="top"/>
    </xf>
    <xf numFmtId="0" fontId="1" fillId="9" borderId="0" xfId="0" applyFont="1" applyFill="1" applyAlignment="1">
      <alignment horizontal="left" vertical="top"/>
    </xf>
    <xf numFmtId="0" fontId="6" fillId="8" borderId="0" xfId="0" applyFont="1" applyFill="1" applyAlignment="1">
      <alignment horizontal="left" vertical="top"/>
    </xf>
    <xf numFmtId="0" fontId="23" fillId="7" borderId="0" xfId="0" applyFont="1" applyFill="1"/>
    <xf numFmtId="0" fontId="19" fillId="11" borderId="0" xfId="0" applyFont="1" applyFill="1" applyAlignment="1">
      <alignment horizontal="left"/>
    </xf>
    <xf numFmtId="0" fontId="1" fillId="0" borderId="2" xfId="0" applyFont="1" applyBorder="1" applyAlignment="1">
      <alignment horizontal="left" vertical="top"/>
    </xf>
    <xf numFmtId="0" fontId="1" fillId="7" borderId="2" xfId="0" applyFont="1" applyFill="1" applyBorder="1" applyAlignment="1">
      <alignment horizontal="left" vertical="top"/>
    </xf>
    <xf numFmtId="0" fontId="11" fillId="14" borderId="0" xfId="0" applyFont="1" applyFill="1"/>
    <xf numFmtId="0" fontId="24" fillId="0" borderId="0" xfId="0" applyFont="1"/>
    <xf numFmtId="0" fontId="25" fillId="0" borderId="0" xfId="0" applyFont="1" applyAlignment="1">
      <alignment vertical="center"/>
    </xf>
    <xf numFmtId="0" fontId="14" fillId="15" borderId="0" xfId="0" applyFont="1" applyFill="1"/>
  </cellXfs>
  <cellStyles count="2">
    <cellStyle name="Normal" xfId="0" builtinId="0"/>
    <cellStyle name="Normal 2" xfId="1" xr:uid="{E7F4B3A1-D101-4933-801E-52D84A9801FC}"/>
  </cellStyles>
  <dxfs count="62">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ill>
        <patternFill patternType="solid">
          <fgColor rgb="FFF2F2F2"/>
          <bgColor rgb="FFF2F2F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39.766134375001" createdVersion="8" refreshedVersion="8" minRefreshableVersion="3" recordCount="261" xr:uid="{A00AFFB1-6748-4F78-9B1F-BA587D39E6CD}">
  <cacheSource type="worksheet">
    <worksheetSource ref="A1:G262" sheet="pro_con_assump"/>
  </cacheSource>
  <cacheFields count="7">
    <cacheField name="id" numFmtId="0">
      <sharedItems/>
    </cacheField>
    <cacheField name="mod" numFmtId="0">
      <sharedItems count="20">
        <s v="mod_divers_rich_alpha"/>
        <s v="mod_divers_rich_beta"/>
        <s v="mod_divers_rich_gamma"/>
        <s v="mod_occupancy"/>
        <s v="mod_scr_secr"/>
        <s v="mod_cr_cmr"/>
        <s v="mod_smr"/>
        <s v="mod_ds"/>
        <s v="mod_rai_poisson"/>
        <s v="mod_tifc"/>
        <s v="mod_rem"/>
        <s v="mod_tte"/>
        <s v="mod_catspim"/>
        <s v="mod_rest"/>
        <s v="mod_sc"/>
        <s v="mod_ste"/>
        <s v="mod_is"/>
        <s v="mod_behaviour"/>
        <s v="mod_2flankspim"/>
        <s v="mod_inventory"/>
      </sharedItems>
    </cacheField>
    <cacheField name="pro_con_assumption_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s v="mod_divers_rich_alpha_assump_01"/>
    <x v="0"/>
    <x v="0"/>
    <n v="1"/>
    <m/>
    <s v="[Camera locations](/09_glossary.md#camera_location) are [randomly placed](/09_glossary.md#sampledesign_random) ({{ ref_intext_wearn_gloverkapfer_2017 }})"/>
    <s v="mod_divers_rich_alpha_assump"/>
  </r>
  <r>
    <s v="mod_divers_rich_beta_assump_01"/>
    <x v="1"/>
    <x v="0"/>
    <n v="1"/>
    <m/>
    <s v="[Camera locations](/09_glossary.md#camera_location) are [randomly placed](/09_glossary.md#sampledesign_random) ({{ ref_intext_wearn_gloverkapfer_2017 }})"/>
    <s v="mod_divers_rich_beta_assump"/>
  </r>
  <r>
    <s v="mod_divers_rich_gamma_assump_01"/>
    <x v="2"/>
    <x v="0"/>
    <n v="1"/>
    <m/>
    <s v="[Camera locations](/09_glossary.md#camera_location) are [randomly placed](/09_glossary.md#sampledesign_random) ({{ ref_intext_wearn_gloverkapfer_2017 }})"/>
    <s v="mod_divers_rich_gamma_assump"/>
  </r>
  <r>
    <s v="mod_occupancy_assump_02"/>
    <x v="3"/>
    <x v="0"/>
    <n v="2"/>
    <m/>
    <s v="[Camera locations](/09_glossary.md#camera_location) are independent ({{ ref_intext_mackenzie_et_al_2006 }})"/>
    <s v="mod_occupancy_assump"/>
  </r>
  <r>
    <s v="mod_divers_rich_alpha_assump_02"/>
    <x v="0"/>
    <x v="0"/>
    <n v="2"/>
    <m/>
    <s v="[Camera locations](/09_glossary.md#camera_location) are independent ({{ ref_intext_wearn_gloverkapfer_2017 }})"/>
    <s v="mod_divers_rich_alpha_assump"/>
  </r>
  <r>
    <s v="mod_divers_rich_gamma_assump_02"/>
    <x v="2"/>
    <x v="0"/>
    <n v="2"/>
    <m/>
    <s v="[Camera locations](/09_glossary.md#camera_location) are independent ({{ ref_intext_wearn_gloverkapfer_2017 }})"/>
    <s v="mod_divers_rich_gamma_assump"/>
  </r>
  <r>
    <s v="mod_scr_secr_assump_13"/>
    <x v="4"/>
    <x v="0"/>
    <n v="13"/>
    <m/>
    <s v="[Camera locations](/09_glossary.md#camera_location) are randomly placed with respect to the distribution and orientation of home ranges ({{ ref_intext_wearn_gloverkapfer_2017 }})"/>
    <s v="mod_scr_secr_assump"/>
  </r>
  <r>
    <s v="mod_cr_cmr_con_11"/>
    <x v="5"/>
    <x v="1"/>
    <n v="11"/>
    <m/>
    <s v="[Density](/09_glossary.md#density) cannot be explicitly estimated because the true area animals occupy is never measured (only approximated) ({{ ref_intext_chandler_royle_2013 }})"/>
    <s v="mod_cr_cmr_con"/>
  </r>
  <r>
    <s v="mod_smr_con_05"/>
    <x v="6"/>
    <x v="1"/>
    <n v="5"/>
    <m/>
    <s v="[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
    <s v="mod_smr_con"/>
  </r>
  <r>
    <s v="mod_ds_pro_02"/>
    <x v="7"/>
    <x v="2"/>
    <n v="2"/>
    <m/>
    <s v="[Density](/09_glossary.md#density) estimates are unbiased by animal movement 'since camera-animal distance is measured at a certain instant in time (intervals of duration *t* apart)' ({{ ref_intext_howe_et_al_2017 }}; {{ ref_intext_clarke_et_al_2023 }})"/>
    <s v="mod_ds_pro"/>
  </r>
  <r>
    <s v="mod_scr_secr_pro_04"/>
    <x v="4"/>
    <x v="2"/>
    <n v="4"/>
    <m/>
    <s v="[Density](/09_glossary.md#density) estimates obtained in a single model, fully incorporate spatial information of locations and individuals ({{ ref_intext_wearn_gloverkapfer_2017 }})"/>
    <s v="mod_scr_secr_pro"/>
  </r>
  <r>
    <s v="mod_divers_rich_gamma_assump_03"/>
    <x v="2"/>
    <x v="0"/>
    <n v="3"/>
    <m/>
    <s v="[Detection probability](/09_glossary.md#detection_probability) of different species remains the same ({{ ref_intext_wearn_gloverkapfer_2017 }})"/>
    <s v="mod_divers_rich_gamma_assump"/>
  </r>
  <r>
    <s v="mod_divers_rich_alpha_assump_03"/>
    <x v="0"/>
    <x v="0"/>
    <n v="3"/>
    <m/>
    <s v="[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
    <s v="mod_divers_rich_alpha_assump"/>
  </r>
  <r>
    <s v="mod_occupancy_con_01"/>
    <x v="3"/>
    <x v="1"/>
    <n v="1"/>
    <m/>
    <s v="[Occupancy](/09_glossary.md#occupancy) ({{ ref_intext_mackenzie_et_al_2002 }}) only measures distribution; it may be a misleading indicator of changes in abundance ({{ ref_intext_wearn_gloverkapfer_2017 }})"/>
    <s v="mod_occupancy_con"/>
  </r>
  <r>
    <s v="mod_occupancy_assump_01"/>
    <x v="3"/>
    <x v="0"/>
    <n v="1"/>
    <m/>
    <s v="[Occupancy](/09_glossary.md#occupancy) is constant ({{ ref_intext_mackenzie_et_al_2002 }}) (abundance is constant) ({{ ref_intext_mackenzie_et_al_2006 }})"/>
    <s v="mod_occupancy_assump"/>
  </r>
  <r>
    <s v="mod_rai_poisson_pro_02"/>
    <x v="8"/>
    <x v="2"/>
    <n v="2"/>
    <m/>
    <s v="[Relative abundance indices](/09_glossary.md#mods_relative_abundance) often do correlate with abundance ({{ ref_intext_wearn_gloverkapfer_2017 }})"/>
    <s v="mod_rai_poisson_pro"/>
  </r>
  <r>
    <s v="mod_scr_secr_assump_08"/>
    <x v="4"/>
    <x v="0"/>
    <n v="8"/>
    <m/>
    <s v="[Surveys](/09_glossary.md#survey) are independent ({{ ref_intext_wearn_gloverkapfer_2017 }})"/>
    <s v="mod_scr_secr_assump"/>
  </r>
  <r>
    <s v="mod_smr_assump_14"/>
    <x v="6"/>
    <x v="0"/>
    <n v="14"/>
    <m/>
    <s v="[Surveys](/09_glossary.md#survey) are independent ({{ ref_intext_wearn_gloverkapfer_2017 }})"/>
    <s v="mod_smr_assump"/>
  </r>
  <r>
    <s v="mod_scr_secr_con_07"/>
    <x v="4"/>
    <x v="1"/>
    <n v="7"/>
    <m/>
    <s v="½ MMDM (Mean Maximum Distance Moved) will usually lead to an underestimation of home range size and thus overestimation of [density](/09_glossary.md#density) ({{ ref_intext_parmenter_et_al_2003 }}; {{ ref_intext_noss_et_al_2012 }}; {{ ref_intext_wearn_gloverkapfer_2017 }})"/>
    <s v="mod_scr_secr_con"/>
  </r>
  <r>
    <s v="mod_tifc_con_02"/>
    <x v="9"/>
    <x v="1"/>
    <n v="2"/>
    <m/>
    <s v="A high level of measurement error ({{ ref_intext_becker_et_al_2022 }})"/>
    <s v="mod_tifc_con"/>
  </r>
  <r>
    <s v="mod_ds_pro_01"/>
    <x v="7"/>
    <x v="2"/>
    <n v="1"/>
    <m/>
    <s v="A shortcut to controlling for variation in detection distances by only counting individuals within a short distance with an unobstructed view, and well sampled across cameras and species ({{ ref_intext_wearn_gloverkapfer_2017 }})"/>
    <s v="mod_ds_pro"/>
  </r>
  <r>
    <s v="mod_rem_assump_05"/>
    <x v="10"/>
    <x v="0"/>
    <n v="5"/>
    <m/>
    <s v="Accurate counts of independent 'contacts' camera locations ({{ ref_intext_wearn_gloverkapfer_2017 }}; {{ ref_intext_rowcliffe_et_al_2008 }})"/>
    <s v="mod_rem_assump"/>
  </r>
  <r>
    <s v="mod_tte_assump_07"/>
    <x v="11"/>
    <x v="0"/>
    <n v="7"/>
    <m/>
    <s v="Accurate estimate of movement speed ({{ ref_intext_loonam_et_al_2021 }})"/>
    <s v="mod_tte_assump"/>
  </r>
  <r>
    <s v="mod_catspim_assump_06"/>
    <x v="12"/>
    <x v="0"/>
    <n v="6"/>
    <m/>
    <s v="Activity centres are randomly dispersed ({{ ref_intext_chandler_royle_2013 }}; {{ ref_intext_clarke_et_al_2023 }})"/>
    <s v="mod_catspim_assump"/>
  </r>
  <r>
    <s v="mod_cr_cmr_assump_05"/>
    <x v="5"/>
    <x v="0"/>
    <n v="5"/>
    <m/>
    <s v="Activity centres are randomly dispersed ({{ ref_intext_clarke_et_al_2023 }})"/>
    <s v="mod_cr_cmr_assump"/>
  </r>
  <r>
    <s v="mod_catspim_assump_07"/>
    <x v="12"/>
    <x v="0"/>
    <n v="7"/>
    <m/>
    <s v="Activity centres are stationary ({{ ref_intext_chandler_royle_2013 }}; {{ ref_intext_clarke_et_al_2023 }})"/>
    <s v="mod_catspim_assump"/>
  </r>
  <r>
    <s v="mod_cr_cmr_assump_06"/>
    <x v="5"/>
    <x v="0"/>
    <n v="6"/>
    <m/>
    <s v="Activity centres are stationary ({{ ref_intext_clarke_et_al_2023 }})"/>
    <s v="mod_cr_cmr_assump"/>
  </r>
  <r>
    <s v="mod_cr_cmr_assump_03"/>
    <x v="5"/>
    <x v="0"/>
    <n v="3"/>
    <m/>
    <s v="All individuals have at least some probability of being detected ({{ ref_intext_rovero_et_al_2013 }})"/>
    <s v="mod_cr_cmr_assump"/>
  </r>
  <r>
    <s v="mod_smr_con_02"/>
    <x v="6"/>
    <x v="1"/>
    <n v="2"/>
    <m/>
    <s v="All individuals must be identifiable ({{ ref_intext_wearn_gloverkapfer_2017 }})"/>
    <s v="mod_smr_con"/>
  </r>
  <r>
    <s v="mod_catspim_assump_09"/>
    <x v="12"/>
    <x v="0"/>
    <n v="9"/>
    <m/>
    <s v="All possible values of categorical identifiers occur in the population with probabilities that can be estimated ({{ ref_intext_augustine_et_al_2019 }}; {{ ref_intext_sun_et_al_2022 }}; {{ ref_intext_clarke_et_al_2023 }})"/>
    <s v="mod_catspim_assump"/>
  </r>
  <r>
    <s v="mod_divers_rich_alpha_con_02"/>
    <x v="0"/>
    <x v="1"/>
    <n v="2"/>
    <m/>
    <s v="All species have equal weight in calculations, and community evenness is disregarded ({{ ref_intext_wearn_gloverkapfer_2017 }})"/>
    <s v="mod_divers_rich_alpha_con"/>
  </r>
  <r>
    <s v="mod_rem_pro_03"/>
    <x v="10"/>
    <x v="2"/>
    <n v="3"/>
    <m/>
    <s v="Allows community-wide [density](/09_glossary.md#density) estimation ({{ ref_intext_wearn_gloverkapfer_2017 }})"/>
    <s v="mod_rem_pro"/>
  </r>
  <r>
    <s v="mod_smr_con_03"/>
    <x v="6"/>
    <x v="1"/>
    <n v="3"/>
    <m/>
    <s v="Allows for [density](/09_glossary.md#density) estimation for a unmarked population, but the precision of the [density](/09_glossary.md#density) estimates are likely to be very low value ({{ ref_intext_wearn_gloverkapfer_2017 }})"/>
    <s v="mod_smr_con"/>
  </r>
  <r>
    <s v="mod_smr_pro_04"/>
    <x v="6"/>
    <x v="2"/>
    <n v="4"/>
    <m/>
    <s v="Allows researcher to mark a subset of the population (note - precision is dependent on number of marked individuals in a population) ({{ ref_intext_wearn_gloverkapfer_2017 }})"/>
    <s v="mod_smr_pro"/>
  </r>
  <r>
    <s v="mod_smr_pro_03"/>
    <x v="6"/>
    <x v="2"/>
    <n v="3"/>
    <m/>
    <s v="Allows researcher to take advantage of natural markings ({{ ref_intext_wearn_gloverkapfer_2017 }})"/>
    <s v="mod_smr_pro"/>
  </r>
  <r>
    <s v="mod_scr_secr_pro_02"/>
    <x v="4"/>
    <x v="2"/>
    <n v="2"/>
    <m/>
    <s v="Allows researchers to mark a subset of the population / to take advantage of natural markings ({{ ref_intext_wearn_gloverkapfer_2017 }})"/>
    <s v="mod_scr_secr_pro"/>
  </r>
  <r>
    <s v="mod_rest_assump_05"/>
    <x v="13"/>
    <x v="0"/>
    <n v="5"/>
    <m/>
    <s v="Animal movement and behaviour are not affected by cameras ({{ ref_intext_nakashima_et_al_2018 }})"/>
    <s v="mod_rest_assump"/>
  </r>
  <r>
    <s v="mod_ds_assump_05"/>
    <x v="7"/>
    <x v="0"/>
    <n v="5"/>
    <m/>
    <s v="Animal movement and behaviour are unaffected by the cameras ({{ ref_intext_palencia_et_al_2021 }})"/>
    <s v="mod_ds_assump"/>
  </r>
  <r>
    <s v="mod_tte_assump_03"/>
    <x v="11"/>
    <x v="0"/>
    <n v="3"/>
    <m/>
    <s v="Animal movement and behaviour are unaffected by the cameras ({{ ref_intext_palencia_et_al_2021 }})"/>
    <s v="mod_tte_assump"/>
  </r>
  <r>
    <s v="mod_rem_assump_04"/>
    <x v="10"/>
    <x v="0"/>
    <n v="4"/>
    <m/>
    <s v="Animal movement is unaffected by the cameras ({{ ref_intext_wearn_gloverkapfer_2017 }}; {{ ref_intext_rowcliffe_et_al_2008 }})"/>
    <s v="mod_rem_assump"/>
  </r>
  <r>
    <s v="mod_ds_assump_06"/>
    <x v="7"/>
    <x v="0"/>
    <n v="6"/>
    <m/>
    <s v="Animals are detected at initial locations (e.g., they do not change course in response to the camera prior to detection) ({{ ref_intext_palencia_et_al_2021 }})"/>
    <s v="mod_ds_assump"/>
  </r>
  <r>
    <s v="mod_smr_con_01"/>
    <x v="6"/>
    <x v="1"/>
    <n v="1"/>
    <m/>
    <s v="Animals may have to be physically captured and marked if natural marks do not exist on enough individuals ({{ ref_intext_wearn_gloverkapfer_2017 }})"/>
    <s v="mod_smr_con"/>
  </r>
  <r>
    <s v="mod_rem_assump_09"/>
    <x v="10"/>
    <x v="0"/>
    <n v="9"/>
    <m/>
    <s v="Animals moving quickly past a camera are not missed ({{ ref_intext_rowcliffe_et_al_2016 }})"/>
    <s v="mod_rem_assump"/>
  </r>
  <r>
    <s v="mod_sc_assump_05"/>
    <x v="14"/>
    <x v="0"/>
    <n v="5"/>
    <m/>
    <s v="Animals’ activity centres are randomly dispersed ({{ ref_intext_chandler_royle_2013 }}; {{ ref_intext_clarke_et_al_2023 }})"/>
    <s v="mod_sc_assump"/>
  </r>
  <r>
    <s v="mod_smr_assump_17"/>
    <x v="6"/>
    <x v="0"/>
    <n v="17"/>
    <m/>
    <s v="Animals’ activity centres are randomly dispersed ({{ ref_intext_chandler_royle_2013 }}; {{ ref_intext_clarke_et_al_2023 }})"/>
    <s v="mod_smr_assump"/>
  </r>
  <r>
    <s v="mod_sc_assump_06"/>
    <x v="14"/>
    <x v="0"/>
    <n v="6"/>
    <m/>
    <s v="Animals’ activity centres are stationary ({{ ref_intext_chandler_royle_2013 }}; {{ ref_intext_clarke_et_al_2023 }})"/>
    <s v="mod_sc_assump"/>
  </r>
  <r>
    <s v="mod_cr_cmr_con_10"/>
    <x v="5"/>
    <x v="1"/>
    <n v="10"/>
    <m/>
    <s v="Assumes a specific relationship between abundance and detection ({{ ref_intext_wearn_gloverkapfer_2017 }})"/>
    <s v="mod_cr_cmr_con"/>
  </r>
  <r>
    <s v="mod_ste_con_01"/>
    <x v="15"/>
    <x v="1"/>
    <n v="1"/>
    <m/>
    <s v="Assumes that detection probability is 1 ({{ ref_intext_moeller_et_al_2018 }})"/>
    <s v="mod_ste_con"/>
  </r>
  <r>
    <s v="mod_tte_con_02"/>
    <x v="11"/>
    <x v="1"/>
    <n v="2"/>
    <m/>
    <s v="Assumes that detection probability is 1 (or apply extension to account for imperfect detection) ({{ ref_intext_moeller_et_al_2018 }})"/>
    <s v="mod_tte_con"/>
  </r>
  <r>
    <s v="mod_is_con_02"/>
    <x v="16"/>
    <x v="1"/>
    <n v="2"/>
    <m/>
    <s v="Assumes that perfect (detection probability '*p*' = 1) ({{ ref_intext_moeller_et_al_2018 }})"/>
    <s v="mod_is_con"/>
  </r>
  <r>
    <s v="mod_behaviour_assump_01"/>
    <x v="17"/>
    <x v="0"/>
    <n v="1"/>
    <m/>
    <s v="Assumptions vary depending on the behavioural metric ({{ ref_intext_wearn_gloverkapfer_2017 }})"/>
    <s v="mod_behaviour_assump"/>
  </r>
  <r>
    <s v="mod_rest_con_01"/>
    <x v="13"/>
    <x v="1"/>
    <n v="1"/>
    <m/>
    <s v="Attraction or aversion to cameras is exhibited in some species ({{ ref_intext_meek_et_al_2016 }}) and could affect the time within the detection zone and subsequently affect estimates of [density](/09_glossary.md#density) ({{ ref_intext_doran_myers_2018 }})"/>
    <s v="mod_rest_con"/>
  </r>
  <r>
    <s v="mod_scr_secr_pro_08"/>
    <x v="4"/>
    <x v="2"/>
    <n v="8"/>
    <m/>
    <s v="Avoid ad-hoc definitions of study area and edge effects ({{ ref_intext_doran_myers_2018 }})"/>
    <s v="mod_scr_secr_pro"/>
  </r>
  <r>
    <s v="mod_scr_secr_assump_05"/>
    <x v="4"/>
    <x v="0"/>
    <n v="5"/>
    <m/>
    <s v="Behaviour is unaffected by cameras and marking ({{ ref_intext_wearn_gloverkapfer_2017 }})"/>
    <s v="mod_scr_secr_assump"/>
  </r>
  <r>
    <s v="mod_smr_assump_11"/>
    <x v="6"/>
    <x v="0"/>
    <n v="11"/>
    <m/>
    <s v="Behaviour is unaffected by cameras and marking ({{ ref_intext_wearn_gloverkapfer_2017 }})"/>
    <s v="mod_smr_assump"/>
  </r>
  <r>
    <s v="mod_behaviour_con_01"/>
    <x v="17"/>
    <x v="1"/>
    <n v="1"/>
    <m/>
    <s v="Behavioural metrics may not reflect the behavioural state (inferred) ({{ ref_intext_rovero_zimmermann_2016 }})"/>
    <s v="mod_behaviour_con"/>
  </r>
  <r>
    <s v="mod_ds_con_03"/>
    <x v="7"/>
    <x v="1"/>
    <n v="3"/>
    <m/>
    <s v="Best suited to larger animals; the smaller the focal species, the lower remote cameras must be set, which reduces the depth of the viewshed, and thus sampling size and the flexibility of the model' ({{ ref_intext_howe_et_al_2017 }}; {{ ref_intext_clarke_et_al_2023 }})."/>
    <s v="mod_ds_con"/>
  </r>
  <r>
    <s v="mod_ds_con_02"/>
    <x v="7"/>
    <x v="1"/>
    <n v="2"/>
    <m/>
    <s v="Biased by movement speed ({{ ref_intext_palencia_et_al_2021 }})"/>
    <s v="mod_ds_con"/>
  </r>
  <r>
    <s v="mod_behaviour_con_02"/>
    <x v="17"/>
    <x v="1"/>
    <n v="2"/>
    <m/>
    <s v="Biases associated with equipment (i.e., presence of the camera itself may change behaviour studied) ({{ ref_intext_rovero_zimmermann_2016 }})"/>
    <s v="mod_behaviour_con"/>
  </r>
  <r>
    <s v="mod_scr_secr_pro_05"/>
    <x v="4"/>
    <x v="2"/>
    <n v="5"/>
    <m/>
    <s v="Both likelihood-based and Bayesian versions of the model have been implemented in relatively easy-to-use software DENSITY and SPACECAP, respectively, as well as associated R packages) ({{ ref_intext_wearn_gloverkapfer_2017 }})"/>
    <s v="mod_scr_secr_pro"/>
  </r>
  <r>
    <s v="mod_ds_con_05"/>
    <x v="7"/>
    <x v="1"/>
    <n v="5"/>
    <m/>
    <s v="Calculating camera-animal distances can be labour-intensive and time-consuming (However, recently developed techniques (e.g., Johanns et al., 2022) show promise for simplifying and automating the process) ({{ ref_intext_clarke_et_al_2023 }})"/>
    <s v="mod_ds_con"/>
  </r>
  <r>
    <s v="mod_rai_poisson_pro_03"/>
    <x v="8"/>
    <x v="2"/>
    <n v="3"/>
    <m/>
    <s v="Calibration with independent [density](/09_glossary.md#density) estimates is possible ({{ ref_intext_wearn_gloverkapfer_2017 }})"/>
    <s v="mod_rai_poisson_pro"/>
  </r>
  <r>
    <s v="mod_sc_assump_01"/>
    <x v="14"/>
    <x v="0"/>
    <n v="1"/>
    <m/>
    <s v="Camera locations are close enough together that animals are detected at multiple cameras ({{ ref_intext_chandler_royle_2013 }}; {{ ref_intext_clarke_et_al_2023 }})"/>
    <s v="mod_sc_assump"/>
  </r>
  <r>
    <s v="mod_smr_assump_13"/>
    <x v="6"/>
    <x v="0"/>
    <n v="13"/>
    <m/>
    <s v="Camera locations are close enough together that animals are detected at multiple cameras ({{ ref_intext_chandler_royle_2013 }}; {{ ref_intext_clarke_et_al_2023 }})"/>
    <s v="mod_smr_assump"/>
  </r>
  <r>
    <s v="mod_is_assump_03"/>
    <x v="16"/>
    <x v="0"/>
    <n v="3"/>
    <m/>
    <s v="Camera locations are randomly placed ({{ ref_intext_moeller_et_al_2018 }})"/>
    <s v="mod_is_assump"/>
  </r>
  <r>
    <s v="mod_ste_assump_03"/>
    <x v="15"/>
    <x v="0"/>
    <n v="3"/>
    <m/>
    <s v="Camera locations are randomly placed ({{ ref_intext_moeller_et_al_2018 }})"/>
    <s v="mod_ste_assump"/>
  </r>
  <r>
    <s v="mod_tifc_assump_01"/>
    <x v="9"/>
    <x v="0"/>
    <n v="1"/>
    <m/>
    <s v="Camera locations are randomly placed or representative relative to animal movement ({{ ref_intext_becker_et_al_2022 }})"/>
    <s v="mod_tifc_assump"/>
  </r>
  <r>
    <s v="mod_ds_assump_02"/>
    <x v="7"/>
    <x v="0"/>
    <n v="2"/>
    <m/>
    <s v="Camera locations are randomly placed relative to animal movement ({{ ref_intext_palencia_et_al_2021 }})"/>
    <s v="mod_ds_assump"/>
  </r>
  <r>
    <s v="mod_rem_assump_03"/>
    <x v="10"/>
    <x v="0"/>
    <n v="3"/>
    <m/>
    <s v="Camera locations are randomly placed relative to animal movement ({{ ref_intext_wearn_gloverkapfer_2017 }}; {{ ref_intext_rowcliffe_et_al_2008 }})"/>
    <s v="mod_rem_assump"/>
  </r>
  <r>
    <s v="mod_smr_assump_12"/>
    <x v="6"/>
    <x v="0"/>
    <n v="12"/>
    <m/>
    <s v="Camera locations are randomly placed relative to the distribution and orientation of home ranges ({{ ref_intext_wearn_gloverkapfer_2017 }})"/>
    <s v="mod_smr_assump"/>
  </r>
  <r>
    <s v="mod_rest_assump_04"/>
    <x v="13"/>
    <x v="0"/>
    <n v="4"/>
    <m/>
    <s v="Camera locations are randomly placed relative to the spatial distribution of animals ({{ ref_intext_nakashima_et_al_2018 }})"/>
    <s v="mod_rest_assump"/>
  </r>
  <r>
    <s v="mod_rest_assump_03"/>
    <x v="13"/>
    <x v="0"/>
    <n v="3"/>
    <m/>
    <s v="Camera locations are representative of the available habitat ({{ ref_intext_nakashima_et_al_2018 }})"/>
    <s v="mod_rest_assump"/>
  </r>
  <r>
    <s v="mod_tte_assump_04"/>
    <x v="11"/>
    <x v="0"/>
    <n v="4"/>
    <m/>
    <s v="Camera locations placement is random, systematic, or systematic random ({{ ref_intext_moeller_et_al_2018 }})"/>
    <s v="mod_tte_assump"/>
  </r>
  <r>
    <s v="mod_catspim_assump_02"/>
    <x v="12"/>
    <x v="0"/>
    <n v="2"/>
    <m/>
    <s v="Camera must be close enough together that animals are detected at multiple cameras ({{ ref_intext_chandler_royle_2013 }}; {{ ref_intext_clarke_et_al_2023 }})"/>
    <s v="mod_catspim_assump"/>
  </r>
  <r>
    <s v="mod_rem_assump_07"/>
    <x v="10"/>
    <x v="0"/>
    <n v="7"/>
    <m/>
    <s v="Camera’s detection zone can be approximated well using a 2D cone shape, defined by the radius and angle parameters ({{ ref_intext_rowcliffe_et_al_2011 }})"/>
    <s v="mod_rem_assump"/>
  </r>
  <r>
    <s v="mod_scr_secr_con_06"/>
    <x v="4"/>
    <x v="1"/>
    <n v="6"/>
    <m/>
    <s v="Cameras must be close enough that animals are detected at multiple camera locations ({{ ref_intext_wearn_gloverkapfer_2017 }}) (may be challenging to implement at large scales as many cameras are needed)' ({{ ref_intext_chandler_royle_2013 }})"/>
    <s v="mod_scr_secr_con"/>
  </r>
  <r>
    <s v="mod_sc_con_07"/>
    <x v="14"/>
    <x v="1"/>
    <n v="7"/>
    <m/>
    <s v="Cameras must be close enough that animals are detected at multiple camera locations (may be challenging at large scales as many cameras are needed)' ({{ ref_intext_chandler_royle_2013 }}; {{ ref_intext_clarke_et_al_2023 }})"/>
    <s v="mod_sc_con"/>
  </r>
  <r>
    <s v="mod_smr_pro_02"/>
    <x v="6"/>
    <x v="2"/>
    <n v="2"/>
    <m/>
    <s v="Can be applied to a broader range of species than SECR [({{ ref_intext_efford_2004 }}; {{ ref_intext_borchers_efford_2008 }}; {{ ref_intext_royle_young_2008 }}; {{ ref_intext_royle_et_al_2009 }}) ({{ ref_intext_wearn_gloverkapfer_2017 }})"/>
    <s v="mod_smr_pro"/>
  </r>
  <r>
    <s v="mod_ds_pro_03"/>
    <x v="7"/>
    <x v="2"/>
    <n v="3"/>
    <m/>
    <s v="Can be applied to low-[density](/09_glossary.md#density) populations ({{ ref_intext_howe_et_al_2017 }}; {{ ref_intext_clarke_et_al_2023 }})"/>
    <s v="mod_ds_pro"/>
  </r>
  <r>
    <s v="mod_rem_pro_02"/>
    <x v="10"/>
    <x v="2"/>
    <n v="2"/>
    <m/>
    <s v="Can be applied to unmarked species ({{ ref_intext_wearn_gloverkapfer_2017 }})"/>
    <s v="mod_rem_pro"/>
  </r>
  <r>
    <s v="mod_is_pro_01"/>
    <x v="16"/>
    <x v="2"/>
    <n v="1"/>
    <m/>
    <s v="Can be efficient for estimating abundance of common species (with a lot of images) ({{ ref_intext_moeller_et_al_2018 }})"/>
    <s v="mod_is_pro"/>
  </r>
  <r>
    <s v="mod_ste_pro_01"/>
    <x v="15"/>
    <x v="2"/>
    <n v="1"/>
    <m/>
    <s v="Can be efficient for estimating abundance of common species (with a lot of images) ({{ ref_intext_moeller_et_al_2018 }})"/>
    <s v="mod_ste_pro"/>
  </r>
  <r>
    <s v="mod_tte_pro_01"/>
    <x v="11"/>
    <x v="2"/>
    <n v="1"/>
    <m/>
    <s v="Can be efficient for estimating abundance of common species (with a lot of images) ({{ ref_intext_moeller_et_al_2018 }})"/>
    <s v="mod_tte_pro"/>
  </r>
  <r>
    <s v="mod_divers_rich_beta_pro_01"/>
    <x v="1"/>
    <x v="2"/>
    <n v="1"/>
    <m/>
    <s v="Can be used to track changes in community composition ({{ ref_intext_wearn_gloverkapfer_2017 }})"/>
    <s v="mod_divers_rich_beta_pro"/>
  </r>
  <r>
    <s v="mod_2flankspim_pro_04"/>
    <x v="18"/>
    <x v="2"/>
    <n v="4"/>
    <m/>
    <s v="Can be used with single-camera and hybrid sampling designs, and therefore requires fewer cameras (or sample more area) than SCR ({{ ref_intext_augustine_et_al_2018 }}; {{ ref_intext_clarke_et_al_2023 }})"/>
    <s v="mod_2flankspim_pro"/>
  </r>
  <r>
    <s v="mod_behaviour_pro_01"/>
    <x v="17"/>
    <x v="2"/>
    <n v="1"/>
    <m/>
    <s v="Can detect difficult to observe behaviours (i.e., boldness, or mating) ({{ ref_intext_bridges_noss_2011 }})"/>
    <s v="mod_behaviour_pro"/>
  </r>
  <r>
    <s v="mod_behaviour_pro_04"/>
    <x v="17"/>
    <x v="2"/>
    <n v="4"/>
    <m/>
    <s v="Can evaluate interactions between species ({{ ref_intext_rovero_zimmermann_2016 }})"/>
    <s v="mod_behaviour_pro"/>
  </r>
  <r>
    <s v="mod_behaviour_pro_03"/>
    <x v="17"/>
    <x v="2"/>
    <n v="3"/>
    <m/>
    <s v="Can monitor behaviour in response to specific locations (i.e., compost sites, which might be more difficult using GPS collars for example) ({{ ref_intext_rovero_zimmermann_2016 }})"/>
    <s v="mod_behaviour_pro"/>
  </r>
  <r>
    <s v="mod_rem_pro_08"/>
    <x v="10"/>
    <x v="2"/>
    <n v="8"/>
    <m/>
    <s v="Can use camera spacing without regard to population home range size ({{ ref_intext_rowcliffe_et_al_2008 }}; {{ ref_intext_doran_myers_2018 }})"/>
    <s v="mod_rem_pro"/>
  </r>
  <r>
    <s v="mod_cr_cmr_pro_03"/>
    <x v="5"/>
    <x v="2"/>
    <n v="3"/>
    <m/>
    <s v="Can use the robust design with 'open' models to obtain recruitment and survival rate estimates ({{ ref_intext_wearn_gloverkapfer_2017 }})"/>
    <s v="mod_cr_cmr_pro"/>
  </r>
  <r>
    <s v="mod_2flankspim_assump_02"/>
    <x v="18"/>
    <x v="0"/>
    <n v="2"/>
    <m/>
    <s v="Capture processes for left-side, right-side and both-side images are independent ({{ ref_intext_augustine_et_al_2018 }}; {{ ref_intext_clarke_et_al_2023 }})"/>
    <s v="mod_2flankspim_assump"/>
  </r>
  <r>
    <s v="mod_divers_rich_gamma_pro_01"/>
    <x v="2"/>
    <x v="2"/>
    <n v="1"/>
    <m/>
    <s v="Captures evenness and richness (although some indices only reflect evenness) ({{ ref_intext_wearn_gloverkapfer_2017 }})"/>
    <s v="mod_divers_rich_gamma_pro"/>
  </r>
  <r>
    <s v="mod_rem_pro_05"/>
    <x v="10"/>
    <x v="2"/>
    <n v="5"/>
    <m/>
    <s v="Comparable estimates to SECR [({{ ref_intext_efford_2004 }}; {{ ref_intext_borchers_efford_2008 }}; {{ ref_intext_royle_young_2008 }}; {{ ref_intext_royle_et_al_2009 }}) ({{ ref_intext_wearn_gloverkapfer_2017 }})"/>
    <s v="mod_rem_pro"/>
  </r>
  <r>
    <s v="mod_tifc_pro_03"/>
    <x v="9"/>
    <x v="2"/>
    <n v="3"/>
    <m/>
    <s v="Comparable to estimates from SECR ({{ ref_intext_efford_2004 }}; {{ ref_intext_borchers_efford_2008 }}; {{ ref_intext_royle_young_2008 }}; {{ ref_intext_royle_et_al_2009 }}) ({{ warbington_boyce_2020 }})"/>
    <s v="mod_tifc_pro"/>
  </r>
  <r>
    <s v="mod_divers_rich_gamma_con_02"/>
    <x v="2"/>
    <x v="1"/>
    <n v="2"/>
    <m/>
    <s v="Comparing measures across space, time and studies can be very difficult ({{ ref_intext_wearn_gloverkapfer_2017 }})"/>
    <s v="mod_divers_rich_gamma_con"/>
  </r>
  <r>
    <s v="mod_2flankspim_con_01"/>
    <x v="18"/>
    <x v="1"/>
    <n v="1"/>
    <m/>
    <s v="Computationally intensive ({{ ref_intext_augustine_et_al_2018 }}; {{ ref_intext_clarke_et_al_2023 }})"/>
    <s v="mod_2flankspim_con"/>
  </r>
  <r>
    <s v="mod_rem_assump_01"/>
    <x v="10"/>
    <x v="0"/>
    <n v="1"/>
    <m/>
    <s v="Demographic closure ({{ ref_intext_rowcliffe_et_al_2008 }}; {{ ref_intext_doran_myers_2018 }}) (i.e., no births or deaths)"/>
    <s v="mod_rem_assump"/>
  </r>
  <r>
    <s v="mod_catspim_assump_03"/>
    <x v="12"/>
    <x v="0"/>
    <n v="3"/>
    <m/>
    <s v="Demographic closure (i.e., no births or deaths) ({{ ref_intext_chandler_royle_2013 }}; {{ ref_intext_clarke_et_al_2023 }})"/>
    <s v="mod_catspim_assump"/>
  </r>
  <r>
    <s v="mod_sc_assump_02"/>
    <x v="14"/>
    <x v="0"/>
    <n v="2"/>
    <m/>
    <s v="Demographic closure (i.e., no births or deaths) ({{ ref_intext_chandler_royle_2013 }}; {{ ref_intext_clarke_et_al_2023 }})"/>
    <s v="mod_sc_assump"/>
  </r>
  <r>
    <s v="mod_smr_assump_01"/>
    <x v="6"/>
    <x v="0"/>
    <n v="1"/>
    <m/>
    <s v="Demographic closure (i.e., no births or deaths) ({{ ref_intext_chandler_royle_2013 }}; {{ ref_intext_clarke_et_al_2023 }})"/>
    <s v="mod_smr_assump"/>
  </r>
  <r>
    <s v="mod_is_assump_01"/>
    <x v="16"/>
    <x v="0"/>
    <n v="1"/>
    <m/>
    <s v="Demographic closure (i.e., no births or deaths) ({{ ref_intext_moeller_et_al_2018 }})"/>
    <s v="mod_is_assump"/>
  </r>
  <r>
    <s v="mod_ste_assump_01"/>
    <x v="15"/>
    <x v="0"/>
    <n v="1"/>
    <m/>
    <s v="Demographic closure (i.e., no births or deaths) ({{ ref_intext_moeller_et_al_2018 }})"/>
    <s v="mod_ste_assump"/>
  </r>
  <r>
    <s v="mod_tte_assump_01"/>
    <x v="11"/>
    <x v="0"/>
    <n v="1"/>
    <m/>
    <s v="Demographic closure (i.e., no births or deaths) ({{ ref_intext_moeller_et_al_2018 }}; {{ ref_intext_loonam_et_al_2021 }})"/>
    <s v="mod_tte_assump"/>
  </r>
  <r>
    <s v="mod_cr_cmr_assump_01"/>
    <x v="5"/>
    <x v="0"/>
    <n v="1"/>
    <m/>
    <s v="Demographic closure (i.e., no births or deaths) ({{ ref_intext_wearn_gloverkapfer_2017 }})"/>
    <s v="mod_cr_cmr_assump"/>
  </r>
  <r>
    <s v="mod_scr_secr_assump_01"/>
    <x v="4"/>
    <x v="0"/>
    <n v="1"/>
    <m/>
    <s v="Demographic closure (i.e., no births or deaths) ({{ ref_intext_wearn_gloverkapfer_2017 }})"/>
    <s v="mod_scr_secr_assump"/>
  </r>
  <r>
    <s v="mod_ds_assump_04"/>
    <x v="7"/>
    <x v="0"/>
    <n v="4"/>
    <m/>
    <s v="Demographic closure (i.e., no births or deaths) and geographic closure (i.e., no immigration or emigration) (animal [density](/09_glossary.md#density) is constant during the [survey](/09_glossary.md#survey)) ({{ ref_intext_palencia_et_al_2021 }})"/>
    <s v="mod_ds_assump"/>
  </r>
  <r>
    <s v="mod_rest_assump_01"/>
    <x v="13"/>
    <x v="0"/>
    <n v="1"/>
    <m/>
    <s v="Demographic closure (i.e., no births or deaths) and geographic closure (i.e., no immigration or emigration) (animal [density](/09_glossary.md#density) is constant during the [survey](/09_glossary.md#survey)) ({{ ref_intext_rowcliffe_et_al_2008 }})"/>
    <s v="mod_rest_assump"/>
  </r>
  <r>
    <s v="mod_cr_cmr_con_03"/>
    <x v="5"/>
    <x v="1"/>
    <n v="3"/>
    <m/>
    <s v="Dependent on the surveyed area, which is difficult to track and calculate ({{ ref_intext_wearn_gloverkapfer_2017 }})"/>
    <s v="mod_cr_cmr_con"/>
  </r>
  <r>
    <s v="mod_divers_rich_alpha_con_01"/>
    <x v="0"/>
    <x v="1"/>
    <n v="1"/>
    <m/>
    <s v="Dependent on the scale (as captured in the species-area relationship) ({{ ref_intext_wearn_gloverkapfer_2017 }})"/>
    <s v="mod_divers_rich_alpha_con"/>
  </r>
  <r>
    <s v="mod_rest_assump_02"/>
    <x v="13"/>
    <x v="0"/>
    <n v="2"/>
    <m/>
    <s v="Detection is perfect ({{ ref_intext_wearn_gloverkapfer_2017 }}) (detection probability '*p*' = 1) unless otherwise modelled ({{ ref_intext_nakashima_et_al_2018 }})"/>
    <s v="mod_rest_assump"/>
  </r>
  <r>
    <s v="mod_tte_assump_08"/>
    <x v="11"/>
    <x v="0"/>
    <n v="8"/>
    <m/>
    <s v="Detection is perfect (detection probability '*p*' =  1) ({{ ref_intext_moeller_et_al_2018 }})"/>
    <s v="mod_tte_assump"/>
  </r>
  <r>
    <s v="mod_ds_assump_03"/>
    <x v="7"/>
    <x v="0"/>
    <n v="3"/>
    <m/>
    <s v="Detection is perfect (detection probability '*p*' =  1) at focal area */ distance 0 ({{ ref_intext_palencia_et_al_2021 }})"/>
    <s v="mod_ds_assump"/>
  </r>
  <r>
    <s v="mod_is_assump_05"/>
    <x v="16"/>
    <x v="0"/>
    <n v="5"/>
    <m/>
    <s v="Detection is perfect (detection probability '*p*' = 1) ({{ ref_intext_moeller_et_al_2018 }})"/>
    <s v="mod_is_assump"/>
  </r>
  <r>
    <s v="mod_ste_assump_06"/>
    <x v="15"/>
    <x v="0"/>
    <n v="6"/>
    <m/>
    <s v="Detection is perfect (detection probability '*p*' = 1) ({{ ref_intext_moeller_et_al_2018 }})"/>
    <s v="mod_ste_assump"/>
  </r>
  <r>
    <s v="mod_scr_secr_assump_02"/>
    <x v="4"/>
    <x v="0"/>
    <n v="2"/>
    <m/>
    <s v="Detection probability of different individuals is equal ({{ ref_intext_wearn_gloverkapfer_2017 }})"/>
    <s v="mod_scr_secr_assump"/>
  </r>
  <r>
    <s v="mod_rai_poisson_con_03"/>
    <x v="8"/>
    <x v="1"/>
    <n v="3"/>
    <m/>
    <s v="Detection rates from remote cameras cannot be used as an index to compare relative abundance across species ({{ ref_intext_rowcliffe-carbone_2008 }})"/>
    <s v="mod_rai_poisson_con"/>
  </r>
  <r>
    <s v="mod_occupancy_assump_03"/>
    <x v="3"/>
    <x v="0"/>
    <n v="3"/>
    <m/>
    <s v="Detections are [independent](/09_glossary.md#independent_detections) ({{ ref_intext_mackenzie_et_al_2006 }})"/>
    <s v="mod_occupancy_assump"/>
  </r>
  <r>
    <s v="mod_catspim_assump_05"/>
    <x v="12"/>
    <x v="0"/>
    <n v="5"/>
    <m/>
    <s v="Detections are [independent](/09_glossary.md#independent_detections) ({{ ref_intext_chandler_royle_2013 }}; {{ ref_intext_clarke_et_al_2023 }})"/>
    <s v="mod_catspim_assump"/>
  </r>
  <r>
    <s v="mod_sc_assump_04"/>
    <x v="14"/>
    <x v="0"/>
    <n v="4"/>
    <m/>
    <s v="Detections are [independent](/09_glossary.md#independent_detections) ({{ ref_intext_chandler_royle_2013 }}; {{ ref_intext_clarke_et_al_2023 }})"/>
    <s v="mod_sc_assump"/>
  </r>
  <r>
    <s v="mod_smr_assump_07"/>
    <x v="6"/>
    <x v="0"/>
    <n v="7"/>
    <m/>
    <s v="Detections are [independent](/09_glossary.md#independent_detections) ({{ ref_intext_chandler_royle_2013 }}; {{ ref_intext_clarke_et_al_2023 }})"/>
    <s v="mod_smr_assump"/>
  </r>
  <r>
    <s v="mod_is_assump_04"/>
    <x v="16"/>
    <x v="0"/>
    <n v="4"/>
    <m/>
    <s v="Detections are [independent](/09_glossary.md#independent_detections) ({{ ref_intext_moeller_et_al_2018 }})"/>
    <s v="mod_is_assump"/>
  </r>
  <r>
    <s v="mod_ste_assump_04"/>
    <x v="15"/>
    <x v="0"/>
    <n v="4"/>
    <m/>
    <s v="Detections are [independent](/09_glossary.md#independent_detections) ({{ ref_intext_moeller_et_al_2018 }})"/>
    <s v="mod_ste_assump"/>
  </r>
  <r>
    <s v="mod_tte_assump_05"/>
    <x v="11"/>
    <x v="0"/>
    <n v="5"/>
    <m/>
    <s v="Detections are [independent](/09_glossary.md#independent_detections) ({{ ref_intext_moeller_et_al_2018 }})"/>
    <s v="mod_tte_assump"/>
  </r>
  <r>
    <s v="mod_rest_assump_06"/>
    <x v="13"/>
    <x v="0"/>
    <n v="6"/>
    <m/>
    <s v="Detections are [independent](/09_glossary.md#independent_detections) ({{ ref_intext_nakashima_et_al_2018 }})"/>
    <s v="mod_rest_assump"/>
  </r>
  <r>
    <s v="mod_ds_assump_08"/>
    <x v="7"/>
    <x v="0"/>
    <n v="8"/>
    <m/>
    <s v="Detections are [independent](/09_glossary.md#independent_detections) ({{ ref_intext_palencia_et_al_2021 }})"/>
    <s v="mod_ds_assump"/>
  </r>
  <r>
    <s v="mod_scr_secr_assump_04"/>
    <x v="4"/>
    <x v="0"/>
    <n v="4"/>
    <m/>
    <s v="Detections of different individuals are [independent](/09_glossary.md#independent_detections) ({{ ref_intext_wearn_gloverkapfer_2017 }})"/>
    <s v="mod_scr_secr_assump"/>
  </r>
  <r>
    <s v="mod_smr_assump_09"/>
    <x v="6"/>
    <x v="0"/>
    <n v="9"/>
    <m/>
    <s v="Detections of different individuals are [independent](/09_glossary.md#independent_detections) ({{ ref_intext_wearn_gloverkapfer_2017 }})"/>
    <s v="mod_smr_assump"/>
  </r>
  <r>
    <s v="mod_behaviour_con_03"/>
    <x v="17"/>
    <x v="1"/>
    <n v="3"/>
    <m/>
    <s v="Difficult to consider individual variation ({{ ref_intext_rovero_zimmermann_2016 }})"/>
    <s v="mod_behaviour_con"/>
  </r>
  <r>
    <s v="mod_rai_poisson_con_01"/>
    <x v="8"/>
    <x v="1"/>
    <n v="1"/>
    <m/>
    <s v="Difficult to draw inferences (a large number of [assumptions](/09_glossary.md#mods_modelling_assumption)); comparisons across space, time, species, and studies are difficult ({{ ref_intext_wearn_gloverkapfer_2017 }})"/>
    <s v="mod_rai_poisson_con"/>
  </r>
  <r>
    <s v="mod_rem_pro_09"/>
    <x v="10"/>
    <x v="2"/>
    <n v="9"/>
    <m/>
    <s v="Direct estimation of [density](/09_glossary.md#density); avoids ad-hoc definitions of study area ({{ ref_intext_rowcliffe_et_al_2008 }})"/>
    <s v="mod_rem_pro"/>
  </r>
  <r>
    <s v="mod_ds_assump_07"/>
    <x v="7"/>
    <x v="0"/>
    <n v="7"/>
    <m/>
    <s v="Distances are measured exactly (however if the data from different distances will be grouped ('binned') for analysis later, an accuracy of +*/- 1m may suffice) ({{ ref_intext_palencia_et_al_2021 }})"/>
    <s v="mod_ds_assump"/>
  </r>
  <r>
    <s v="mod_scr_secr_assump_14"/>
    <x v="4"/>
    <x v="0"/>
    <n v="14"/>
    <m/>
    <s v="Distribution of home range centres follows a defined distribution (Poisson, or other, e.g., negative binomial) ({{ ref_intext_wearn_gloverkapfer_2017 }})"/>
    <s v="mod_scr_secr_assump"/>
  </r>
  <r>
    <s v="mod_smr_assump_16"/>
    <x v="6"/>
    <x v="0"/>
    <n v="16"/>
    <m/>
    <s v="Distribution of home range centres follows a defined distribution (Poisson, or other, e.g., negative binomial) ({{ ref_intext_wearn_gloverkapfer_2017 }})"/>
    <s v="mod_smr_assump"/>
  </r>
  <r>
    <s v="mod_ds_con_04"/>
    <x v="7"/>
    <x v="1"/>
    <n v="4"/>
    <m/>
    <s v="Does not permit inference about spatial variation in abundance (unless using hierarchical distance which can model spatial variation as a function of covariates) ({{ ref_intext_gilbert_et_al_2021 }}; {{ ref_intext_clarke_et_al_2023 }})"/>
    <s v="mod_ds_con"/>
  </r>
  <r>
    <s v="mod_ste_pro_02"/>
    <x v="15"/>
    <x v="2"/>
    <n v="2"/>
    <m/>
    <s v="Does not require estimate of movement rate ({{ ref_intext_moeller_et_al_2018 }})"/>
    <s v="mod_ste_pro"/>
  </r>
  <r>
    <s v="mod_sc_pro_01"/>
    <x v="14"/>
    <x v="2"/>
    <n v="1"/>
    <m/>
    <s v="Does not require individual identification ({{ ref_intext_clarke_et_al_2023 }})"/>
    <s v="mod_sc_pro"/>
  </r>
  <r>
    <s v="mod_ds_pro_04"/>
    <x v="7"/>
    <x v="2"/>
    <n v="4"/>
    <m/>
    <s v="Does not require individual identification ({{ ref_intext_howe_et_al_2017 }})"/>
    <s v="mod_ds_pro"/>
  </r>
  <r>
    <s v="mod_occupancy_pro_01"/>
    <x v="3"/>
    <x v="2"/>
    <n v="1"/>
    <m/>
    <s v="Does not require individual identification ({{ ref_intext_mackenzie_et_al_2006 }})"/>
    <s v="mod_occupancy_pro"/>
  </r>
  <r>
    <s v="mod_tifc_pro_01"/>
    <x v="9"/>
    <x v="2"/>
    <n v="1"/>
    <m/>
    <s v="Does not require individual identification ({{ ref_intext_warbington_boyce_2020 }})"/>
    <s v="mod_tifc_pro"/>
  </r>
  <r>
    <s v="mod_rem_pro_07"/>
    <x v="10"/>
    <x v="2"/>
    <n v="7"/>
    <m/>
    <s v="Does not require marked animals or identification of individuals ({{ ref_intext_rowcliffe_et_al_2008 }}; {{ ref_intext_doran_myers_2018 }})"/>
    <s v="mod_rem_pro"/>
  </r>
  <r>
    <s v="mod_catspim_assump_08"/>
    <x v="12"/>
    <x v="0"/>
    <n v="8"/>
    <m/>
    <s v="Each categorical identifier (e.g., male*/female, collared**/not collared, etc) has fixed number of possibilities ({{ ref_intext_sun_et_al_2022 }})"/>
    <s v="mod_catspim_assump"/>
  </r>
  <r>
    <s v="mod_cr_cmr_pro_02"/>
    <x v="5"/>
    <x v="2"/>
    <n v="2"/>
    <m/>
    <s v="Easy-to-use software exists to implement (e.g., CAPTURE){{ ref_intext_wearn_gloverkapfer_2017 }})"/>
    <s v="mod_cr_cmr_pro"/>
  </r>
  <r>
    <s v="mod_scr_secr_pro_03"/>
    <x v="4"/>
    <x v="2"/>
    <n v="3"/>
    <m/>
    <s v="Estimates are fully comparable across space, time, species and studies ({{ ref_intext_wearn_gloverkapfer_2017 }})"/>
    <s v="mod_scr_secr_pro"/>
  </r>
  <r>
    <s v="mod_smr_pro_01"/>
    <x v="6"/>
    <x v="2"/>
    <n v="1"/>
    <m/>
    <s v="Estimates are fully comparable to SECR ({{ ref_intext_efford_2004 }}; {{ ref_intext_borchers_efford_2008 }}; {{ ref_intext_royle_young_2008 }}; {{ ref_intext_royle_et_al_2009 }}) of marked species ({{ ref_intext_wearn_gloverkapfer_2017 }})"/>
    <s v="mod_smr_pro"/>
  </r>
  <r>
    <s v="mod_catspim_assump_10"/>
    <x v="12"/>
    <x v="0"/>
    <n v="10"/>
    <m/>
    <s v="Every individual is assigned 'full categorical identity' (i.e., 'set of traits given all categorical identifiers and possibilities') ({{ ref_intext_augustine_et_al_2019 }}; {{ ref_intext_clarke_et_al_2023 }})"/>
    <s v="mod_catspim_assump"/>
  </r>
  <r>
    <s v="mod_smr_assump_05"/>
    <x v="6"/>
    <x v="0"/>
    <n v="5"/>
    <m/>
    <s v="Failure to identify marked individuals is random ({{ ref_intext_whittington_et_al_2018 }}; {{ ref_intext_clarke_et_al_2023 }})"/>
    <s v="mod_smr_assump"/>
  </r>
  <r>
    <s v="mod_scr_secr_pro_06"/>
    <x v="4"/>
    <x v="2"/>
    <n v="6"/>
    <m/>
    <s v="Flexibility in study design (e.g., 'holes' in the trapping grid) ({{ ref_intext_wearn_gloverkapfer_2017 }})"/>
    <s v="mod_scr_secr_pro"/>
  </r>
  <r>
    <s v="mod_is_pro_02"/>
    <x v="16"/>
    <x v="2"/>
    <n v="2"/>
    <m/>
    <s v="Flexible assumption of animals’ distribution ({{ ref_intext_moeller_et_al_2018 }})"/>
    <s v="mod_is_pro"/>
  </r>
  <r>
    <s v="mod_rem_pro_01"/>
    <x v="10"/>
    <x v="2"/>
    <n v="1"/>
    <m/>
    <s v="Flexible study design (e.g., 'holes' in grids allowed, camera spacing less important) ({{ ref_intext_wearn_gloverkapfer_2017 }})"/>
    <s v="mod_rem_pro"/>
  </r>
  <r>
    <s v="mod_scr_secr_assump_09"/>
    <x v="4"/>
    <x v="0"/>
    <n v="9"/>
    <m/>
    <s v="For conventional models, geographic closure (i.e., no immigration or emigration) ({{ ref_intext_wearn_gloverkapfer_2017 }})"/>
    <s v="mod_scr_secr_assump"/>
  </r>
  <r>
    <s v="mod_behaviour_assump_02"/>
    <x v="17"/>
    <x v="0"/>
    <n v="2"/>
    <m/>
    <s v="For studies of activity patterns and temporal interactions of species: activity level is the only factor determining detection rates; animals are active when camera detection rate reaches its maximum in daily cycle ({{ ref_intext_royle_et_al_2014 }}; {{ ref_intext_rovero_zimmermann_2016 }})"/>
    <s v="mod_behaviour_assump"/>
  </r>
  <r>
    <s v="mod_divers_rich_alpha_pro_01"/>
    <x v="0"/>
    <x v="2"/>
    <n v="1"/>
    <m/>
    <s v="Fundamental to ecological theory and often a key metric used in management ({{ ref_intext_wearn_gloverkapfer_2017 }})"/>
    <s v="mod_divers_rich_alpha_pro"/>
  </r>
  <r>
    <s v="mod_rem_assump_02"/>
    <x v="10"/>
    <x v="0"/>
    <n v="2"/>
    <m/>
    <s v="Geographic closure ({{ ref_intext_rowcliffe_et_al_2008 }}; {{ ref_intext_doran_myers_2018 }}) (i.e., no immigration or emigration) ({{ ref_intext_wearn_gloverkapfer_2017 }})"/>
    <s v="mod_rem_assump"/>
  </r>
  <r>
    <s v="mod_catspim_assump_04"/>
    <x v="12"/>
    <x v="0"/>
    <n v="4"/>
    <m/>
    <s v="Geographic closure (i.e., no immigration or emigration) ({{ ref_intext_chandler_royle_2013 }}; {{ ref_intext_clarke_et_al_2023 }})"/>
    <s v="mod_catspim_assump"/>
  </r>
  <r>
    <s v="mod_sc_assump_03"/>
    <x v="14"/>
    <x v="0"/>
    <n v="3"/>
    <m/>
    <s v="Geographic closure (i.e., no immigration or emigration) ({{ ref_intext_chandler_royle_2013 }}; {{ ref_intext_clarke_et_al_2023 }})"/>
    <s v="mod_sc_assump"/>
  </r>
  <r>
    <s v="mod_smr_assump_02"/>
    <x v="6"/>
    <x v="0"/>
    <n v="2"/>
    <m/>
    <s v="Geographic closure (i.e., no immigration or emigration) ({{ ref_intext_chandler_royle_2013 }}; {{ ref_intext_clarke_et_al_2023 }})"/>
    <s v="mod_smr_assump"/>
  </r>
  <r>
    <s v="mod_is_assump_02"/>
    <x v="16"/>
    <x v="0"/>
    <n v="2"/>
    <m/>
    <s v="Geographic closure (i.e., no immigration or emigration) ({{ ref_intext_moeller_et_al_2018 }})"/>
    <s v="mod_is_assump"/>
  </r>
  <r>
    <s v="mod_ste_assump_02"/>
    <x v="15"/>
    <x v="0"/>
    <n v="2"/>
    <m/>
    <s v="Geographic closure (i.e., no immigration or emigration) ({{ ref_intext_moeller_et_al_2018 }})"/>
    <s v="mod_ste_assump"/>
  </r>
  <r>
    <s v="mod_cr_cmr_assump_02"/>
    <x v="5"/>
    <x v="0"/>
    <n v="2"/>
    <m/>
    <s v="Geographic closure (i.e., no immigration or emigration) ({{ ref_intext_wearn_gloverkapfer_2017 }})"/>
    <s v="mod_cr_cmr_assump"/>
  </r>
  <r>
    <s v="mod_tte_assump_02"/>
    <x v="11"/>
    <x v="0"/>
    <n v="2"/>
    <m/>
    <s v="Geographic closure (i.e., no immigration or emigration) at the level of the sampling frame (area of interest); this assumption does not apply at the plot-level (area sampled by the camera) ({{ ref_intext_moeller_et_al_2018 }}; {{ ref_intext_loonam_et_al_2021 }})"/>
    <s v="mod_tte_assump"/>
  </r>
  <r>
    <s v="mod_cr_cmr_con_08"/>
    <x v="5"/>
    <x v="1"/>
    <n v="6"/>
    <m/>
    <s v="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
    <s v="mod_cr_cmr_con"/>
  </r>
  <r>
    <s v="mod_scr_secr_assump_11"/>
    <x v="4"/>
    <x v="0"/>
    <n v="11"/>
    <m/>
    <s v="Home ranges are stable ({{ ref_intext_wearn_gloverkapfer_2017 }})"/>
    <s v="mod_scr_secr_assump"/>
  </r>
  <r>
    <s v="mod_smr_assump_15"/>
    <x v="6"/>
    <x v="0"/>
    <n v="15"/>
    <m/>
    <s v="Home ranges are stable ({{ ref_intext_wearn_gloverkapfer_2017 }})"/>
    <s v="mod_smr_assump"/>
  </r>
  <r>
    <s v="mod_rem_assump_08"/>
    <x v="10"/>
    <x v="0"/>
    <n v="8"/>
    <m/>
    <s v="If activity and speed are to be estimated from camera data, two additional assumptions: All animals are active during the peak daily activity ({{ ref_intext_rowcliffe_et_al_2014 }})"/>
    <s v="mod_rem_assump"/>
  </r>
  <r>
    <s v="mod_sc_con_05"/>
    <x v="14"/>
    <x v="1"/>
    <n v="5"/>
    <m/>
    <s v="Ill-suited to populations that exhibit group-travelling behaviour' ({{ ref_intext_sun_et_al_2022 }}; {{ ref_intext_clarke_et_al_2023 }})"/>
    <s v="mod_sc_con"/>
  </r>
  <r>
    <s v="mod_divers_rich_beta_pro_03"/>
    <x v="1"/>
    <x v="2"/>
    <n v="3"/>
    <m/>
    <s v="Important for detecting changes in the fundamental processes ({{ ref_intext_wearn_gloverkapfer_2017 }})"/>
    <s v="mod_divers_rich_beta_pro"/>
  </r>
  <r>
    <s v="mod_2flankspim_pro_02"/>
    <x v="18"/>
    <x v="2"/>
    <n v="2"/>
    <m/>
    <s v="Improved precision of [density](/09_glossary.md#density) estimates relative to SCR ({{ ref_intext_augustine_et_al_2018 }}; {{ ref_intext_davis_et_al_2021 }}; {{ ref_intext_clarke_et_al_2023 }})"/>
    <s v="mod_2flankspim_pro"/>
  </r>
  <r>
    <s v="mod_2flankspim_con_02"/>
    <x v="18"/>
    <x v="1"/>
    <n v="2"/>
    <m/>
    <s v="Increased precision is less pronounced in high-[density](/09_glossary.md#density) populations ({{ ref_intext_augustine_et_al_2018 }}; {{ ref_intext_clarke_et_al_2023 }})"/>
    <s v="mod_2flankspim_con"/>
  </r>
  <r>
    <s v="mod_scr_secr_assump_07"/>
    <x v="4"/>
    <x v="0"/>
    <n v="7"/>
    <m/>
    <s v="Individuals are not misidentified ({{ ref_intext_wearn_gloverkapfer_2017 }})"/>
    <s v="mod_scr_secr_assump"/>
  </r>
  <r>
    <s v="mod_smr_assump_04"/>
    <x v="6"/>
    <x v="0"/>
    <n v="4"/>
    <m/>
    <s v="Individuals are not misidentified ({{ ref_intext_wearn_gloverkapfer_2017 }})"/>
    <s v="mod_smr_assump"/>
  </r>
  <r>
    <s v="mod_scr_secr_assump_06"/>
    <x v="4"/>
    <x v="0"/>
    <n v="6"/>
    <m/>
    <s v="Individuals do not lose marks ({{ ref_intext_wearn_gloverkapfer_2017 }})"/>
    <s v="mod_scr_secr_assump"/>
  </r>
  <r>
    <s v="mod_smr_assump_03"/>
    <x v="6"/>
    <x v="0"/>
    <n v="3"/>
    <m/>
    <s v="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
    <s v="mod_smr_assump"/>
  </r>
  <r>
    <s v="mod_smr_assump_08"/>
    <x v="6"/>
    <x v="0"/>
    <n v="8"/>
    <m/>
    <s v="Individuals have equal detection probability at a given distance from the centre of their home range ({{ ref_intext_wearn_gloverkapfer_2017 }})"/>
    <s v="mod_smr_assump"/>
  </r>
  <r>
    <s v="mod_catspim_assump_11"/>
    <x v="12"/>
    <x v="0"/>
    <n v="11"/>
    <m/>
    <s v="Individuals' identifying traits do not change during the [survey](/09_glossary.md#survey) (e.g., antlers present*/absent) ({{ ref_intext_augustine_et_al_2019 }})"/>
    <s v="mod_catspim_assump"/>
  </r>
  <r>
    <s v="mod_divers_rich_alpha_con_03"/>
    <x v="0"/>
    <x v="1"/>
    <n v="3"/>
    <m/>
    <s v="Insensitive to changes in abundance, community structure and community composition ({{ ref_intext_wearn_gloverkapfer_2017 }})"/>
    <s v="mod_divers_rich_alpha_con"/>
  </r>
  <r>
    <s v="mod_divers_rich_gamma_con_03"/>
    <x v="2"/>
    <x v="1"/>
    <n v="3"/>
    <m/>
    <s v="Insensitive to changes in community composition ({{ ref_intext_wearn_gloverkapfer_2017 }}) (however, this may be conditional on study design)"/>
    <s v="mod_divers_rich_gamma_con"/>
  </r>
  <r>
    <s v="mod_occupancy_con_02"/>
    <x v="3"/>
    <x v="1"/>
    <n v="2"/>
    <m/>
    <s v="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
    <s v="mod_occupancy_con"/>
  </r>
  <r>
    <s v="mod_divers_rich_beta_con_02"/>
    <x v="1"/>
    <x v="1"/>
    <n v="2"/>
    <m/>
    <s v="Interpretation/communication not always straightforward ({{ ref_intext_wearn_gloverkapfer_2017 }})"/>
    <s v="mod_divers_rich_beta_con"/>
  </r>
  <r>
    <s v="mod_behaviour_pro_02"/>
    <x v="17"/>
    <x v="2"/>
    <n v="2"/>
    <m/>
    <s v="Long-term data on behavioural changes that would be difficult to obtain otherwise (i.e., time-limited human observers, or costly GPS collars) ({{ ref_intext_bridges_noss_2011 }})"/>
    <s v="mod_behaviour_pro"/>
  </r>
  <r>
    <s v="mod_ds_con_08"/>
    <x v="7"/>
    <x v="1"/>
    <n v="8"/>
    <m/>
    <s v="Low population [density](/09_glossary.md#density) and reactivity to cameras may be major sources of bias' ({{ ref_intext_bessone_et_al_2020 }}; {{ ref_intext_clarke_et_al_2023 }})"/>
    <s v="mod_ds_con"/>
  </r>
  <r>
    <s v="mod_tifc_pro_02"/>
    <x v="9"/>
    <x v="2"/>
    <n v="2"/>
    <m/>
    <s v="Makes no assumption about home range ({{ ref_intext_warbington_boyce_2020 }})"/>
    <s v="mod_tifc_pro"/>
  </r>
  <r>
    <s v="mod_rai_poisson_assump_01"/>
    <x v="8"/>
    <x v="0"/>
    <n v="1"/>
    <m/>
    <s v="Many [assumption](/09_glossary.md#mods_modelling_assumption)s exist (since used for many approaches) ({{ ref_intext_wearn_gloverkapfer_2017 }})"/>
    <s v="mod_rai_poisson_assump"/>
  </r>
  <r>
    <s v="mod_divers_rich_gamma_con_01"/>
    <x v="2"/>
    <x v="1"/>
    <n v="1"/>
    <m/>
    <s v="Many indices exist, and it can be difficult to choose the most appropriate ({{ ref_intext_wearn_gloverkapfer_2017 }})"/>
    <s v="mod_divers_rich_gamma_con"/>
  </r>
  <r>
    <s v="mod_2flankspim_pro_03"/>
    <x v="18"/>
    <x v="2"/>
    <n v="3"/>
    <m/>
    <s v="Many study designs can be used (paired sample stations, single camera locations, and hybrids of both paired- and single camera locations ({{ ref_intext_augustine_et_al_2018 }}; {{ ref_intext_davis_et_al_2021 }}; {{ ref_intext_clarke_et_al_2023 }})"/>
    <s v="mod_2flankspim_pro"/>
  </r>
  <r>
    <s v="mod_smr_assump_06"/>
    <x v="6"/>
    <x v="0"/>
    <n v="6"/>
    <m/>
    <s v="Marked animals are a random sample of the population with home ranges located inside the state space ({{ ref_intext_sollmann_et_al_2013a }}; {{ ref_intext_rich_et_al_2014 }})"/>
    <s v="mod_smr_assump"/>
  </r>
  <r>
    <s v="mod_rest_con_03"/>
    <x v="13"/>
    <x v="1"/>
    <n v="3"/>
    <m/>
    <s v="Mathematically challenging ({{ ref_intext_cusack_et_al_2015 }})"/>
    <s v="mod_rest_con"/>
  </r>
  <r>
    <s v="mod_inventory_pro_01"/>
    <x v="19"/>
    <x v="2"/>
    <n v="1"/>
    <m/>
    <s v="Maximum flexibility for study design (e.g., [camera days per camera location](/09_glossary.md#camera_days_per_camera_location) or use of [lure](/09_glossary.md#baitlure_lure) ({{ ref_intext_rovero_et_al_2013 }})) ({{ ref_intext_wearn_gloverkapfer_2017 }})"/>
    <s v="mod_inventory_pro"/>
  </r>
  <r>
    <s v="mod_2flankspim_pro_05"/>
    <x v="18"/>
    <x v="2"/>
    <n v="5"/>
    <m/>
    <s v="May be more robust to non-independence than SC ({{ ref_intext_augustine_et_al_2018 }}; {{ ref_intext_clarke_et_al_2023 }})"/>
    <s v="mod_2flankspim_pro"/>
  </r>
  <r>
    <s v="mod_cr_cmr_pro_01"/>
    <x v="5"/>
    <x v="2"/>
    <n v="1"/>
    <m/>
    <s v="May be used as a relative abundance index that controls for imperfect detection ({{ ref_intext_wearn_gloverkapfer_2017 }})"/>
    <s v="mod_cr_cmr_pro"/>
  </r>
  <r>
    <s v="mod_scr_secr_con_05"/>
    <x v="4"/>
    <x v="1"/>
    <n v="5"/>
    <m/>
    <s v="May not be precise enough for long-term monitoring ({{ ref_intext_green_et_al_2020 }})"/>
    <s v="mod_scr_secr_con"/>
  </r>
  <r>
    <s v="mod_catspim_con_02"/>
    <x v="12"/>
    <x v="1"/>
    <n v="2"/>
    <m/>
    <s v="May produce be less reliable*/accurate estimates for high-[density](/09_glossary.md#density) populations ({{ ref_intext_sun_et_al_2022 }}; {{ ref_intext_clarke_et_al_2023 }})"/>
    <s v="mod_catspim_con"/>
  </r>
  <r>
    <s v="mod_catspim_pro_01"/>
    <x v="12"/>
    <x v="2"/>
    <n v="1"/>
    <m/>
    <s v="May produce more precise and less biased [density](/09_glossary.md#density) estimates than SC with less information ({{ ref_intext_sun_et_al_2022 }}; {{ ref_intext_clarke_et_al_2023 }})"/>
    <s v="mod_catspim_pro"/>
  </r>
  <r>
    <s v="mod_ds_con_01"/>
    <x v="7"/>
    <x v="1"/>
    <n v="1"/>
    <m/>
    <s v="May require discarding a portion of the dataset (when the best fitting model truncates the dataset) ({{ ref_intext_wearn_gloverkapfer_2017 }})"/>
    <s v="mod_ds_con"/>
  </r>
  <r>
    <s v="mod_divers_rich_alpha_pro_03"/>
    <x v="0"/>
    <x v="2"/>
    <n v="3"/>
    <m/>
    <s v="Models exist to estimate asymptotic species richness, including unseen species (simple versions of these models - 'EstimateS' and the 'vegan' R-packages) ({{ ref_intext_wearn_gloverkapfer_2017 }})"/>
    <s v="mod_divers_rich_alpha_pro"/>
  </r>
  <r>
    <s v="mod_divers_rich_gamma_pro_02"/>
    <x v="2"/>
    <x v="2"/>
    <n v="2"/>
    <m/>
    <s v="Most indices are easy to calculate and widely implemented in software packages (e.g., 'EstimateS' and 'vegan' in R) ({{ ref_intext_wearn_gloverkapfer_2017 }})"/>
    <s v="mod_divers_rich_gamma_pro"/>
  </r>
  <r>
    <s v="mod_scr_secr_assump_12"/>
    <x v="4"/>
    <x v="0"/>
    <n v="12"/>
    <m/>
    <s v="Movement is unaffected by cameras ({{ ref_intext_wearn_gloverkapfer_2017 }})"/>
    <s v="mod_scr_secr_assump"/>
  </r>
  <r>
    <s v="mod_smr_assump_10"/>
    <x v="6"/>
    <x v="0"/>
    <n v="10"/>
    <m/>
    <s v="Movement is unaffected by cameras ({{ ref_intext_wearn_gloverkapfer_2017 }})"/>
    <s v="mod_smr_assump"/>
  </r>
  <r>
    <s v="mod_tifc_assump_02"/>
    <x v="9"/>
    <x v="0"/>
    <n v="2"/>
    <m/>
    <s v="Movement is unaffected by the cameras ({{ ref_intext_becker_et_al_2022 }})"/>
    <s v="mod_tifc_assump"/>
  </r>
  <r>
    <s v="mod_scr_secr_con_04"/>
    <x v="4"/>
    <x v="1"/>
    <n v="4"/>
    <m/>
    <s v="Multiple cameras per station may be required to identify individuals; difficult to implement at large spatial scales as it requires a high [density](/09_glossary.md#density) of cameras ({{ ref_intext_morin_et_al_2022 }})"/>
    <s v="mod_scr_secr_con"/>
  </r>
  <r>
    <s v="mod_occupancy_pro_05"/>
    <x v="3"/>
    <x v="2"/>
    <n v="5"/>
    <m/>
    <s v="Multi-species [occupancy models](/09_glossary.md#mods_occupancy) ({{ ref_intext_mackenzie_et_al_2002 }}) allow the inclusion of interactions among species while controlling for [imperfect detection](/09_glossary.md#imperfect_detection) ({{ ref_intext_wearn_gloverkapfer_2017 }})"/>
    <s v="mod_occupancy_pro"/>
  </r>
  <r>
    <s v="mod_rem_con_03"/>
    <x v="10"/>
    <x v="1"/>
    <n v="3"/>
    <m/>
    <s v="No dedicated, simple software ({{ ref_intext_wearn_gloverkapfer_2017 }})"/>
    <s v="mod_rem_con"/>
  </r>
  <r>
    <s v="mod_inventory_assump_01"/>
    <x v="19"/>
    <x v="0"/>
    <n v="1"/>
    <m/>
    <s v="No formal [assumptions](/09_glossary.md#mods_modelling_assumption) ({{ ref_intext_wearn_gloverkapfer_2017 }})"/>
    <s v="mod_inventory_assump"/>
  </r>
  <r>
    <s v="mod_divers_rich_beta_con_01"/>
    <x v="1"/>
    <x v="1"/>
    <n v="1"/>
    <m/>
    <s v="No single best measure for all purposes ({{ ref_intext_wearn_gloverkapfer_2017 }})"/>
    <s v="mod_divers_rich_beta_con"/>
  </r>
  <r>
    <s v="mod_sc_con_04"/>
    <x v="14"/>
    <x v="1"/>
    <n v="4"/>
    <m/>
    <s v="Not appropriate for high-[density](/09_glossary.md#density) populations with evenly spaced activity centres (camera[-specific] counts will be too similar and impair activity centre inference)' ({{ ref_intext_clarke_et_al_2023 }})"/>
    <s v="mod_sc_con"/>
  </r>
  <r>
    <s v="mod_sc_con_03"/>
    <x v="14"/>
    <x v="1"/>
    <n v="3"/>
    <m/>
    <s v="Not appropriate for low [density](/09_glossary.md#density) or elusive species when recaptures too few to confidently infer the number and location of activity centres' ({{ ref_intext_clarke_et_al_2023 }}; {{ ref_intext_burgar_et_al_2018 }})"/>
    <s v="mod_sc_con"/>
  </r>
  <r>
    <s v="mod_inventory_con_01"/>
    <x v="19"/>
    <x v="1"/>
    <n v="1"/>
    <m/>
    <s v="Not reliable estimates for inference ('considered as unfinished, working drafts') ({{ ref_intext_wearn_gloverkapfer_2017 }})"/>
    <s v="mod_inventory_con"/>
  </r>
  <r>
    <s v="mod_occupancy_pro_02"/>
    <x v="3"/>
    <x v="2"/>
    <n v="2"/>
    <m/>
    <s v="Only requires detection*/non-detection data for each site ({{ ref_intext_wearn_gloverkapfer_2017 }})"/>
    <s v="mod_occupancy_pro"/>
  </r>
  <r>
    <s v="mod_occupancy_pro_04"/>
    <x v="3"/>
    <x v="2"/>
    <n v="4"/>
    <m/>
    <s v="Open models exist that allow for the estimation of site colonization and extinction rates ({{ ref_intext_mackenzie_et_al_2006 }}; {{ ref_intext_wearn_gloverkapfer_2017 }})"/>
    <s v="mod_occupancy_pro"/>
  </r>
  <r>
    <s v="mod_scr_secr_pro_07"/>
    <x v="4"/>
    <x v="2"/>
    <n v="7"/>
    <m/>
    <s v="Open SECR ({{ ref_intext_efford_2004 }}; {{ ref_intext_borchers_efford_2008 }}; {{ ref_intext_royle_young_2008 }}; {{ ref_intext_royle_et_al_2009 }}) models exist that allow for estimation of recruitment and survival rates ({{ ref_intext_wearn_gloverkapfer_2017 }})"/>
    <s v="mod_scr_secr_pro"/>
  </r>
  <r>
    <s v="mod_scr_secr_assump_03"/>
    <x v="4"/>
    <x v="0"/>
    <n v="3"/>
    <m/>
    <s v="or, for SECR, individuals have equal detection probability at a given distance from the centre of their home range ({{ ref_intext_wearn_gloverkapfer_2017 }})"/>
    <s v="mod_scr_secr_assump"/>
  </r>
  <r>
    <s v="mod_rem_pro_04"/>
    <x v="10"/>
    <x v="2"/>
    <n v="4"/>
    <m/>
    <s v="Outputs also include informative parameter estimates (i.e., animal speed and activity levels, and detection zone parameters) ({{ ref_intext_wearn_gloverkapfer_2017 }})"/>
    <s v="mod_rem_pro"/>
  </r>
  <r>
    <s v="mod_divers_rich_beta_pro_02"/>
    <x v="1"/>
    <x v="2"/>
    <n v="2"/>
    <m/>
    <s v="Plays a critical role in effective conservation prioritization (e.g., designing reserve networks) ({{ ref_intext_wearn_gloverkapfer_2017 }})"/>
    <s v="mod_divers_rich_beta_pro"/>
  </r>
  <r>
    <s v="mod_rem_con_05"/>
    <x v="10"/>
    <x v="1"/>
    <n v="5"/>
    <m/>
    <s v="Possible sources of error include inaccurate measurement of detection zone and movement rate ({{ ref_intext_rowcliffe_et_al_2013 }}; {{ ref_intext_cusack_et_al_2015 }})"/>
    <s v="mod_rem_con"/>
  </r>
  <r>
    <s v="mod_sc_con_02"/>
    <x v="14"/>
    <x v="1"/>
    <n v="2"/>
    <m/>
    <s v="Precision decreases with an increasing number of individuals detected at a camera' ({{ ref_intext_morin_et_al_2022 }}) (as overlap of individuals’ home ranges increases) ({{ ref_intext_augustine_et_al_2019 }}; {{ ref_intext_clarke_et_al_2023 }})"/>
    <s v="mod_sc_con"/>
  </r>
  <r>
    <s v="mod_scr_secr_pro_01"/>
    <x v="4"/>
    <x v="2"/>
    <n v="1"/>
    <m/>
    <s v="Produces direct estimates of [density](/09_glossary.md#density) or population size for explicit spatial regions ({{ ref_intext_chandler_royle_2013 }})"/>
    <s v="mod_scr_secr_pro"/>
  </r>
  <r>
    <s v="mod_sc_con_01"/>
    <x v="14"/>
    <x v="1"/>
    <n v="1"/>
    <m/>
    <s v="Produces imprecise estimates even under ideal circumstances unless supplemented with auxiliary data (e.g., telemetry) ({{ ref_intext_doran_myers_2018 }}; {{ ref_intext_chandler_royle_2013 }}; {{ ref_intext_sollmann_et_al_2013a }}; {{ ref_intext_sollmann_et_al_2013b }})"/>
    <s v="mod_sc_con"/>
  </r>
  <r>
    <s v="mod_rest_pro_01"/>
    <x v="13"/>
    <x v="2"/>
    <n v="1"/>
    <m/>
    <s v="Provides unbiased estimates of animal [density](/09_glossary.md#density), even when animal movement speed varies, and animals travel in pairs ({{ ref_intext_nakashima_et_al_2018 }})"/>
    <s v="mod_rest_pro"/>
  </r>
  <r>
    <s v="mod_ds_assump_01"/>
    <x v="7"/>
    <x v="0"/>
    <n v="1"/>
    <m/>
    <s v="Random or systematic random placements (consistent with the assumption that points are placed independently of animal locations) ({{ ref_intext_howe_et_al_2017 }})"/>
    <s v="mod_ds_assump"/>
  </r>
  <r>
    <s v="mod_rem_con_04"/>
    <x v="10"/>
    <x v="1"/>
    <n v="4"/>
    <m/>
    <s v="Random relative to animal movement, grid preferred, avoid multiple captures of same individual, area coverage important for abundance estimation ({{ ref_intext_rovero_et_al_2013 }})"/>
    <s v="mod_rem_con"/>
  </r>
  <r>
    <s v="mod_divers_rich_beta_assump_02"/>
    <x v="1"/>
    <x v="0"/>
    <n v="2"/>
    <m/>
    <s v="Randomness and independence ({{ ref_intext_wearn_gloverkapfer_2017 }})"/>
    <s v="mod_divers_rich_beta_assump"/>
  </r>
  <r>
    <s v="mod_is_con_03"/>
    <x v="16"/>
    <x v="1"/>
    <n v="3"/>
    <m/>
    <s v="Reduced precision ({{ ref_intext_moeller_et_al_2018 }})"/>
    <s v="mod_is_con"/>
  </r>
  <r>
    <s v="mod_occupancy_pro_03"/>
    <x v="3"/>
    <x v="2"/>
    <n v="3"/>
    <m/>
    <s v="Relatively easy-to-use software exists for fitting models (PRESENCE, MARK, and the 'unmarked' R package) ({{ ref_intext_wearn_gloverkapfer_2017 }})"/>
    <s v="mod_occupancy_pro"/>
  </r>
  <r>
    <s v="mod_cr_cmr_con_07"/>
    <x v="5"/>
    <x v="1"/>
    <n v="5"/>
    <m/>
    <s v="Relatively stringent requirements for study design (e.g., no 'holes' in the trapping grid) ({{ ref_intext_wearn_gloverkapfer_2017 }})"/>
    <s v="mod_cr_cmr_con"/>
  </r>
  <r>
    <s v="mod_tifc_assump_03"/>
    <x v="9"/>
    <x v="0"/>
    <n v="3"/>
    <m/>
    <s v="Reliable detection of animals in part of the camera’s FOV (at least) ({{ ref_intext_becker_et_al_2022 }})"/>
    <s v="mod_tifc_assump"/>
  </r>
  <r>
    <s v="mod_smr_con_04"/>
    <x v="6"/>
    <x v="1"/>
    <n v="4"/>
    <m/>
    <s v="Remains poorly tested with camera data, although it offers promise ({{ ref_intext_wearn_gloverkapfer_2017 }})"/>
    <s v="mod_smr_con"/>
  </r>
  <r>
    <s v="mod_ds_con_06"/>
    <x v="7"/>
    <x v="1"/>
    <n v="6"/>
    <m/>
    <s v="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
    <s v="mod_ds_con"/>
  </r>
  <r>
    <s v="mod_cr_cmr_con_06"/>
    <x v="5"/>
    <x v="1"/>
    <n v="4"/>
    <m/>
    <s v="Requires a minimum number of captures and recaptures ({{ ref_intext_wearn_gloverkapfer_2017 }})"/>
    <s v="mod_cr_cmr_con"/>
  </r>
  <r>
    <s v="mod_is_con_01"/>
    <x v="16"/>
    <x v="1"/>
    <n v="1"/>
    <m/>
    <s v="Requires accurate counts of animals ({{ ref_intext_moeller_et_al_2018 }})"/>
    <s v="mod_is_con"/>
  </r>
  <r>
    <s v="mod_rest_con_02"/>
    <x v="13"/>
    <x v="1"/>
    <n v="2"/>
    <m/>
    <s v="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
    <s v="mod_rest_con"/>
  </r>
  <r>
    <s v="mod_tifc_con_01"/>
    <x v="9"/>
    <x v="1"/>
    <n v="1"/>
    <m/>
    <s v="Requires careful calculation of the effective area of detection ({{ ref_intext_warbington_boyce_2020 }})"/>
    <s v="mod_tifc_con"/>
  </r>
  <r>
    <s v="mod_rem_con_02"/>
    <x v="10"/>
    <x v="1"/>
    <n v="2"/>
    <m/>
    <s v="Requires independent estimates of animal speed or measurement of animal speed within videos ({{ ref_intext_wearn_gloverkapfer_2017 }})"/>
    <s v="mod_rem_con"/>
  </r>
  <r>
    <s v="mod_tte_con_01"/>
    <x v="11"/>
    <x v="1"/>
    <n v="1"/>
    <m/>
    <s v="Requires independent estimates of movement rate (difficult to obtain without telemetry data) ({{ ref_intext_moeller_et_al_2018 }})"/>
    <s v="mod_tte_con"/>
  </r>
  <r>
    <s v="mod_rem_con_01"/>
    <x v="10"/>
    <x v="1"/>
    <n v="1"/>
    <m/>
    <s v="Requires relatively stringent study design, particularly (e.g., random sampling and use of bait or lure) ({{ ref_intext_wearn_gloverkapfer_2017 }})"/>
    <s v="mod_rem_con"/>
  </r>
  <r>
    <s v="mod_smr_con_06"/>
    <x v="6"/>
    <x v="1"/>
    <n v="6"/>
    <m/>
    <s v="Requires sampling points to be close enough that individuals encounter multiple cameras ({{ ref_intext_wearn_gloverkapfer_2017 }})"/>
    <s v="mod_smr_con"/>
  </r>
  <r>
    <s v="mod_rai_poisson_con_02"/>
    <x v="8"/>
    <x v="1"/>
    <n v="2"/>
    <m/>
    <s v="Requires stringent study design (e.g., random sampling, standardized methods) ({{ ref_intext_wearn_gloverkapfer_2017 }})"/>
    <s v="mod_rai_poisson_con"/>
  </r>
  <r>
    <s v="mod_scr_secr_con_02"/>
    <x v="4"/>
    <x v="1"/>
    <n v="2"/>
    <m/>
    <s v="Requires that a minimum number of individuals are trapped (each recaptured multiple times ideally) ({{ ref_intext_wearn_gloverkapfer_2017 }})"/>
    <s v="mod_scr_secr_con"/>
  </r>
  <r>
    <s v="mod_scr_secr_con_03"/>
    <x v="4"/>
    <x v="1"/>
    <n v="3"/>
    <m/>
    <s v="Requires that each individual is captured at a number of camera locations ({{ ref_intext_wearn_gloverkapfer_2017 }})"/>
    <s v="mod_scr_secr_con"/>
  </r>
  <r>
    <s v="mod_cr_cmr_con_01"/>
    <x v="5"/>
    <x v="1"/>
    <n v="1"/>
    <m/>
    <s v="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
    <s v="mod_cr_cmr_con"/>
  </r>
  <r>
    <s v="mod_scr_secr_con_01"/>
    <x v="4"/>
    <x v="1"/>
    <n v="1"/>
    <m/>
    <s v="Requires that individuals are identifiable ({{ ref_intext_wearn_gloverkapfer_2017 }})"/>
    <s v="mod_scr_secr_con"/>
  </r>
  <r>
    <s v="mod_catspim_assump_01"/>
    <x v="12"/>
    <x v="0"/>
    <n v="1"/>
    <s v="mod_sc"/>
    <s v="Same as SC ({{ ref_intext_augustine_et_al_2019 }}; {{ ref_intext_sun_et_al_2022 }}; {{ ref_intext_clarke_et_al_2023 }})"/>
    <s v="mod_catspim_assump"/>
  </r>
  <r>
    <s v="mod_2flankspim_assump_01"/>
    <x v="18"/>
    <x v="0"/>
    <n v="1"/>
    <s v="mod_scr_secr"/>
    <s v="Same as SCR ({{ ref_intext_augustine_et_al_2018 }}; {{ ref_intext_clarke_et_al_2023 }})"/>
    <s v="mod_2flankspim_assump"/>
  </r>
  <r>
    <s v="mod_2flankspim_pro_01"/>
    <x v="18"/>
    <x v="2"/>
    <n v="1"/>
    <s v="mod_scr_secr"/>
    <s v="Same as SCR ({{ ref_intext_augustine_et_al_2018 }}; {{ ref_intext_clarke_et_al_2023 }})"/>
    <s v="mod_2flankspim_pro"/>
  </r>
  <r>
    <s v="mod_cr_cmr_assump_04"/>
    <x v="5"/>
    <x v="0"/>
    <n v="4"/>
    <m/>
    <s v="Sampled area encompasses the full extent of individuals’ movements ({{ ref_intext_karanth_nichols_1998 }}; {{ ref_intext_rovero_et_al_2013 }})"/>
    <s v="mod_cr_cmr_assump"/>
  </r>
  <r>
    <s v="mod_divers_rich_beta_assump_03"/>
    <x v="1"/>
    <x v="0"/>
    <n v="3"/>
    <m/>
    <s v="Samples are assumed to have been taken at random from the broader population of sites ({{ ref_intext_wearn_gloverkapfer_2017 }})"/>
    <s v="mod_divers_rich_beta_assump"/>
  </r>
  <r>
    <s v="mod_divers_rich_alpha_assump_04"/>
    <x v="0"/>
    <x v="0"/>
    <n v="4"/>
    <m/>
    <s v="Sampling effort is comparable between [camera locations](/09_glossary.md#camera_location) ({{ ref_intext_royle_nichols_2003 }})"/>
    <s v="mod_divers_rich_alpha_assump"/>
  </r>
  <r>
    <s v="mod_divers_rich_beta_con_03"/>
    <x v="1"/>
    <x v="1"/>
    <n v="3"/>
    <m/>
    <s v="Scale-dependent (i.e., influenced by the size of the communities that are being included) ({{ ref_intext_wearn_gloverkapfer_2017 }})"/>
    <s v="mod_divers_rich_beta_con"/>
  </r>
  <r>
    <s v="mod_scr_secr_pro_09"/>
    <x v="4"/>
    <x v="2"/>
    <n v="9"/>
    <m/>
    <s v="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
    <s v="mod_scr_secr_pro"/>
  </r>
  <r>
    <s v="mod_catspim_con_01"/>
    <x v="12"/>
    <x v="1"/>
    <n v="1"/>
    <m/>
    <s v="Sensitive to non-independent movement (e.g., group-travel); can cause over-dispersion and bias estimates ({{ ref_intext_sun_et_al_2022 }}; {{ ref_intext_clarke_et_al_2023 }}); may limit application to solitary species only ({{ ref_intext_sun_et_al_2022 }}; {{ ref_intext_clarke_et_al_2023 }})"/>
    <s v="mod_catspim_con"/>
  </r>
  <r>
    <s v="mod_divers_rich_alpha_pro_02"/>
    <x v="0"/>
    <x v="2"/>
    <n v="2"/>
    <m/>
    <s v="Simple to analyze, interpret and communicate ({{ ref_intext_wearn_gloverkapfer_2017 }})"/>
    <s v="mod_divers_rich_alpha_pro"/>
  </r>
  <r>
    <s v="mod_rai_poisson_pro_01"/>
    <x v="8"/>
    <x v="2"/>
    <n v="1"/>
    <m/>
    <s v="Simple to calculate and technically possible (even with small sample sizes when robust methods might fail) ({{ ref_intext_wearn_gloverkapfer_2017 }})"/>
    <s v="mod_rai_poisson_pro"/>
  </r>
  <r>
    <s v="mod_ds_assump_09"/>
    <x v="7"/>
    <x v="0"/>
    <n v="9"/>
    <m/>
    <s v="Snapshot moments selected independently of animal locations ({{ ref_intext_palencia_et_al_2021 }})"/>
    <s v="mod_ds_assump"/>
  </r>
  <r>
    <s v="mod_tte_assump_06"/>
    <x v="11"/>
    <x v="0"/>
    <n v="6"/>
    <m/>
    <s v="Spatial counts of animals (or counts in equal subsets of the landscape) are Poisson-distributed ({{ ref_intext_loonam_et_al_2021 }})"/>
    <s v="mod_tte_assump"/>
  </r>
  <r>
    <s v="mod_ste_assump_05"/>
    <x v="15"/>
    <x v="0"/>
    <n v="5"/>
    <m/>
    <s v="Spatial counts of animals in a small area (or counts in equal subsets of the landscape) are Poisson-distributed ({{ ref_intext_loonam_et_al_2021 }})"/>
    <s v="mod_ste_assump"/>
  </r>
  <r>
    <s v="mod_scr_secr_assump_10"/>
    <x v="4"/>
    <x v="0"/>
    <n v="10"/>
    <m/>
    <s v="Spatially explicit models have further assumptions about animal movement ({{ ref_intext_wearn_gloverkapfer_2017 }}; {{ ref_intext_rowcliffe_et_al_2008 }}; {{ ref_intext_royle_et_al_2009 }}; {{ ref_intext_obrien_et_al_2011 }}); these include:"/>
    <s v="mod_scr_secr_assump"/>
  </r>
  <r>
    <s v="mod_occupancy_assump_05"/>
    <x v="3"/>
    <x v="0"/>
    <n v="5"/>
    <m/>
    <s v="Species are not misidentified ({{ ref_intext_mackenzie_et_al_2006 }})"/>
    <s v="mod_occupancy_assump"/>
  </r>
  <r>
    <s v="mod_sc_con_06"/>
    <x v="14"/>
    <x v="1"/>
    <n v="6"/>
    <m/>
    <s v="Study design (camera arrangement) can dramatically affect the accuracy and precision of [density](/09_glossary.md#density) estimates' ({{ ref_intext_clarke_et_al_2023 }}; {{Sollmann, 2018}})"/>
    <s v="mod_sc_con"/>
  </r>
  <r>
    <s v="mod_ds_con_07"/>
    <x v="7"/>
    <x v="1"/>
    <n v="7"/>
    <m/>
    <s v="Tends to underestimate [density](/09_glossary.md#density) ({{ ref_intext_howe_et_al_2017 }}; {{ ref_intext_twining_et_al_2022 }}; {{ ref_intext_clarke_et_al_2023 }})"/>
    <s v="mod_ds_con"/>
  </r>
  <r>
    <s v="mod_rest_assump_07"/>
    <x v="13"/>
    <x v="0"/>
    <n v="7"/>
    <m/>
    <s v="The observed distribution of staying time in the focal area fits the distribution of movement ({{ ref_intext_nakashima_et_al_2018 }})"/>
    <s v="mod_rest_assump"/>
  </r>
  <r>
    <s v="mod_rest_assump_08"/>
    <x v="13"/>
    <x v="0"/>
    <n v="8"/>
    <m/>
    <s v="The observed staying time must follow a given parametric distribution ({{ ref_intext_nakashima_et_al_2018 }})"/>
    <s v="mod_rest_assump"/>
  </r>
  <r>
    <s v="mod_occupancy_assump_04"/>
    <x v="3"/>
    <x v="0"/>
    <n v="4"/>
    <m/>
    <s v="The probability of [occupancy](/09_glossary.md#occupancy) and detection are constant across all [camera locations](/09_glossary.md#camera_location) within a stratum or can be modelled using covariates ({{ ref_intext_mackenzie_et_al_2006 }})"/>
    <s v="mod_occupancy_assump"/>
  </r>
  <r>
    <s v="mod_catspim_con_03"/>
    <x v="12"/>
    <x v="1"/>
    <n v="3"/>
    <m/>
    <s v="Too few categorical identifiers*/ possibilities can result in mis-assignments and overestimating [density](/09_glossary.md#density) ({{ ref_intext_augustine_et_al_2019 }}; {{ ref_intext_parmenter_et_al_2003 }}; {{ ref_intext_clarke_et_al_2023 }})"/>
    <s v="mod_catspim_c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18"/>
        <item x="17"/>
        <item x="12"/>
        <item x="5"/>
        <item x="0"/>
        <item x="1"/>
        <item x="2"/>
        <item x="7"/>
        <item x="19"/>
        <item x="16"/>
        <item x="3"/>
        <item x="8"/>
        <item x="10"/>
        <item x="13"/>
        <item x="14"/>
        <item x="4"/>
        <item x="6"/>
        <item x="15"/>
        <item x="9"/>
        <item x="11"/>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61">
      <pivotArea collapsedLevelsAreSubtotals="1" fieldPosition="0">
        <references count="1">
          <reference field="1" count="1">
            <x v="3"/>
          </reference>
        </references>
      </pivotArea>
    </format>
    <format dxfId="60">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493D-8562-4F0A-A345-599C32F828BE}">
  <dimension ref="A1:D3"/>
  <sheetViews>
    <sheetView workbookViewId="0">
      <selection activeCell="C34" sqref="C34"/>
    </sheetView>
  </sheetViews>
  <sheetFormatPr defaultRowHeight="14.25"/>
  <cols>
    <col min="1" max="1" width="14.625" customWidth="1"/>
    <col min="2" max="2" width="45" customWidth="1"/>
    <col min="3" max="3" width="32.375" customWidth="1"/>
    <col min="4" max="4" width="32" customWidth="1"/>
  </cols>
  <sheetData>
    <row r="1" spans="1:4">
      <c r="A1" t="s">
        <v>3732</v>
      </c>
      <c r="B1" t="s">
        <v>3731</v>
      </c>
      <c r="C1" t="s">
        <v>3730</v>
      </c>
    </row>
    <row r="2" spans="1:4">
      <c r="A2" t="s">
        <v>1352</v>
      </c>
      <c r="B2" t="s">
        <v>1354</v>
      </c>
      <c r="C2" t="s">
        <v>3733</v>
      </c>
      <c r="D2" t="s">
        <v>3735</v>
      </c>
    </row>
    <row r="3" spans="1:4">
      <c r="D3" t="s">
        <v>3734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4"/>
  <sheetViews>
    <sheetView workbookViewId="0">
      <pane ySplit="1" topLeftCell="A251" activePane="bottomLeft" state="frozen"/>
      <selection activeCell="C1" sqref="C1"/>
      <selection pane="bottomLeft" activeCell="F272" sqref="F272"/>
    </sheetView>
  </sheetViews>
  <sheetFormatPr defaultRowHeight="14.25"/>
  <cols>
    <col min="1" max="1" width="23.25" customWidth="1"/>
    <col min="2" max="2" width="18.125" customWidth="1"/>
    <col min="6" max="6" width="22.125" customWidth="1"/>
    <col min="9" max="9" width="68.875" customWidth="1"/>
  </cols>
  <sheetData>
    <row r="1" spans="1:9" ht="15">
      <c r="A1" s="60" t="s">
        <v>385</v>
      </c>
      <c r="B1" s="60" t="s">
        <v>921</v>
      </c>
      <c r="C1" s="60" t="s">
        <v>2221</v>
      </c>
      <c r="D1" s="60" t="s">
        <v>923</v>
      </c>
      <c r="E1" s="60" t="s">
        <v>1195</v>
      </c>
      <c r="F1" s="60" t="s">
        <v>924</v>
      </c>
      <c r="G1" s="60" t="s">
        <v>929</v>
      </c>
      <c r="H1" s="60" t="s">
        <v>1181</v>
      </c>
      <c r="I1" s="60" t="s">
        <v>384</v>
      </c>
    </row>
    <row r="2" spans="1:9">
      <c r="A2" t="s">
        <v>948</v>
      </c>
      <c r="B2" t="s">
        <v>354</v>
      </c>
      <c r="C2" t="s">
        <v>920</v>
      </c>
      <c r="D2">
        <v>1</v>
      </c>
      <c r="E2" t="s">
        <v>361</v>
      </c>
      <c r="F2" t="s">
        <v>2114</v>
      </c>
      <c r="G2" t="str">
        <f t="shared" ref="G2:G65" si="0">B2&amp;"_"&amp;C2</f>
        <v>mod_2flankspim_assump</v>
      </c>
      <c r="H2" t="s">
        <v>928</v>
      </c>
      <c r="I2" t="str">
        <f t="shared" ref="I2:I65" si="1">"    "&amp;A2&amp;": "&amp;""""&amp;F2&amp;""""</f>
        <v xml:space="preserve">    mod_2flankspim_assump_01: "Same as SCR ({{ ref_intext_augustine_et_al_2018 }}; {{ ref_intext_clarke_et_al_2023 }})"</v>
      </c>
    </row>
    <row r="3" spans="1:9">
      <c r="A3" t="s">
        <v>949</v>
      </c>
      <c r="B3" t="s">
        <v>354</v>
      </c>
      <c r="C3" t="s">
        <v>920</v>
      </c>
      <c r="D3">
        <v>2</v>
      </c>
      <c r="F3" t="s">
        <v>2115</v>
      </c>
      <c r="G3" t="str">
        <f t="shared" si="0"/>
        <v>mod_2flankspim_assump</v>
      </c>
      <c r="H3" t="s">
        <v>928</v>
      </c>
      <c r="I3" t="str">
        <f t="shared" si="1"/>
        <v xml:space="preserve">    mod_2flankspim_assump_02: "Capture processes for left-side, right-side and both-side images are independent ({{ ref_intext_augustine_et_al_2018 }}; {{ ref_intext_clarke_et_al_2023 }})"</v>
      </c>
    </row>
    <row r="4" spans="1:9">
      <c r="A4" t="s">
        <v>950</v>
      </c>
      <c r="B4" t="s">
        <v>354</v>
      </c>
      <c r="C4" t="s">
        <v>915</v>
      </c>
      <c r="D4">
        <v>1</v>
      </c>
      <c r="F4" t="s">
        <v>2116</v>
      </c>
      <c r="G4" t="str">
        <f t="shared" si="0"/>
        <v>mod_2flankspim_con</v>
      </c>
      <c r="H4" t="s">
        <v>928</v>
      </c>
      <c r="I4" t="str">
        <f t="shared" si="1"/>
        <v xml:space="preserve">    mod_2flankspim_con_01: "Computationally intensive ({{ ref_intext_augustine_et_al_2018 }}; {{ ref_intext_clarke_et_al_2023 }})"</v>
      </c>
    </row>
    <row r="5" spans="1:9">
      <c r="A5" t="s">
        <v>951</v>
      </c>
      <c r="B5" t="s">
        <v>354</v>
      </c>
      <c r="C5" t="s">
        <v>915</v>
      </c>
      <c r="D5">
        <v>2</v>
      </c>
      <c r="F5" t="s">
        <v>3805</v>
      </c>
      <c r="G5" t="str">
        <f t="shared" si="0"/>
        <v>mod_2flankspim_con</v>
      </c>
      <c r="H5" t="s">
        <v>928</v>
      </c>
      <c r="I5" t="str">
        <f t="shared" si="1"/>
        <v xml:space="preserve">    mod_2flankspim_con_02: "Increased precision is less pronounced in high-[density](/09_gloss_ref/09_glossary.md#density) populations ({{ ref_intext_augustine_et_al_2018 }}; {{ ref_intext_clarke_et_al_2023 }})"</v>
      </c>
    </row>
    <row r="6" spans="1:9">
      <c r="A6" t="s">
        <v>952</v>
      </c>
      <c r="B6" t="s">
        <v>354</v>
      </c>
      <c r="C6" t="s">
        <v>922</v>
      </c>
      <c r="D6">
        <v>1</v>
      </c>
      <c r="E6" t="s">
        <v>361</v>
      </c>
      <c r="F6" t="s">
        <v>2114</v>
      </c>
      <c r="G6" t="str">
        <f t="shared" si="0"/>
        <v>mod_2flankspim_pro</v>
      </c>
      <c r="H6" t="s">
        <v>928</v>
      </c>
      <c r="I6" t="str">
        <f t="shared" si="1"/>
        <v xml:space="preserve">    mod_2flankspim_pro_01: "Same as SCR ({{ ref_intext_augustine_et_al_2018 }}; {{ ref_intext_clarke_et_al_2023 }})"</v>
      </c>
    </row>
    <row r="7" spans="1:9">
      <c r="A7" t="s">
        <v>1196</v>
      </c>
      <c r="B7" t="s">
        <v>354</v>
      </c>
      <c r="C7" t="s">
        <v>922</v>
      </c>
      <c r="D7">
        <v>2</v>
      </c>
      <c r="F7" t="s">
        <v>3806</v>
      </c>
      <c r="G7" t="str">
        <f t="shared" si="0"/>
        <v>mod_2flankspim_pro</v>
      </c>
      <c r="H7" t="s">
        <v>928</v>
      </c>
      <c r="I7" t="str">
        <f t="shared" si="1"/>
        <v xml:space="preserve">    mod_2flankspim_pro_02: "Improved precision of [density](/09_gloss_ref/09_glossary.md#density) estimates relative to SCR ({{ ref_intext_augustine_et_al_2018 }}; {{ ref_intext_davis_et_al_2021 }}; {{ ref_intext_clarke_et_al_2023 }})"</v>
      </c>
    </row>
    <row r="8" spans="1:9">
      <c r="A8" t="s">
        <v>1197</v>
      </c>
      <c r="B8" t="s">
        <v>354</v>
      </c>
      <c r="C8" t="s">
        <v>922</v>
      </c>
      <c r="D8">
        <v>3</v>
      </c>
      <c r="F8" t="s">
        <v>2117</v>
      </c>
      <c r="G8" t="str">
        <f t="shared" si="0"/>
        <v>mod_2flankspim_pro</v>
      </c>
      <c r="H8" t="s">
        <v>928</v>
      </c>
      <c r="I8" t="str">
        <f t="shared" si="1"/>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9" spans="1:9">
      <c r="A9" t="s">
        <v>1198</v>
      </c>
      <c r="B9" t="s">
        <v>354</v>
      </c>
      <c r="C9" t="s">
        <v>922</v>
      </c>
      <c r="D9">
        <v>4</v>
      </c>
      <c r="F9" t="s">
        <v>2118</v>
      </c>
      <c r="G9" t="str">
        <f t="shared" si="0"/>
        <v>mod_2flankspim_pro</v>
      </c>
      <c r="H9" t="s">
        <v>928</v>
      </c>
      <c r="I9" t="str">
        <f t="shared" si="1"/>
        <v xml:space="preserve">    mod_2flankspim_pro_04: "Can be used with single-camera and hybrid sampling designs, and therefore requires fewer cameras (or sample more area) than SCR ({{ ref_intext_augustine_et_al_2018 }}; {{ ref_intext_clarke_et_al_2023 }})"</v>
      </c>
    </row>
    <row r="10" spans="1:9">
      <c r="A10" t="s">
        <v>1199</v>
      </c>
      <c r="B10" t="s">
        <v>354</v>
      </c>
      <c r="C10" t="s">
        <v>922</v>
      </c>
      <c r="D10">
        <v>5</v>
      </c>
      <c r="F10" t="s">
        <v>2119</v>
      </c>
      <c r="G10" t="str">
        <f t="shared" si="0"/>
        <v>mod_2flankspim_pro</v>
      </c>
      <c r="H10" t="s">
        <v>928</v>
      </c>
      <c r="I10" t="str">
        <f t="shared" si="1"/>
        <v xml:space="preserve">    mod_2flankspim_pro_05: "May be more robust to non-independence than SC ({{ ref_intext_augustine_et_al_2018 }}; {{ ref_intext_clarke_et_al_2023 }})"</v>
      </c>
    </row>
    <row r="11" spans="1:9">
      <c r="A11" t="s">
        <v>953</v>
      </c>
      <c r="B11" t="s">
        <v>364</v>
      </c>
      <c r="C11" t="s">
        <v>920</v>
      </c>
      <c r="D11">
        <v>1</v>
      </c>
      <c r="F11" t="s">
        <v>2036</v>
      </c>
      <c r="G11" t="str">
        <f t="shared" si="0"/>
        <v>mod_behaviour_assump</v>
      </c>
      <c r="H11" t="s">
        <v>928</v>
      </c>
      <c r="I11" t="str">
        <f t="shared" si="1"/>
        <v xml:space="preserve">    mod_behaviour_assump_01: "Assumptions vary depending on the behavioural metric ({{ ref_intext_wearn_gloverkapfer_2017 }})"</v>
      </c>
    </row>
    <row r="12" spans="1:9">
      <c r="A12" t="s">
        <v>1010</v>
      </c>
      <c r="B12" t="s">
        <v>364</v>
      </c>
      <c r="C12" t="s">
        <v>920</v>
      </c>
      <c r="D12">
        <v>2</v>
      </c>
      <c r="F12" t="s">
        <v>2120</v>
      </c>
      <c r="G12" t="str">
        <f t="shared" si="0"/>
        <v>mod_behaviour_assump</v>
      </c>
      <c r="H12" t="s">
        <v>928</v>
      </c>
      <c r="I12" t="str">
        <f t="shared" si="1"/>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3" spans="1:9">
      <c r="A13" t="s">
        <v>954</v>
      </c>
      <c r="B13" t="s">
        <v>364</v>
      </c>
      <c r="C13" t="s">
        <v>915</v>
      </c>
      <c r="D13">
        <v>1</v>
      </c>
      <c r="F13" t="s">
        <v>2031</v>
      </c>
      <c r="G13" t="str">
        <f t="shared" si="0"/>
        <v>mod_behaviour_con</v>
      </c>
      <c r="H13" t="s">
        <v>928</v>
      </c>
      <c r="I13" t="str">
        <f t="shared" si="1"/>
        <v xml:space="preserve">    mod_behaviour_con_01: "Behavioural metrics may not reflect the behavioural state (inferred) ({{ ref_intext_rovero_zimmermann_2016 }})"</v>
      </c>
    </row>
    <row r="14" spans="1:9">
      <c r="A14" t="s">
        <v>1011</v>
      </c>
      <c r="B14" t="s">
        <v>364</v>
      </c>
      <c r="C14" t="s">
        <v>915</v>
      </c>
      <c r="D14">
        <v>2</v>
      </c>
      <c r="F14" t="s">
        <v>2032</v>
      </c>
      <c r="G14" t="str">
        <f t="shared" si="0"/>
        <v>mod_behaviour_con</v>
      </c>
      <c r="H14" t="s">
        <v>928</v>
      </c>
      <c r="I14" t="str">
        <f t="shared" si="1"/>
        <v xml:space="preserve">    mod_behaviour_con_02: "Biases associated with equipment (i.e., presence of the camera itself may change behaviour studied) ({{ ref_intext_rovero_zimmermann_2016 }})"</v>
      </c>
    </row>
    <row r="15" spans="1:9">
      <c r="A15" t="s">
        <v>1120</v>
      </c>
      <c r="B15" t="s">
        <v>364</v>
      </c>
      <c r="C15" t="s">
        <v>915</v>
      </c>
      <c r="D15">
        <v>3</v>
      </c>
      <c r="F15" t="s">
        <v>2033</v>
      </c>
      <c r="G15" t="str">
        <f t="shared" si="0"/>
        <v>mod_behaviour_con</v>
      </c>
      <c r="H15" t="s">
        <v>928</v>
      </c>
      <c r="I15" t="str">
        <f t="shared" si="1"/>
        <v xml:space="preserve">    mod_behaviour_con_03: "Difficult to consider individual variation ({{ ref_intext_rovero_zimmermann_2016 }})"</v>
      </c>
    </row>
    <row r="16" spans="1:9">
      <c r="A16" t="s">
        <v>955</v>
      </c>
      <c r="B16" t="s">
        <v>364</v>
      </c>
      <c r="C16" t="s">
        <v>922</v>
      </c>
      <c r="D16">
        <v>1</v>
      </c>
      <c r="F16" t="s">
        <v>2211</v>
      </c>
      <c r="G16" t="str">
        <f t="shared" si="0"/>
        <v>mod_behaviour_pro</v>
      </c>
      <c r="H16" t="s">
        <v>928</v>
      </c>
      <c r="I16" t="str">
        <f t="shared" si="1"/>
        <v xml:space="preserve">    mod_behaviour_pro_01: "Can detect difficult to observe behaviours (i.e., boldness, or mating) ({{ ref_intext_bridges_noss_2011 }})"</v>
      </c>
    </row>
    <row r="17" spans="1:9">
      <c r="A17" t="s">
        <v>1012</v>
      </c>
      <c r="B17" t="s">
        <v>364</v>
      </c>
      <c r="C17" t="s">
        <v>922</v>
      </c>
      <c r="D17">
        <v>2</v>
      </c>
      <c r="F17" t="s">
        <v>2212</v>
      </c>
      <c r="G17" t="str">
        <f t="shared" si="0"/>
        <v>mod_behaviour_pro</v>
      </c>
      <c r="H17" t="s">
        <v>928</v>
      </c>
      <c r="I17" t="str">
        <f t="shared" si="1"/>
        <v xml:space="preserve">    mod_behaviour_pro_02: "Long-term data on behavioural changes that would be difficult to obtain otherwise (i.e., time-limited human observers, or costly GPS collars) ({{ ref_intext_bridges_noss_2011 }})"</v>
      </c>
    </row>
    <row r="18" spans="1:9">
      <c r="A18" t="s">
        <v>1154</v>
      </c>
      <c r="B18" t="s">
        <v>364</v>
      </c>
      <c r="C18" t="s">
        <v>922</v>
      </c>
      <c r="D18">
        <v>3</v>
      </c>
      <c r="F18" t="s">
        <v>2034</v>
      </c>
      <c r="G18" t="str">
        <f t="shared" si="0"/>
        <v>mod_behaviour_pro</v>
      </c>
      <c r="H18" t="s">
        <v>928</v>
      </c>
      <c r="I18" t="str">
        <f t="shared" si="1"/>
        <v xml:space="preserve">    mod_behaviour_pro_03: "Can monitor behaviour in response to specific locations (i.e., compost sites, which might be more difficult using GPS collars for example) ({{ ref_intext_rovero_zimmermann_2016 }})"</v>
      </c>
    </row>
    <row r="19" spans="1:9">
      <c r="A19" t="s">
        <v>1165</v>
      </c>
      <c r="B19" t="s">
        <v>364</v>
      </c>
      <c r="C19" t="s">
        <v>922</v>
      </c>
      <c r="D19">
        <v>4</v>
      </c>
      <c r="F19" t="s">
        <v>2035</v>
      </c>
      <c r="G19" t="str">
        <f t="shared" si="0"/>
        <v>mod_behaviour_pro</v>
      </c>
      <c r="H19" t="s">
        <v>928</v>
      </c>
      <c r="I19" t="str">
        <f t="shared" si="1"/>
        <v xml:space="preserve">    mod_behaviour_pro_04: "Can evaluate interactions between species ({{ ref_intext_rovero_zimmermann_2016 }})"</v>
      </c>
    </row>
    <row r="20" spans="1:9">
      <c r="A20" t="s">
        <v>956</v>
      </c>
      <c r="B20" t="s">
        <v>355</v>
      </c>
      <c r="C20" t="s">
        <v>920</v>
      </c>
      <c r="D20">
        <v>1</v>
      </c>
      <c r="E20" t="s">
        <v>356</v>
      </c>
      <c r="F20" t="s">
        <v>2121</v>
      </c>
      <c r="G20" t="str">
        <f t="shared" si="0"/>
        <v>mod_catspim_assump</v>
      </c>
      <c r="H20" t="s">
        <v>928</v>
      </c>
      <c r="I20" t="str">
        <f t="shared" si="1"/>
        <v xml:space="preserve">    mod_catspim_assump_01: "Same as SC ({{ ref_intext_augustine_et_al_2019 }}; {{ ref_intext_sun_et_al_2022 }}; {{ ref_intext_clarke_et_al_2023 }})"</v>
      </c>
    </row>
    <row r="21" spans="1:9">
      <c r="A21" t="s">
        <v>1013</v>
      </c>
      <c r="B21" t="s">
        <v>355</v>
      </c>
      <c r="C21" t="s">
        <v>920</v>
      </c>
      <c r="D21">
        <v>2</v>
      </c>
      <c r="F21" t="s">
        <v>2192</v>
      </c>
      <c r="G21" t="str">
        <f t="shared" si="0"/>
        <v>mod_catspim_assump</v>
      </c>
      <c r="H21" t="s">
        <v>927</v>
      </c>
      <c r="I21" t="str">
        <f t="shared" si="1"/>
        <v xml:space="preserve">    mod_catspim_assump_02: "Camera must be close enough together that animals are detected at multiple cameras ({{ ref_intext_chandler_royle_2013 }}; {{ ref_intext_clarke_et_al_2023 }})"</v>
      </c>
    </row>
    <row r="22" spans="1:9">
      <c r="A22" t="s">
        <v>1200</v>
      </c>
      <c r="B22" t="s">
        <v>355</v>
      </c>
      <c r="C22" t="s">
        <v>920</v>
      </c>
      <c r="D22">
        <v>3</v>
      </c>
      <c r="F22" t="s">
        <v>2193</v>
      </c>
      <c r="G22" t="str">
        <f t="shared" si="0"/>
        <v>mod_catspim_assump</v>
      </c>
      <c r="H22" t="s">
        <v>927</v>
      </c>
      <c r="I22" t="str">
        <f t="shared" si="1"/>
        <v xml:space="preserve">    mod_catspim_assump_03: "Demographic closure (i.e., no births or deaths) ({{ ref_intext_chandler_royle_2013 }}; {{ ref_intext_clarke_et_al_2023 }})"</v>
      </c>
    </row>
    <row r="23" spans="1:9">
      <c r="A23" t="s">
        <v>1201</v>
      </c>
      <c r="B23" t="s">
        <v>355</v>
      </c>
      <c r="C23" t="s">
        <v>920</v>
      </c>
      <c r="D23">
        <v>4</v>
      </c>
      <c r="F23" t="s">
        <v>2194</v>
      </c>
      <c r="G23" t="str">
        <f t="shared" si="0"/>
        <v>mod_catspim_assump</v>
      </c>
      <c r="H23" t="s">
        <v>927</v>
      </c>
      <c r="I23" t="str">
        <f t="shared" si="1"/>
        <v xml:space="preserve">    mod_catspim_assump_04: "Geographic closure (i.e., no immigration or emigration) ({{ ref_intext_chandler_royle_2013 }}; {{ ref_intext_clarke_et_al_2023 }})"</v>
      </c>
    </row>
    <row r="24" spans="1:9">
      <c r="A24" t="s">
        <v>1202</v>
      </c>
      <c r="B24" t="s">
        <v>355</v>
      </c>
      <c r="C24" t="s">
        <v>920</v>
      </c>
      <c r="D24">
        <v>5</v>
      </c>
      <c r="F24" t="s">
        <v>3807</v>
      </c>
      <c r="G24" t="str">
        <f t="shared" si="0"/>
        <v>mod_catspim_assump</v>
      </c>
      <c r="H24" t="s">
        <v>927</v>
      </c>
      <c r="I24" t="str">
        <f t="shared" si="1"/>
        <v xml:space="preserve">    mod_catspim_assump_05: "Detections are [independent](/09_gloss_ref/09_glossary.md#independent_detections) ({{ ref_intext_chandler_royle_2013 }}; {{ ref_intext_clarke_et_al_2023 }})"</v>
      </c>
    </row>
    <row r="25" spans="1:9">
      <c r="A25" t="s">
        <v>1203</v>
      </c>
      <c r="B25" t="s">
        <v>355</v>
      </c>
      <c r="C25" t="s">
        <v>920</v>
      </c>
      <c r="D25">
        <v>6</v>
      </c>
      <c r="F25" t="s">
        <v>2195</v>
      </c>
      <c r="G25" t="str">
        <f t="shared" si="0"/>
        <v>mod_catspim_assump</v>
      </c>
      <c r="H25" t="s">
        <v>928</v>
      </c>
      <c r="I25" t="str">
        <f t="shared" si="1"/>
        <v xml:space="preserve">    mod_catspim_assump_06: "Activity centres are randomly dispersed ({{ ref_intext_chandler_royle_2013 }}; {{ ref_intext_clarke_et_al_2023 }})"</v>
      </c>
    </row>
    <row r="26" spans="1:9">
      <c r="A26" t="s">
        <v>1204</v>
      </c>
      <c r="B26" t="s">
        <v>355</v>
      </c>
      <c r="C26" t="s">
        <v>920</v>
      </c>
      <c r="D26">
        <v>7</v>
      </c>
      <c r="F26" t="s">
        <v>2196</v>
      </c>
      <c r="G26" t="str">
        <f t="shared" si="0"/>
        <v>mod_catspim_assump</v>
      </c>
      <c r="H26" t="s">
        <v>928</v>
      </c>
      <c r="I26" t="str">
        <f t="shared" si="1"/>
        <v xml:space="preserve">    mod_catspim_assump_07: "Activity centres are stationary ({{ ref_intext_chandler_royle_2013 }}; {{ ref_intext_clarke_et_al_2023 }})"</v>
      </c>
    </row>
    <row r="27" spans="1:9">
      <c r="A27" t="s">
        <v>1205</v>
      </c>
      <c r="B27" t="s">
        <v>355</v>
      </c>
      <c r="C27" t="s">
        <v>920</v>
      </c>
      <c r="D27">
        <v>8</v>
      </c>
      <c r="F27" t="s">
        <v>2122</v>
      </c>
      <c r="G27" t="str">
        <f t="shared" si="0"/>
        <v>mod_catspim_assump</v>
      </c>
      <c r="H27" t="s">
        <v>928</v>
      </c>
      <c r="I27" t="str">
        <f t="shared" si="1"/>
        <v xml:space="preserve">    mod_catspim_assump_08: "Each categorical identifier (e.g., male*/female, collared**/not collared, etc) has fixed number of possibilities ({{ ref_intext_sun_et_al_2022 }})"</v>
      </c>
    </row>
    <row r="28" spans="1:9">
      <c r="A28" t="s">
        <v>1206</v>
      </c>
      <c r="B28" t="s">
        <v>355</v>
      </c>
      <c r="C28" t="s">
        <v>920</v>
      </c>
      <c r="D28">
        <v>9</v>
      </c>
      <c r="F28" t="s">
        <v>2123</v>
      </c>
      <c r="G28" t="str">
        <f t="shared" si="0"/>
        <v>mod_catspim_assump</v>
      </c>
      <c r="H28" t="s">
        <v>928</v>
      </c>
      <c r="I28" t="str">
        <f t="shared" si="1"/>
        <v xml:space="preserve">    mod_catspim_assump_09: "All possible values of categorical identifiers occur in the population with probabilities that can be estimated ({{ ref_intext_augustine_et_al_2019 }}; {{ ref_intext_sun_et_al_2022 }}; {{ ref_intext_clarke_et_al_2023 }})"</v>
      </c>
    </row>
    <row r="29" spans="1:9">
      <c r="A29" t="s">
        <v>1207</v>
      </c>
      <c r="B29" t="s">
        <v>355</v>
      </c>
      <c r="C29" t="s">
        <v>920</v>
      </c>
      <c r="D29">
        <v>10</v>
      </c>
      <c r="F29" t="s">
        <v>2124</v>
      </c>
      <c r="G29" t="str">
        <f t="shared" si="0"/>
        <v>mod_catspim_assump</v>
      </c>
      <c r="H29" t="s">
        <v>928</v>
      </c>
      <c r="I29" t="str">
        <f t="shared" si="1"/>
        <v xml:space="preserve">    mod_catspim_assump_10: "Every individual is assigned 'full categorical identity' (i.e., 'set of traits given all categorical identifiers and possibilities') ({{ ref_intext_augustine_et_al_2019 }}; {{ ref_intext_clarke_et_al_2023 }})"</v>
      </c>
    </row>
    <row r="30" spans="1:9">
      <c r="A30" t="s">
        <v>1208</v>
      </c>
      <c r="B30" t="s">
        <v>355</v>
      </c>
      <c r="C30" t="s">
        <v>920</v>
      </c>
      <c r="D30">
        <v>11</v>
      </c>
      <c r="F30" t="s">
        <v>3808</v>
      </c>
      <c r="G30" t="str">
        <f t="shared" si="0"/>
        <v>mod_catspim_assump</v>
      </c>
      <c r="H30" t="s">
        <v>928</v>
      </c>
      <c r="I30" t="str">
        <f t="shared" si="1"/>
        <v xml:space="preserve">    mod_catspim_assump_11: "Individuals' identifying traits do not change during the [survey](/09_gloss_ref/09_glossary.md#survey) (e.g., antlers present*/absent) ({{ ref_intext_augustine_et_al_2019 }})"</v>
      </c>
    </row>
    <row r="31" spans="1:9">
      <c r="A31" t="s">
        <v>957</v>
      </c>
      <c r="B31" t="s">
        <v>355</v>
      </c>
      <c r="C31" t="s">
        <v>915</v>
      </c>
      <c r="D31">
        <v>1</v>
      </c>
      <c r="F31" t="s">
        <v>2125</v>
      </c>
      <c r="G31" t="str">
        <f t="shared" si="0"/>
        <v>mod_catspim_con</v>
      </c>
      <c r="H31" t="s">
        <v>928</v>
      </c>
      <c r="I31" t="str">
        <f t="shared" si="1"/>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32" spans="1:9">
      <c r="A32" t="s">
        <v>1014</v>
      </c>
      <c r="B32" t="s">
        <v>355</v>
      </c>
      <c r="C32" t="s">
        <v>915</v>
      </c>
      <c r="D32">
        <v>2</v>
      </c>
      <c r="F32" t="s">
        <v>3809</v>
      </c>
      <c r="G32" t="str">
        <f t="shared" si="0"/>
        <v>mod_catspim_con</v>
      </c>
      <c r="H32" t="s">
        <v>928</v>
      </c>
      <c r="I32" t="str">
        <f t="shared" si="1"/>
        <v xml:space="preserve">    mod_catspim_con_02: "May produce be less reliable*/accurate estimates for high-[density](/09_gloss_ref/09_glossary.md#density) populations ({{ ref_intext_sun_et_al_2022 }}; {{ ref_intext_clarke_et_al_2023 }})"</v>
      </c>
    </row>
    <row r="33" spans="1:9">
      <c r="A33" t="s">
        <v>1209</v>
      </c>
      <c r="B33" t="s">
        <v>355</v>
      </c>
      <c r="C33" t="s">
        <v>915</v>
      </c>
      <c r="D33">
        <v>3</v>
      </c>
      <c r="F33" t="s">
        <v>3810</v>
      </c>
      <c r="G33" t="str">
        <f t="shared" si="0"/>
        <v>mod_catspim_con</v>
      </c>
      <c r="H33" t="s">
        <v>928</v>
      </c>
      <c r="I33" t="str">
        <f t="shared" si="1"/>
        <v xml:space="preserve">    mod_catspim_con_03: "Too few categorical identifiers*/ possibilities can result in mis-assignments and overestimating [density](/09_gloss_ref/09_glossary.md#density) ({{ ref_intext_augustine_et_al_2019 }}; {{ ref_intext_parmenter_et_al_2003 }}; {{ ref_intext_clarke_et_al_2023 }})"</v>
      </c>
    </row>
    <row r="34" spans="1:9">
      <c r="A34" t="s">
        <v>958</v>
      </c>
      <c r="B34" t="s">
        <v>355</v>
      </c>
      <c r="C34" t="s">
        <v>922</v>
      </c>
      <c r="D34">
        <v>1</v>
      </c>
      <c r="F34" t="s">
        <v>3811</v>
      </c>
      <c r="G34" t="str">
        <f t="shared" si="0"/>
        <v>mod_catspim_pro</v>
      </c>
      <c r="H34" t="s">
        <v>928</v>
      </c>
      <c r="I34" t="str">
        <f t="shared" si="1"/>
        <v xml:space="preserve">    mod_catspim_pro_01: "May produce more precise and less biased [density](/09_gloss_ref/09_glossary.md#density) estimates than SC with less information ({{ ref_intext_sun_et_al_2022 }}; {{ ref_intext_clarke_et_al_2023 }})"</v>
      </c>
    </row>
    <row r="35" spans="1:9">
      <c r="A35" t="s">
        <v>959</v>
      </c>
      <c r="B35" t="s">
        <v>362</v>
      </c>
      <c r="C35" t="s">
        <v>920</v>
      </c>
      <c r="D35">
        <v>1</v>
      </c>
      <c r="F35" t="s">
        <v>2037</v>
      </c>
      <c r="G35" t="str">
        <f t="shared" si="0"/>
        <v>mod_cr_cmr_assump</v>
      </c>
      <c r="H35" t="s">
        <v>928</v>
      </c>
      <c r="I35" t="str">
        <f t="shared" si="1"/>
        <v xml:space="preserve">    mod_cr_cmr_assump_01: "Demographic closure (i.e., no births or deaths) ({{ ref_intext_wearn_gloverkapfer_2017 }})"</v>
      </c>
    </row>
    <row r="36" spans="1:9">
      <c r="A36" t="s">
        <v>1015</v>
      </c>
      <c r="B36" t="s">
        <v>362</v>
      </c>
      <c r="C36" t="s">
        <v>920</v>
      </c>
      <c r="D36">
        <v>2</v>
      </c>
      <c r="F36" t="s">
        <v>2038</v>
      </c>
      <c r="G36" t="str">
        <f t="shared" si="0"/>
        <v>mod_cr_cmr_assump</v>
      </c>
      <c r="H36" t="s">
        <v>928</v>
      </c>
      <c r="I36" t="str">
        <f t="shared" si="1"/>
        <v xml:space="preserve">    mod_cr_cmr_assump_02: "Geographic closure (i.e., no immigration or emigration) ({{ ref_intext_wearn_gloverkapfer_2017 }})"</v>
      </c>
    </row>
    <row r="37" spans="1:9">
      <c r="A37" t="s">
        <v>1058</v>
      </c>
      <c r="B37" t="s">
        <v>362</v>
      </c>
      <c r="C37" t="s">
        <v>920</v>
      </c>
      <c r="D37">
        <v>3</v>
      </c>
      <c r="F37" t="s">
        <v>2126</v>
      </c>
      <c r="G37" t="str">
        <f t="shared" si="0"/>
        <v>mod_cr_cmr_assump</v>
      </c>
      <c r="H37" t="s">
        <v>928</v>
      </c>
      <c r="I37" t="str">
        <f t="shared" si="1"/>
        <v xml:space="preserve">    mod_cr_cmr_assump_03: "All individuals have at least some probability of being detected ({{ ref_intext_rovero_et_al_2013 }})"</v>
      </c>
    </row>
    <row r="38" spans="1:9">
      <c r="A38" t="s">
        <v>1073</v>
      </c>
      <c r="B38" t="s">
        <v>362</v>
      </c>
      <c r="C38" t="s">
        <v>920</v>
      </c>
      <c r="D38">
        <v>4</v>
      </c>
      <c r="F38" t="s">
        <v>2203</v>
      </c>
      <c r="G38" t="str">
        <f t="shared" si="0"/>
        <v>mod_cr_cmr_assump</v>
      </c>
      <c r="H38" t="s">
        <v>928</v>
      </c>
      <c r="I38" t="str">
        <f t="shared" si="1"/>
        <v xml:space="preserve">    mod_cr_cmr_assump_04: "Sampled area encompasses the full extent of individuals’ movements ({{ ref_intext_karanth_nichols_1998 }}; {{ ref_intext_rovero_et_al_2013 }})"</v>
      </c>
    </row>
    <row r="39" spans="1:9">
      <c r="A39" t="s">
        <v>1084</v>
      </c>
      <c r="B39" t="s">
        <v>362</v>
      </c>
      <c r="C39" t="s">
        <v>920</v>
      </c>
      <c r="D39">
        <v>5</v>
      </c>
      <c r="F39" t="s">
        <v>2127</v>
      </c>
      <c r="G39" t="str">
        <f t="shared" si="0"/>
        <v>mod_cr_cmr_assump</v>
      </c>
      <c r="H39" t="s">
        <v>928</v>
      </c>
      <c r="I39" t="str">
        <f t="shared" si="1"/>
        <v xml:space="preserve">    mod_cr_cmr_assump_05: "Activity centres are randomly dispersed ({{ ref_intext_clarke_et_al_2023 }})"</v>
      </c>
    </row>
    <row r="40" spans="1:9">
      <c r="A40" t="s">
        <v>1095</v>
      </c>
      <c r="B40" t="s">
        <v>362</v>
      </c>
      <c r="C40" t="s">
        <v>920</v>
      </c>
      <c r="D40">
        <v>6</v>
      </c>
      <c r="F40" t="s">
        <v>2128</v>
      </c>
      <c r="G40" t="str">
        <f t="shared" si="0"/>
        <v>mod_cr_cmr_assump</v>
      </c>
      <c r="H40" t="s">
        <v>928</v>
      </c>
      <c r="I40" t="str">
        <f t="shared" si="1"/>
        <v xml:space="preserve">    mod_cr_cmr_assump_06: "Activity centres are stationary ({{ ref_intext_clarke_et_al_2023 }})"</v>
      </c>
    </row>
    <row r="41" spans="1:9">
      <c r="A41" t="s">
        <v>960</v>
      </c>
      <c r="B41" t="s">
        <v>362</v>
      </c>
      <c r="C41" t="s">
        <v>915</v>
      </c>
      <c r="D41">
        <v>1</v>
      </c>
      <c r="F41" t="s">
        <v>2579</v>
      </c>
      <c r="G41" t="str">
        <f t="shared" si="0"/>
        <v>mod_cr_cmr_con</v>
      </c>
      <c r="H41" t="s">
        <v>928</v>
      </c>
      <c r="I41" t="str">
        <f t="shared" si="1"/>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42" spans="1:9">
      <c r="A42" t="s">
        <v>1016</v>
      </c>
      <c r="B42" t="s">
        <v>362</v>
      </c>
      <c r="C42" t="s">
        <v>915</v>
      </c>
      <c r="D42">
        <v>2</v>
      </c>
      <c r="F42" t="s">
        <v>3812</v>
      </c>
      <c r="G42" t="str">
        <f t="shared" si="0"/>
        <v>mod_cr_cmr_con</v>
      </c>
      <c r="H42" t="s">
        <v>928</v>
      </c>
      <c r="I42" t="str">
        <f t="shared" si="1"/>
        <v xml:space="preserve">    mod_cr_cmr_con_02: "When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v>
      </c>
    </row>
    <row r="43" spans="1:9">
      <c r="A43" t="s">
        <v>1121</v>
      </c>
      <c r="B43" t="s">
        <v>362</v>
      </c>
      <c r="C43" t="s">
        <v>915</v>
      </c>
      <c r="D43">
        <v>3</v>
      </c>
      <c r="F43" t="s">
        <v>3726</v>
      </c>
      <c r="G43" t="str">
        <f t="shared" si="0"/>
        <v>mod_cr_cmr_con</v>
      </c>
      <c r="H43" t="s">
        <v>928</v>
      </c>
      <c r="I43" t="str">
        <f t="shared" si="1"/>
        <v xml:space="preserve">    mod_cr_cmr_con_03: "Dependent on the surveyed area, which is difficult to track and calculate ({{ ref_intext_wearn_gloverkapfer_2017 }})"</v>
      </c>
    </row>
    <row r="44" spans="1:9">
      <c r="A44" t="s">
        <v>1133</v>
      </c>
      <c r="B44" t="s">
        <v>362</v>
      </c>
      <c r="C44" t="s">
        <v>915</v>
      </c>
      <c r="D44">
        <v>4</v>
      </c>
      <c r="F44" t="s">
        <v>2039</v>
      </c>
      <c r="G44" t="str">
        <f t="shared" si="0"/>
        <v>mod_cr_cmr_con</v>
      </c>
      <c r="H44" t="s">
        <v>928</v>
      </c>
      <c r="I44" t="str">
        <f t="shared" si="1"/>
        <v xml:space="preserve">    mod_cr_cmr_con_06: "Requires a minimum number of captures and recaptures ({{ ref_intext_wearn_gloverkapfer_2017 }})"</v>
      </c>
    </row>
    <row r="45" spans="1:9">
      <c r="A45" t="s">
        <v>1139</v>
      </c>
      <c r="B45" t="s">
        <v>362</v>
      </c>
      <c r="C45" t="s">
        <v>915</v>
      </c>
      <c r="D45">
        <v>5</v>
      </c>
      <c r="F45" t="s">
        <v>2040</v>
      </c>
      <c r="G45" t="str">
        <f t="shared" si="0"/>
        <v>mod_cr_cmr_con</v>
      </c>
      <c r="H45" t="s">
        <v>928</v>
      </c>
      <c r="I45" t="str">
        <f t="shared" si="1"/>
        <v xml:space="preserve">    mod_cr_cmr_con_07: "Relatively stringent requirements for study design (e.g., no 'holes' in the trapping grid) ({{ ref_intext_wearn_gloverkapfer_2017 }})"</v>
      </c>
    </row>
    <row r="46" spans="1:9">
      <c r="A46" t="s">
        <v>1145</v>
      </c>
      <c r="B46" t="s">
        <v>362</v>
      </c>
      <c r="C46" t="s">
        <v>915</v>
      </c>
      <c r="D46">
        <v>6</v>
      </c>
      <c r="F46" t="s">
        <v>2129</v>
      </c>
      <c r="G46" t="str">
        <f t="shared" si="0"/>
        <v>mod_cr_cmr_con</v>
      </c>
      <c r="H46" t="s">
        <v>928</v>
      </c>
      <c r="I46" t="str">
        <f t="shared" si="1"/>
        <v xml:space="preserve">    mod_cr_cmr_con_08: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47" spans="1:9">
      <c r="A47" t="s">
        <v>946</v>
      </c>
      <c r="B47" t="s">
        <v>362</v>
      </c>
      <c r="C47" t="s">
        <v>915</v>
      </c>
      <c r="D47">
        <v>10</v>
      </c>
      <c r="F47" t="s">
        <v>2041</v>
      </c>
      <c r="G47" t="str">
        <f t="shared" si="0"/>
        <v>mod_cr_cmr_con</v>
      </c>
      <c r="H47" t="s">
        <v>928</v>
      </c>
      <c r="I47" t="str">
        <f t="shared" si="1"/>
        <v xml:space="preserve">    mod_cr_cmr_con_10: "Assumes a specific relationship between abundance and detection ({{ ref_intext_wearn_gloverkapfer_2017 }})"</v>
      </c>
    </row>
    <row r="48" spans="1:9">
      <c r="A48" t="s">
        <v>947</v>
      </c>
      <c r="B48" t="s">
        <v>362</v>
      </c>
      <c r="C48" t="s">
        <v>915</v>
      </c>
      <c r="D48">
        <v>11</v>
      </c>
      <c r="F48" t="s">
        <v>3813</v>
      </c>
      <c r="G48" t="str">
        <f t="shared" si="0"/>
        <v>mod_cr_cmr_con</v>
      </c>
      <c r="H48" t="s">
        <v>928</v>
      </c>
      <c r="I48" t="str">
        <f t="shared" si="1"/>
        <v xml:space="preserve">    mod_cr_cmr_con_11: "[Density](/09_gloss_ref/09_glossary.md#density) cannot be explicitly estimated because the true area animals occupy is never measured (only approximated) ({{ ref_intext_chandler_royle_2013 }})"</v>
      </c>
    </row>
    <row r="49" spans="1:9">
      <c r="A49" t="s">
        <v>961</v>
      </c>
      <c r="B49" t="s">
        <v>362</v>
      </c>
      <c r="C49" t="s">
        <v>922</v>
      </c>
      <c r="D49">
        <v>1</v>
      </c>
      <c r="F49" t="s">
        <v>2042</v>
      </c>
      <c r="G49" t="str">
        <f t="shared" si="0"/>
        <v>mod_cr_cmr_pro</v>
      </c>
      <c r="H49" t="s">
        <v>928</v>
      </c>
      <c r="I49" t="str">
        <f t="shared" si="1"/>
        <v xml:space="preserve">    mod_cr_cmr_pro_01: "May be used as a relative abundance index that controls for imperfect detection ({{ ref_intext_wearn_gloverkapfer_2017 }})"</v>
      </c>
    </row>
    <row r="50" spans="1:9">
      <c r="A50" t="s">
        <v>1017</v>
      </c>
      <c r="B50" t="s">
        <v>362</v>
      </c>
      <c r="C50" t="s">
        <v>922</v>
      </c>
      <c r="D50">
        <v>2</v>
      </c>
      <c r="F50" t="s">
        <v>2043</v>
      </c>
      <c r="G50" t="str">
        <f t="shared" si="0"/>
        <v>mod_cr_cmr_pro</v>
      </c>
      <c r="H50" t="s">
        <v>928</v>
      </c>
      <c r="I50" t="str">
        <f t="shared" si="1"/>
        <v xml:space="preserve">    mod_cr_cmr_pro_02: "Easy-to-use software exists to implement (e.g., CAPTURE){{ ref_intext_wearn_gloverkapfer_2017 }})"</v>
      </c>
    </row>
    <row r="51" spans="1:9">
      <c r="A51" t="s">
        <v>1155</v>
      </c>
      <c r="B51" t="s">
        <v>362</v>
      </c>
      <c r="C51" t="s">
        <v>922</v>
      </c>
      <c r="D51">
        <v>3</v>
      </c>
      <c r="F51" t="s">
        <v>2044</v>
      </c>
      <c r="G51" t="str">
        <f t="shared" si="0"/>
        <v>mod_cr_cmr_pro</v>
      </c>
      <c r="H51" t="s">
        <v>928</v>
      </c>
      <c r="I51" t="str">
        <f t="shared" si="1"/>
        <v xml:space="preserve">    mod_cr_cmr_pro_03: "Can use the robust design with 'open' models to obtain recruitment and survival rate estimates ({{ ref_intext_wearn_gloverkapfer_2017 }})"</v>
      </c>
    </row>
    <row r="52" spans="1:9">
      <c r="A52" t="s">
        <v>962</v>
      </c>
      <c r="B52" t="s">
        <v>918</v>
      </c>
      <c r="C52" t="s">
        <v>920</v>
      </c>
      <c r="D52">
        <v>1</v>
      </c>
      <c r="F52" t="s">
        <v>3814</v>
      </c>
      <c r="G52" t="str">
        <f t="shared" si="0"/>
        <v>mod_divers_rich_alpha_assump</v>
      </c>
      <c r="H52" t="s">
        <v>928</v>
      </c>
      <c r="I52" t="str">
        <f t="shared" si="1"/>
        <v xml:space="preserve">    mod_divers_rich_alpha_assump_01: "[Camera locations](/09_gloss_ref/09_glossary.md#camera_location) are [randomly placed](/09_gloss_ref/09_glossary.md#sampledesign_random) ({{ ref_intext_wearn_gloverkapfer_2017 }})"</v>
      </c>
    </row>
    <row r="53" spans="1:9">
      <c r="A53" t="s">
        <v>1018</v>
      </c>
      <c r="B53" t="s">
        <v>918</v>
      </c>
      <c r="C53" t="s">
        <v>920</v>
      </c>
      <c r="D53">
        <v>2</v>
      </c>
      <c r="F53" t="s">
        <v>3815</v>
      </c>
      <c r="G53" t="str">
        <f t="shared" si="0"/>
        <v>mod_divers_rich_alpha_assump</v>
      </c>
      <c r="H53" t="s">
        <v>928</v>
      </c>
      <c r="I53" t="str">
        <f t="shared" si="1"/>
        <v xml:space="preserve">    mod_divers_rich_alpha_assump_02: "[Camera locations](/09_gloss_ref/09_glossary.md#camera_location) are independent ({{ ref_intext_wearn_gloverkapfer_2017 }})"</v>
      </c>
    </row>
    <row r="54" spans="1:9">
      <c r="A54" t="s">
        <v>1059</v>
      </c>
      <c r="B54" t="s">
        <v>918</v>
      </c>
      <c r="C54" t="s">
        <v>920</v>
      </c>
      <c r="D54">
        <v>3</v>
      </c>
      <c r="F54" t="s">
        <v>3816</v>
      </c>
      <c r="G54" t="str">
        <f t="shared" si="0"/>
        <v>mod_divers_rich_alpha_assump</v>
      </c>
      <c r="H54" t="s">
        <v>928</v>
      </c>
      <c r="I54" t="str">
        <f t="shared" si="1"/>
        <v xml:space="preserve">    mod_divers_rich_alpha_assump_03: "[Detection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v>
      </c>
    </row>
    <row r="55" spans="1:9">
      <c r="A55" t="s">
        <v>1454</v>
      </c>
      <c r="B55" t="s">
        <v>918</v>
      </c>
      <c r="C55" t="s">
        <v>920</v>
      </c>
      <c r="D55">
        <v>4</v>
      </c>
      <c r="F55" t="s">
        <v>3817</v>
      </c>
      <c r="G55" t="str">
        <f t="shared" si="0"/>
        <v>mod_divers_rich_alpha_assump</v>
      </c>
      <c r="H55" t="s">
        <v>928</v>
      </c>
      <c r="I55" t="str">
        <f t="shared" si="1"/>
        <v xml:space="preserve">    mod_divers_rich_alpha_assump_04: "Sampling effort is comparable between [camera locations](/09_gloss_ref/09_glossary.md#camera_location) ({{ ref_intext_royle_nichols_2003 }})"</v>
      </c>
    </row>
    <row r="56" spans="1:9">
      <c r="A56" t="s">
        <v>963</v>
      </c>
      <c r="B56" t="s">
        <v>918</v>
      </c>
      <c r="C56" t="s">
        <v>915</v>
      </c>
      <c r="D56">
        <v>1</v>
      </c>
      <c r="F56" t="s">
        <v>2049</v>
      </c>
      <c r="G56" t="str">
        <f t="shared" si="0"/>
        <v>mod_divers_rich_alpha_con</v>
      </c>
      <c r="H56" t="s">
        <v>928</v>
      </c>
      <c r="I56" t="str">
        <f t="shared" si="1"/>
        <v xml:space="preserve">    mod_divers_rich_alpha_con_01: "Dependent on the scale (as captured in the species-area relationship) ({{ ref_intext_wearn_gloverkapfer_2017 }})"</v>
      </c>
    </row>
    <row r="57" spans="1:9">
      <c r="A57" t="s">
        <v>1019</v>
      </c>
      <c r="B57" t="s">
        <v>918</v>
      </c>
      <c r="C57" t="s">
        <v>915</v>
      </c>
      <c r="D57">
        <v>2</v>
      </c>
      <c r="F57" t="s">
        <v>2045</v>
      </c>
      <c r="G57" t="str">
        <f t="shared" si="0"/>
        <v>mod_divers_rich_alpha_con</v>
      </c>
      <c r="H57" t="s">
        <v>928</v>
      </c>
      <c r="I57" t="str">
        <f t="shared" si="1"/>
        <v xml:space="preserve">    mod_divers_rich_alpha_con_02: "All species have equal weight in calculations, and community evenness is disregarded ({{ ref_intext_wearn_gloverkapfer_2017 }})"</v>
      </c>
    </row>
    <row r="58" spans="1:9">
      <c r="A58" t="s">
        <v>1122</v>
      </c>
      <c r="B58" t="s">
        <v>918</v>
      </c>
      <c r="C58" t="s">
        <v>915</v>
      </c>
      <c r="D58">
        <v>3</v>
      </c>
      <c r="F58" t="s">
        <v>2052</v>
      </c>
      <c r="G58" t="str">
        <f t="shared" si="0"/>
        <v>mod_divers_rich_alpha_con</v>
      </c>
      <c r="H58" t="s">
        <v>928</v>
      </c>
      <c r="I58" t="str">
        <f t="shared" si="1"/>
        <v xml:space="preserve">    mod_divers_rich_alpha_con_03: "Insensitive to changes in abundance, community structure and community composition ({{ ref_intext_wearn_gloverkapfer_2017 }})"</v>
      </c>
    </row>
    <row r="59" spans="1:9">
      <c r="A59" t="s">
        <v>964</v>
      </c>
      <c r="B59" t="s">
        <v>918</v>
      </c>
      <c r="C59" t="s">
        <v>922</v>
      </c>
      <c r="D59">
        <v>1</v>
      </c>
      <c r="F59" t="s">
        <v>2050</v>
      </c>
      <c r="G59" t="str">
        <f t="shared" si="0"/>
        <v>mod_divers_rich_alpha_pro</v>
      </c>
      <c r="H59" t="s">
        <v>928</v>
      </c>
      <c r="I59" t="str">
        <f t="shared" si="1"/>
        <v xml:space="preserve">    mod_divers_rich_alpha_pro_01: "Fundamental to ecological theory and often a key metric used in management ({{ ref_intext_wearn_gloverkapfer_2017 }})"</v>
      </c>
    </row>
    <row r="60" spans="1:9">
      <c r="A60" t="s">
        <v>1020</v>
      </c>
      <c r="B60" t="s">
        <v>918</v>
      </c>
      <c r="C60" t="s">
        <v>922</v>
      </c>
      <c r="D60">
        <v>2</v>
      </c>
      <c r="F60" t="s">
        <v>2063</v>
      </c>
      <c r="G60" t="str">
        <f t="shared" si="0"/>
        <v>mod_divers_rich_alpha_pro</v>
      </c>
      <c r="H60" t="s">
        <v>928</v>
      </c>
      <c r="I60" t="str">
        <f t="shared" si="1"/>
        <v xml:space="preserve">    mod_divers_rich_alpha_pro_02: "Simple to analyze, interpret and communicate ({{ ref_intext_wearn_gloverkapfer_2017 }})"</v>
      </c>
    </row>
    <row r="61" spans="1:9">
      <c r="A61" t="s">
        <v>1156</v>
      </c>
      <c r="B61" t="s">
        <v>918</v>
      </c>
      <c r="C61" t="s">
        <v>922</v>
      </c>
      <c r="D61">
        <v>3</v>
      </c>
      <c r="F61" t="s">
        <v>2056</v>
      </c>
      <c r="G61" t="str">
        <f t="shared" si="0"/>
        <v>mod_divers_rich_alpha_pro</v>
      </c>
      <c r="H61" t="s">
        <v>928</v>
      </c>
      <c r="I61" t="str">
        <f t="shared" si="1"/>
        <v xml:space="preserve">    mod_divers_rich_alpha_pro_03: "Models exist to estimate asymptotic species richness, including unseen species (simple versions of these models - 'EstimateS' and the 'vegan' R-packages) ({{ ref_intext_wearn_gloverkapfer_2017 }})"</v>
      </c>
    </row>
    <row r="62" spans="1:9">
      <c r="A62" t="s">
        <v>965</v>
      </c>
      <c r="B62" t="s">
        <v>917</v>
      </c>
      <c r="C62" t="s">
        <v>920</v>
      </c>
      <c r="D62">
        <v>1</v>
      </c>
      <c r="F62" t="s">
        <v>3814</v>
      </c>
      <c r="G62" t="str">
        <f t="shared" si="0"/>
        <v>mod_divers_rich_beta_assump</v>
      </c>
      <c r="H62" t="s">
        <v>928</v>
      </c>
      <c r="I62" t="str">
        <f t="shared" si="1"/>
        <v xml:space="preserve">    mod_divers_rich_beta_assump_01: "[Camera locations](/09_gloss_ref/09_glossary.md#camera_location) are [randomly placed](/09_gloss_ref/09_glossary.md#sampledesign_random) ({{ ref_intext_wearn_gloverkapfer_2017 }})"</v>
      </c>
    </row>
    <row r="63" spans="1:9">
      <c r="A63" t="s">
        <v>1021</v>
      </c>
      <c r="B63" t="s">
        <v>917</v>
      </c>
      <c r="C63" t="s">
        <v>920</v>
      </c>
      <c r="D63">
        <v>2</v>
      </c>
      <c r="F63" t="s">
        <v>2060</v>
      </c>
      <c r="G63" t="str">
        <f t="shared" si="0"/>
        <v>mod_divers_rich_beta_assump</v>
      </c>
      <c r="H63" t="s">
        <v>928</v>
      </c>
      <c r="I63" t="str">
        <f t="shared" si="1"/>
        <v xml:space="preserve">    mod_divers_rich_beta_assump_02: "Randomness and independence ({{ ref_intext_wearn_gloverkapfer_2017 }})"</v>
      </c>
    </row>
    <row r="64" spans="1:9">
      <c r="A64" t="s">
        <v>1060</v>
      </c>
      <c r="B64" t="s">
        <v>917</v>
      </c>
      <c r="C64" t="s">
        <v>920</v>
      </c>
      <c r="D64">
        <v>3</v>
      </c>
      <c r="F64" t="s">
        <v>2061</v>
      </c>
      <c r="G64" t="str">
        <f t="shared" si="0"/>
        <v>mod_divers_rich_beta_assump</v>
      </c>
      <c r="H64" t="s">
        <v>928</v>
      </c>
      <c r="I64" t="str">
        <f t="shared" si="1"/>
        <v xml:space="preserve">    mod_divers_rich_beta_assump_03: "Samples are assumed to have been taken at random from the broader population of sites ({{ ref_intext_wearn_gloverkapfer_2017 }})"</v>
      </c>
    </row>
    <row r="65" spans="1:9">
      <c r="A65" t="s">
        <v>966</v>
      </c>
      <c r="B65" t="s">
        <v>917</v>
      </c>
      <c r="C65" t="s">
        <v>915</v>
      </c>
      <c r="D65">
        <v>1</v>
      </c>
      <c r="F65" t="s">
        <v>2058</v>
      </c>
      <c r="G65" t="str">
        <f t="shared" si="0"/>
        <v>mod_divers_rich_beta_con</v>
      </c>
      <c r="H65" t="s">
        <v>928</v>
      </c>
      <c r="I65" t="str">
        <f t="shared" si="1"/>
        <v xml:space="preserve">    mod_divers_rich_beta_con_01: "No single best measure for all purposes ({{ ref_intext_wearn_gloverkapfer_2017 }})"</v>
      </c>
    </row>
    <row r="66" spans="1:9">
      <c r="A66" t="s">
        <v>1022</v>
      </c>
      <c r="B66" t="s">
        <v>917</v>
      </c>
      <c r="C66" t="s">
        <v>915</v>
      </c>
      <c r="D66">
        <v>2</v>
      </c>
      <c r="F66" t="s">
        <v>2054</v>
      </c>
      <c r="G66" t="str">
        <f t="shared" ref="G66:G129" si="2">B66&amp;"_"&amp;C66</f>
        <v>mod_divers_rich_beta_con</v>
      </c>
      <c r="H66" t="s">
        <v>928</v>
      </c>
      <c r="I66" t="str">
        <f t="shared" ref="I66:I129" si="3">"    "&amp;A66&amp;": "&amp;""""&amp;F66&amp;""""</f>
        <v xml:space="preserve">    mod_divers_rich_beta_con_02: "Interpretation/communication not always straightforward ({{ ref_intext_wearn_gloverkapfer_2017 }})"</v>
      </c>
    </row>
    <row r="67" spans="1:9">
      <c r="A67" t="s">
        <v>1123</v>
      </c>
      <c r="B67" t="s">
        <v>917</v>
      </c>
      <c r="C67" t="s">
        <v>915</v>
      </c>
      <c r="D67">
        <v>3</v>
      </c>
      <c r="F67" t="s">
        <v>2062</v>
      </c>
      <c r="G67" t="str">
        <f t="shared" si="2"/>
        <v>mod_divers_rich_beta_con</v>
      </c>
      <c r="H67" t="s">
        <v>928</v>
      </c>
      <c r="I67" t="str">
        <f t="shared" si="3"/>
        <v xml:space="preserve">    mod_divers_rich_beta_con_03: "Scale-dependent (i.e., influenced by the size of the communities that are being included) ({{ ref_intext_wearn_gloverkapfer_2017 }})"</v>
      </c>
    </row>
    <row r="68" spans="1:9">
      <c r="A68" t="s">
        <v>967</v>
      </c>
      <c r="B68" t="s">
        <v>917</v>
      </c>
      <c r="C68" t="s">
        <v>922</v>
      </c>
      <c r="D68">
        <v>1</v>
      </c>
      <c r="F68" t="s">
        <v>2046</v>
      </c>
      <c r="G68" t="str">
        <f t="shared" si="2"/>
        <v>mod_divers_rich_beta_pro</v>
      </c>
      <c r="H68" t="s">
        <v>928</v>
      </c>
      <c r="I68" t="str">
        <f t="shared" si="3"/>
        <v xml:space="preserve">    mod_divers_rich_beta_pro_01: "Can be used to track changes in community composition ({{ ref_intext_wearn_gloverkapfer_2017 }})"</v>
      </c>
    </row>
    <row r="69" spans="1:9">
      <c r="A69" t="s">
        <v>1023</v>
      </c>
      <c r="B69" t="s">
        <v>917</v>
      </c>
      <c r="C69" t="s">
        <v>922</v>
      </c>
      <c r="D69">
        <v>2</v>
      </c>
      <c r="F69" t="s">
        <v>2059</v>
      </c>
      <c r="G69" t="str">
        <f t="shared" si="2"/>
        <v>mod_divers_rich_beta_pro</v>
      </c>
      <c r="H69" t="s">
        <v>928</v>
      </c>
      <c r="I69" t="str">
        <f t="shared" si="3"/>
        <v xml:space="preserve">    mod_divers_rich_beta_pro_02: "Plays a critical role in effective conservation prioritization (e.g., designing reserve networks) ({{ ref_intext_wearn_gloverkapfer_2017 }})"</v>
      </c>
    </row>
    <row r="70" spans="1:9">
      <c r="A70" t="s">
        <v>1157</v>
      </c>
      <c r="B70" t="s">
        <v>917</v>
      </c>
      <c r="C70" t="s">
        <v>922</v>
      </c>
      <c r="D70">
        <v>3</v>
      </c>
      <c r="F70" t="s">
        <v>2051</v>
      </c>
      <c r="G70" t="str">
        <f t="shared" si="2"/>
        <v>mod_divers_rich_beta_pro</v>
      </c>
      <c r="H70" t="s">
        <v>928</v>
      </c>
      <c r="I70" t="str">
        <f t="shared" si="3"/>
        <v xml:space="preserve">    mod_divers_rich_beta_pro_03: "Important for detecting changes in the fundamental processes ({{ ref_intext_wearn_gloverkapfer_2017 }})"</v>
      </c>
    </row>
    <row r="71" spans="1:9">
      <c r="A71" t="s">
        <v>968</v>
      </c>
      <c r="B71" t="s">
        <v>919</v>
      </c>
      <c r="C71" t="s">
        <v>920</v>
      </c>
      <c r="D71">
        <v>1</v>
      </c>
      <c r="F71" t="s">
        <v>3814</v>
      </c>
      <c r="G71" t="str">
        <f t="shared" si="2"/>
        <v>mod_divers_rich_gamma_assump</v>
      </c>
      <c r="H71" t="s">
        <v>928</v>
      </c>
      <c r="I71" t="str">
        <f t="shared" si="3"/>
        <v xml:space="preserve">    mod_divers_rich_gamma_assump_01: "[Camera locations](/09_gloss_ref/09_glossary.md#camera_location) are [randomly placed](/09_gloss_ref/09_glossary.md#sampledesign_random) ({{ ref_intext_wearn_gloverkapfer_2017 }})"</v>
      </c>
    </row>
    <row r="72" spans="1:9">
      <c r="A72" t="s">
        <v>1024</v>
      </c>
      <c r="B72" t="s">
        <v>919</v>
      </c>
      <c r="C72" t="s">
        <v>920</v>
      </c>
      <c r="D72">
        <v>2</v>
      </c>
      <c r="F72" t="s">
        <v>3815</v>
      </c>
      <c r="G72" t="str">
        <f t="shared" si="2"/>
        <v>mod_divers_rich_gamma_assump</v>
      </c>
      <c r="H72" t="s">
        <v>928</v>
      </c>
      <c r="I72" t="str">
        <f t="shared" si="3"/>
        <v xml:space="preserve">    mod_divers_rich_gamma_assump_02: "[Camera locations](/09_gloss_ref/09_glossary.md#camera_location) are independent ({{ ref_intext_wearn_gloverkapfer_2017 }})"</v>
      </c>
    </row>
    <row r="73" spans="1:9">
      <c r="A73" t="s">
        <v>1061</v>
      </c>
      <c r="B73" t="s">
        <v>919</v>
      </c>
      <c r="C73" t="s">
        <v>920</v>
      </c>
      <c r="D73">
        <v>3</v>
      </c>
      <c r="F73" t="s">
        <v>3818</v>
      </c>
      <c r="G73" t="str">
        <f t="shared" si="2"/>
        <v>mod_divers_rich_gamma_assump</v>
      </c>
      <c r="H73" t="s">
        <v>928</v>
      </c>
      <c r="I73" t="str">
        <f t="shared" si="3"/>
        <v xml:space="preserve">    mod_divers_rich_gamma_assump_03: "[Detection probability](/09_gloss_ref/09_glossary.md#detection_probability) of different species remains the same ({{ ref_intext_wearn_gloverkapfer_2017 }})"</v>
      </c>
    </row>
    <row r="74" spans="1:9">
      <c r="A74" t="s">
        <v>969</v>
      </c>
      <c r="B74" t="s">
        <v>919</v>
      </c>
      <c r="C74" t="s">
        <v>915</v>
      </c>
      <c r="D74">
        <v>1</v>
      </c>
      <c r="F74" t="s">
        <v>2055</v>
      </c>
      <c r="G74" t="str">
        <f t="shared" si="2"/>
        <v>mod_divers_rich_gamma_con</v>
      </c>
      <c r="H74" t="s">
        <v>928</v>
      </c>
      <c r="I74" t="str">
        <f t="shared" si="3"/>
        <v xml:space="preserve">    mod_divers_rich_gamma_con_01: "Many indices exist, and it can be difficult to choose the most appropriate ({{ ref_intext_wearn_gloverkapfer_2017 }})"</v>
      </c>
    </row>
    <row r="75" spans="1:9">
      <c r="A75" t="s">
        <v>1025</v>
      </c>
      <c r="B75" t="s">
        <v>919</v>
      </c>
      <c r="C75" t="s">
        <v>915</v>
      </c>
      <c r="D75">
        <v>2</v>
      </c>
      <c r="F75" t="s">
        <v>2048</v>
      </c>
      <c r="G75" t="str">
        <f t="shared" si="2"/>
        <v>mod_divers_rich_gamma_con</v>
      </c>
      <c r="H75" t="s">
        <v>928</v>
      </c>
      <c r="I75" t="str">
        <f t="shared" si="3"/>
        <v xml:space="preserve">    mod_divers_rich_gamma_con_02: "Comparing measures across space, time and studies can be very difficult ({{ ref_intext_wearn_gloverkapfer_2017 }})"</v>
      </c>
    </row>
    <row r="76" spans="1:9">
      <c r="A76" t="s">
        <v>1124</v>
      </c>
      <c r="B76" t="s">
        <v>919</v>
      </c>
      <c r="C76" t="s">
        <v>915</v>
      </c>
      <c r="D76">
        <v>3</v>
      </c>
      <c r="F76" t="s">
        <v>2053</v>
      </c>
      <c r="G76" t="str">
        <f t="shared" si="2"/>
        <v>mod_divers_rich_gamma_con</v>
      </c>
      <c r="H76" t="s">
        <v>928</v>
      </c>
      <c r="I76" t="str">
        <f t="shared" si="3"/>
        <v xml:space="preserve">    mod_divers_rich_gamma_con_03: "Insensitive to changes in community composition ({{ ref_intext_wearn_gloverkapfer_2017 }}) (however, this may be conditional on study design)"</v>
      </c>
    </row>
    <row r="77" spans="1:9">
      <c r="A77" t="s">
        <v>970</v>
      </c>
      <c r="B77" t="s">
        <v>919</v>
      </c>
      <c r="C77" t="s">
        <v>922</v>
      </c>
      <c r="D77">
        <v>1</v>
      </c>
      <c r="F77" t="s">
        <v>2047</v>
      </c>
      <c r="G77" t="str">
        <f t="shared" si="2"/>
        <v>mod_divers_rich_gamma_pro</v>
      </c>
      <c r="H77" t="s">
        <v>928</v>
      </c>
      <c r="I77" t="str">
        <f t="shared" si="3"/>
        <v xml:space="preserve">    mod_divers_rich_gamma_pro_01: "Captures evenness and richness (although some indices only reflect evenness) ({{ ref_intext_wearn_gloverkapfer_2017 }})"</v>
      </c>
    </row>
    <row r="78" spans="1:9">
      <c r="A78" t="s">
        <v>1026</v>
      </c>
      <c r="B78" t="s">
        <v>919</v>
      </c>
      <c r="C78" t="s">
        <v>922</v>
      </c>
      <c r="D78">
        <v>2</v>
      </c>
      <c r="F78" t="s">
        <v>2057</v>
      </c>
      <c r="G78" t="str">
        <f t="shared" si="2"/>
        <v>mod_divers_rich_gamma_pro</v>
      </c>
      <c r="H78" t="s">
        <v>928</v>
      </c>
      <c r="I78" t="str">
        <f t="shared" si="3"/>
        <v xml:space="preserve">    mod_divers_rich_gamma_pro_02: "Most indices are easy to calculate and widely implemented in software packages (e.g., 'EstimateS' and 'vegan' in R) ({{ ref_intext_wearn_gloverkapfer_2017 }})"</v>
      </c>
    </row>
    <row r="79" spans="1:9">
      <c r="A79" t="s">
        <v>971</v>
      </c>
      <c r="B79" t="s">
        <v>342</v>
      </c>
      <c r="C79" t="s">
        <v>920</v>
      </c>
      <c r="D79">
        <v>1</v>
      </c>
      <c r="F79" t="s">
        <v>2130</v>
      </c>
      <c r="G79" t="str">
        <f t="shared" si="2"/>
        <v>mod_ds_assump</v>
      </c>
      <c r="H79" t="s">
        <v>928</v>
      </c>
      <c r="I79" t="str">
        <f t="shared" si="3"/>
        <v xml:space="preserve">    mod_ds_assump_01: "Random or systematic random placements (consistent with the assumption that points are placed independently of animal locations) ({{ ref_intext_howe_et_al_2017 }})"</v>
      </c>
    </row>
    <row r="80" spans="1:9">
      <c r="A80" t="s">
        <v>1027</v>
      </c>
      <c r="B80" t="s">
        <v>342</v>
      </c>
      <c r="C80" t="s">
        <v>920</v>
      </c>
      <c r="D80">
        <v>2</v>
      </c>
      <c r="F80" t="s">
        <v>2131</v>
      </c>
      <c r="G80" t="str">
        <f t="shared" si="2"/>
        <v>mod_ds_assump</v>
      </c>
      <c r="H80" t="s">
        <v>928</v>
      </c>
      <c r="I80" t="str">
        <f t="shared" si="3"/>
        <v xml:space="preserve">    mod_ds_assump_02: "Camera locations are randomly placed relative to animal movement ({{ ref_intext_palencia_et_al_2021 }})"</v>
      </c>
    </row>
    <row r="81" spans="1:9">
      <c r="A81" t="s">
        <v>1062</v>
      </c>
      <c r="B81" t="s">
        <v>342</v>
      </c>
      <c r="C81" t="s">
        <v>920</v>
      </c>
      <c r="D81">
        <v>3</v>
      </c>
      <c r="F81" t="s">
        <v>2132</v>
      </c>
      <c r="G81" t="str">
        <f t="shared" si="2"/>
        <v>mod_ds_assump</v>
      </c>
      <c r="H81" t="s">
        <v>928</v>
      </c>
      <c r="I81" t="str">
        <f t="shared" si="3"/>
        <v xml:space="preserve">    mod_ds_assump_03: "Detection is perfect (detection probability '*p*' =  1) at focal area */ distance 0 ({{ ref_intext_palencia_et_al_2021 }})"</v>
      </c>
    </row>
    <row r="82" spans="1:9">
      <c r="A82" t="s">
        <v>1074</v>
      </c>
      <c r="B82" t="s">
        <v>342</v>
      </c>
      <c r="C82" t="s">
        <v>920</v>
      </c>
      <c r="D82">
        <v>4</v>
      </c>
      <c r="F82" t="s">
        <v>3819</v>
      </c>
      <c r="G82" t="str">
        <f t="shared" si="2"/>
        <v>mod_ds_assump</v>
      </c>
      <c r="H82" t="s">
        <v>928</v>
      </c>
      <c r="I82" t="str">
        <f t="shared" si="3"/>
        <v xml:space="preserve">    mod_ds_assump_04: "Demographic closure (i.e., no births or deaths) and geographic closure (i.e., no immigration or emigration) (animal [density](/09_gloss_ref/09_glossary.md#density) is constant during the [survey](/09_gloss_ref/09_glossary.md#survey)) ({{ ref_intext_palencia_et_al_2021 }})"</v>
      </c>
    </row>
    <row r="83" spans="1:9">
      <c r="A83" t="s">
        <v>1085</v>
      </c>
      <c r="B83" t="s">
        <v>342</v>
      </c>
      <c r="C83" t="s">
        <v>920</v>
      </c>
      <c r="D83">
        <v>5</v>
      </c>
      <c r="F83" t="s">
        <v>2133</v>
      </c>
      <c r="G83" t="str">
        <f t="shared" si="2"/>
        <v>mod_ds_assump</v>
      </c>
      <c r="H83" t="s">
        <v>928</v>
      </c>
      <c r="I83" t="str">
        <f t="shared" si="3"/>
        <v xml:space="preserve">    mod_ds_assump_05: "Animal movement and behaviour are unaffected by the cameras ({{ ref_intext_palencia_et_al_2021 }})"</v>
      </c>
    </row>
    <row r="84" spans="1:9">
      <c r="A84" t="s">
        <v>1096</v>
      </c>
      <c r="B84" t="s">
        <v>342</v>
      </c>
      <c r="C84" t="s">
        <v>920</v>
      </c>
      <c r="D84">
        <v>6</v>
      </c>
      <c r="F84" t="s">
        <v>2134</v>
      </c>
      <c r="G84" t="str">
        <f t="shared" si="2"/>
        <v>mod_ds_assump</v>
      </c>
      <c r="H84" t="s">
        <v>928</v>
      </c>
      <c r="I84" t="str">
        <f t="shared" si="3"/>
        <v xml:space="preserve">    mod_ds_assump_06: "Animals are detected at initial locations (e.g., they do not change course in response to the camera prior to detection) ({{ ref_intext_palencia_et_al_2021 }})"</v>
      </c>
    </row>
    <row r="85" spans="1:9">
      <c r="A85" t="s">
        <v>1104</v>
      </c>
      <c r="B85" t="s">
        <v>342</v>
      </c>
      <c r="C85" t="s">
        <v>920</v>
      </c>
      <c r="D85">
        <v>7</v>
      </c>
      <c r="F85" t="s">
        <v>2135</v>
      </c>
      <c r="G85" t="str">
        <f t="shared" si="2"/>
        <v>mod_ds_assump</v>
      </c>
      <c r="H85" t="s">
        <v>928</v>
      </c>
      <c r="I85" t="str">
        <f t="shared" si="3"/>
        <v xml:space="preserve">    mod_ds_assump_07: "Distances are measured exactly (however if the data from different distances will be grouped ('binned') for analysis later, an accuracy of +*/- 1m may suffice) ({{ ref_intext_palencia_et_al_2021 }})"</v>
      </c>
    </row>
    <row r="86" spans="1:9">
      <c r="A86" t="s">
        <v>1110</v>
      </c>
      <c r="B86" t="s">
        <v>342</v>
      </c>
      <c r="C86" t="s">
        <v>920</v>
      </c>
      <c r="D86">
        <v>8</v>
      </c>
      <c r="F86" t="s">
        <v>3820</v>
      </c>
      <c r="G86" t="str">
        <f t="shared" si="2"/>
        <v>mod_ds_assump</v>
      </c>
      <c r="H86" t="s">
        <v>928</v>
      </c>
      <c r="I86" t="str">
        <f t="shared" si="3"/>
        <v xml:space="preserve">    mod_ds_assump_08: "Detections are [independent](/09_gloss_ref/09_glossary.md#independent_detections) ({{ ref_intext_palencia_et_al_2021 }})"</v>
      </c>
    </row>
    <row r="87" spans="1:9">
      <c r="A87" t="s">
        <v>1116</v>
      </c>
      <c r="B87" t="s">
        <v>342</v>
      </c>
      <c r="C87" t="s">
        <v>920</v>
      </c>
      <c r="D87">
        <v>9</v>
      </c>
      <c r="F87" t="s">
        <v>2136</v>
      </c>
      <c r="G87" t="str">
        <f t="shared" si="2"/>
        <v>mod_ds_assump</v>
      </c>
      <c r="H87" t="s">
        <v>928</v>
      </c>
      <c r="I87" t="str">
        <f t="shared" si="3"/>
        <v xml:space="preserve">    mod_ds_assump_09: "Snapshot moments selected independently of animal locations ({{ ref_intext_palencia_et_al_2021 }})"</v>
      </c>
    </row>
    <row r="88" spans="1:9">
      <c r="A88" t="s">
        <v>972</v>
      </c>
      <c r="B88" t="s">
        <v>342</v>
      </c>
      <c r="C88" t="s">
        <v>915</v>
      </c>
      <c r="D88">
        <v>1</v>
      </c>
      <c r="F88" t="s">
        <v>2064</v>
      </c>
      <c r="G88" t="str">
        <f t="shared" si="2"/>
        <v>mod_ds_con</v>
      </c>
      <c r="H88" t="s">
        <v>928</v>
      </c>
      <c r="I88" t="str">
        <f t="shared" si="3"/>
        <v xml:space="preserve">    mod_ds_con_01: "May require discarding a portion of the dataset (when the best fitting model truncates the dataset) ({{ ref_intext_wearn_gloverkapfer_2017 }})"</v>
      </c>
    </row>
    <row r="89" spans="1:9">
      <c r="A89" t="s">
        <v>1028</v>
      </c>
      <c r="B89" t="s">
        <v>342</v>
      </c>
      <c r="C89" t="s">
        <v>915</v>
      </c>
      <c r="D89">
        <v>2</v>
      </c>
      <c r="F89" t="s">
        <v>2137</v>
      </c>
      <c r="G89" t="str">
        <f t="shared" si="2"/>
        <v>mod_ds_con</v>
      </c>
      <c r="H89" t="s">
        <v>928</v>
      </c>
      <c r="I89" t="str">
        <f t="shared" si="3"/>
        <v xml:space="preserve">    mod_ds_con_02: "Biased by movement speed ({{ ref_intext_palencia_et_al_2021 }})"</v>
      </c>
    </row>
    <row r="90" spans="1:9">
      <c r="A90" t="s">
        <v>1125</v>
      </c>
      <c r="B90" t="s">
        <v>342</v>
      </c>
      <c r="C90" t="s">
        <v>915</v>
      </c>
      <c r="D90">
        <v>3</v>
      </c>
      <c r="F90" t="s">
        <v>2138</v>
      </c>
      <c r="G90" t="str">
        <f t="shared" si="2"/>
        <v>mod_ds_con</v>
      </c>
      <c r="H90" t="s">
        <v>928</v>
      </c>
      <c r="I90" t="str">
        <f t="shared" si="3"/>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91" spans="1:9">
      <c r="A91" t="s">
        <v>1134</v>
      </c>
      <c r="B91" t="s">
        <v>342</v>
      </c>
      <c r="C91" t="s">
        <v>915</v>
      </c>
      <c r="D91">
        <v>4</v>
      </c>
      <c r="F91" t="s">
        <v>2139</v>
      </c>
      <c r="G91" t="str">
        <f t="shared" si="2"/>
        <v>mod_ds_con</v>
      </c>
      <c r="H91" t="s">
        <v>928</v>
      </c>
      <c r="I91" t="str">
        <f t="shared" si="3"/>
        <v xml:space="preserve">    mod_ds_con_04: "Does not permit inference about spatial variation in abundance (unless using hierarchical distance which can model spatial variation as a function of covariates) ({{ ref_intext_gilbert_et_al_2021 }}; {{ ref_intext_clarke_et_al_2023 }})"</v>
      </c>
    </row>
    <row r="92" spans="1:9">
      <c r="A92" t="s">
        <v>1140</v>
      </c>
      <c r="B92" t="s">
        <v>342</v>
      </c>
      <c r="C92" t="s">
        <v>915</v>
      </c>
      <c r="D92">
        <v>5</v>
      </c>
      <c r="F92" t="s">
        <v>2140</v>
      </c>
      <c r="G92" t="str">
        <f t="shared" si="2"/>
        <v>mod_ds_con</v>
      </c>
      <c r="H92" t="s">
        <v>928</v>
      </c>
      <c r="I92" t="str">
        <f t="shared" si="3"/>
        <v xml:space="preserve">    mod_ds_con_05: "Calculating camera-animal distances can be labour-intensive and time-consuming (However, recently developed techniques (e.g., Johanns et al., 2022) show promise for simplifying and automating the process) ({{ ref_intext_clarke_et_al_2023 }})"</v>
      </c>
    </row>
    <row r="93" spans="1:9">
      <c r="A93" t="s">
        <v>1146</v>
      </c>
      <c r="B93" t="s">
        <v>342</v>
      </c>
      <c r="C93" t="s">
        <v>915</v>
      </c>
      <c r="D93">
        <v>6</v>
      </c>
      <c r="F93" t="s">
        <v>3821</v>
      </c>
      <c r="G93" t="str">
        <f t="shared" si="2"/>
        <v>mod_ds_con</v>
      </c>
      <c r="H93" t="s">
        <v>928</v>
      </c>
      <c r="I93" t="str">
        <f t="shared" si="3"/>
        <v xml:space="preserve">    mod_ds_con_06: "Requires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94" spans="1:9">
      <c r="A94" t="s">
        <v>1150</v>
      </c>
      <c r="B94" t="s">
        <v>342</v>
      </c>
      <c r="C94" t="s">
        <v>915</v>
      </c>
      <c r="D94">
        <v>7</v>
      </c>
      <c r="F94" t="s">
        <v>3822</v>
      </c>
      <c r="G94" t="str">
        <f t="shared" si="2"/>
        <v>mod_ds_con</v>
      </c>
      <c r="H94" t="s">
        <v>928</v>
      </c>
      <c r="I94" t="str">
        <f t="shared" si="3"/>
        <v xml:space="preserve">    mod_ds_con_07: "Tends to underestimate [density](/09_gloss_ref/09_glossary.md#density) ({{ ref_intext_howe_et_al_2017 }}; {{ ref_intext_twining_et_al_2022 }}; {{ ref_intext_clarke_et_al_2023 }})"</v>
      </c>
    </row>
    <row r="95" spans="1:9">
      <c r="A95" t="s">
        <v>1153</v>
      </c>
      <c r="B95" t="s">
        <v>342</v>
      </c>
      <c r="C95" t="s">
        <v>915</v>
      </c>
      <c r="D95">
        <v>8</v>
      </c>
      <c r="F95" t="s">
        <v>3823</v>
      </c>
      <c r="G95" t="str">
        <f t="shared" si="2"/>
        <v>mod_ds_con</v>
      </c>
      <c r="H95" t="s">
        <v>928</v>
      </c>
      <c r="I95" t="str">
        <f t="shared" si="3"/>
        <v xml:space="preserve">    mod_ds_con_08: "Low population [density](/09_gloss_ref/09_glossary.md#density) and reactivity to cameras may be major sources of bias' ({{ ref_intext_bessone_et_al_2020 }}; {{ ref_intext_clarke_et_al_2023 }})"</v>
      </c>
    </row>
    <row r="96" spans="1:9">
      <c r="A96" t="s">
        <v>973</v>
      </c>
      <c r="B96" t="s">
        <v>342</v>
      </c>
      <c r="C96" t="s">
        <v>922</v>
      </c>
      <c r="D96">
        <v>1</v>
      </c>
      <c r="F96" t="s">
        <v>2065</v>
      </c>
      <c r="G96" t="str">
        <f t="shared" si="2"/>
        <v>mod_ds_pro</v>
      </c>
      <c r="H96" t="s">
        <v>928</v>
      </c>
      <c r="I96" t="str">
        <f t="shared" si="3"/>
        <v xml:space="preserve">    mod_ds_pro_01: "A shortcut to controlling for variation in detection distances by only counting individuals within a short distance with an unobstructed view, and well sampled across cameras and species ({{ ref_intext_wearn_gloverkapfer_2017 }})"</v>
      </c>
    </row>
    <row r="97" spans="1:9">
      <c r="A97" t="s">
        <v>1029</v>
      </c>
      <c r="B97" t="s">
        <v>342</v>
      </c>
      <c r="C97" t="s">
        <v>922</v>
      </c>
      <c r="D97">
        <v>2</v>
      </c>
      <c r="F97" t="s">
        <v>3824</v>
      </c>
      <c r="G97" t="str">
        <f t="shared" si="2"/>
        <v>mod_ds_pro</v>
      </c>
      <c r="H97" t="s">
        <v>928</v>
      </c>
      <c r="I97" t="str">
        <f t="shared" si="3"/>
        <v xml:space="preserve">    mod_ds_pro_02: "[Density](/09_gloss_ref/09_glossary.md#density) estimates are unbiased by animal movement 'since camera-animal distance is measured at a certain instant in time (intervals of duration *t* apart)' ({{ ref_intext_howe_et_al_2017 }}; {{ ref_intext_clarke_et_al_2023 }})"</v>
      </c>
    </row>
    <row r="98" spans="1:9">
      <c r="A98" t="s">
        <v>1158</v>
      </c>
      <c r="B98" t="s">
        <v>342</v>
      </c>
      <c r="C98" t="s">
        <v>922</v>
      </c>
      <c r="D98">
        <v>3</v>
      </c>
      <c r="F98" t="s">
        <v>3825</v>
      </c>
      <c r="G98" t="str">
        <f t="shared" si="2"/>
        <v>mod_ds_pro</v>
      </c>
      <c r="H98" t="s">
        <v>928</v>
      </c>
      <c r="I98" t="str">
        <f t="shared" si="3"/>
        <v xml:space="preserve">    mod_ds_pro_03: "Can be applied to low-[density](/09_gloss_ref/09_glossary.md#density) populations ({{ ref_intext_howe_et_al_2017 }}; {{ ref_intext_clarke_et_al_2023 }})"</v>
      </c>
    </row>
    <row r="99" spans="1:9">
      <c r="A99" t="s">
        <v>1166</v>
      </c>
      <c r="B99" t="s">
        <v>342</v>
      </c>
      <c r="C99" t="s">
        <v>922</v>
      </c>
      <c r="D99">
        <v>4</v>
      </c>
      <c r="F99" t="s">
        <v>2141</v>
      </c>
      <c r="G99" t="str">
        <f t="shared" si="2"/>
        <v>mod_ds_pro</v>
      </c>
      <c r="H99" t="s">
        <v>928</v>
      </c>
      <c r="I99" t="str">
        <f t="shared" si="3"/>
        <v xml:space="preserve">    mod_ds_pro_04: "Does not require individual identification ({{ ref_intext_howe_et_al_2017 }})"</v>
      </c>
    </row>
    <row r="100" spans="1:9">
      <c r="A100" t="s">
        <v>974</v>
      </c>
      <c r="B100" t="s">
        <v>372</v>
      </c>
      <c r="C100" t="s">
        <v>920</v>
      </c>
      <c r="D100">
        <v>1</v>
      </c>
      <c r="F100" t="s">
        <v>3826</v>
      </c>
      <c r="G100" t="str">
        <f t="shared" si="2"/>
        <v>mod_inventory_assump</v>
      </c>
      <c r="H100" t="s">
        <v>928</v>
      </c>
      <c r="I100" t="str">
        <f t="shared" si="3"/>
        <v xml:space="preserve">    mod_inventory_assump_01: "No formal [assumptions](/09_gloss_ref/09_glossary.md#mods_modelling_assumption) ({{ ref_intext_wearn_gloverkapfer_2017 }})"</v>
      </c>
    </row>
    <row r="101" spans="1:9">
      <c r="A101" t="s">
        <v>975</v>
      </c>
      <c r="B101" t="s">
        <v>372</v>
      </c>
      <c r="C101" t="s">
        <v>915</v>
      </c>
      <c r="D101">
        <v>1</v>
      </c>
      <c r="F101" t="s">
        <v>2066</v>
      </c>
      <c r="G101" t="str">
        <f t="shared" si="2"/>
        <v>mod_inventory_con</v>
      </c>
      <c r="H101" t="s">
        <v>928</v>
      </c>
      <c r="I101" t="str">
        <f t="shared" si="3"/>
        <v xml:space="preserve">    mod_inventory_con_01: "Not reliable estimates for inference ('considered as unfinished, working drafts') ({{ ref_intext_wearn_gloverkapfer_2017 }})"</v>
      </c>
    </row>
    <row r="102" spans="1:9">
      <c r="A102" t="s">
        <v>976</v>
      </c>
      <c r="B102" t="s">
        <v>372</v>
      </c>
      <c r="C102" t="s">
        <v>922</v>
      </c>
      <c r="D102">
        <v>1</v>
      </c>
      <c r="F102" t="s">
        <v>3827</v>
      </c>
      <c r="G102" t="str">
        <f t="shared" si="2"/>
        <v>mod_inventory_pro</v>
      </c>
      <c r="H102" t="s">
        <v>928</v>
      </c>
      <c r="I102" t="str">
        <f t="shared" si="3"/>
        <v xml:space="preserve">    mod_inventory_pro_01: "Maximum flexibility for study design (e.g., [camera days per camera location](/09_gloss_ref/09_glossary.md#camera_days_per_camera_location) or use of [lure](/09_gloss_ref/09_glossary.md#baitlure_lure) ({{ ref_intext_rovero_et_al_2013 }})) ({{ ref_intext_wearn_gloverkapfer_2017 }})"</v>
      </c>
    </row>
    <row r="103" spans="1:9">
      <c r="A103" t="s">
        <v>977</v>
      </c>
      <c r="B103" t="s">
        <v>335</v>
      </c>
      <c r="C103" t="s">
        <v>920</v>
      </c>
      <c r="D103">
        <v>1</v>
      </c>
      <c r="F103" t="s">
        <v>2142</v>
      </c>
      <c r="G103" t="str">
        <f t="shared" si="2"/>
        <v>mod_is_assump</v>
      </c>
      <c r="H103" t="s">
        <v>928</v>
      </c>
      <c r="I103" t="str">
        <f t="shared" si="3"/>
        <v xml:space="preserve">    mod_is_assump_01: "Demographic closure (i.e., no births or deaths) ({{ ref_intext_moeller_et_al_2018 }})"</v>
      </c>
    </row>
    <row r="104" spans="1:9">
      <c r="A104" t="s">
        <v>1030</v>
      </c>
      <c r="B104" t="s">
        <v>335</v>
      </c>
      <c r="C104" t="s">
        <v>920</v>
      </c>
      <c r="D104">
        <v>2</v>
      </c>
      <c r="F104" t="s">
        <v>2143</v>
      </c>
      <c r="G104" t="str">
        <f t="shared" si="2"/>
        <v>mod_is_assump</v>
      </c>
      <c r="H104" t="s">
        <v>928</v>
      </c>
      <c r="I104" t="str">
        <f t="shared" si="3"/>
        <v xml:space="preserve">    mod_is_assump_02: "Geographic closure (i.e., no immigration or emigration) ({{ ref_intext_moeller_et_al_2018 }})"</v>
      </c>
    </row>
    <row r="105" spans="1:9">
      <c r="A105" t="s">
        <v>1063</v>
      </c>
      <c r="B105" t="s">
        <v>335</v>
      </c>
      <c r="C105" t="s">
        <v>920</v>
      </c>
      <c r="D105">
        <v>3</v>
      </c>
      <c r="F105" t="s">
        <v>2144</v>
      </c>
      <c r="G105" t="str">
        <f t="shared" si="2"/>
        <v>mod_is_assump</v>
      </c>
      <c r="H105" t="s">
        <v>928</v>
      </c>
      <c r="I105" t="str">
        <f t="shared" si="3"/>
        <v xml:space="preserve">    mod_is_assump_03: "Camera locations are randomly placed ({{ ref_intext_moeller_et_al_2018 }})"</v>
      </c>
    </row>
    <row r="106" spans="1:9">
      <c r="A106" t="s">
        <v>1075</v>
      </c>
      <c r="B106" t="s">
        <v>335</v>
      </c>
      <c r="C106" t="s">
        <v>920</v>
      </c>
      <c r="D106">
        <v>4</v>
      </c>
      <c r="F106" t="s">
        <v>3828</v>
      </c>
      <c r="G106" t="str">
        <f t="shared" si="2"/>
        <v>mod_is_assump</v>
      </c>
      <c r="H106" t="s">
        <v>928</v>
      </c>
      <c r="I106" t="str">
        <f t="shared" si="3"/>
        <v xml:space="preserve">    mod_is_assump_04: "Detections are [independent](/09_gloss_ref/09_glossary.md#independent_detections) ({{ ref_intext_moeller_et_al_2018 }})"</v>
      </c>
    </row>
    <row r="107" spans="1:9">
      <c r="A107" t="s">
        <v>1086</v>
      </c>
      <c r="B107" t="s">
        <v>335</v>
      </c>
      <c r="C107" t="s">
        <v>920</v>
      </c>
      <c r="D107">
        <v>5</v>
      </c>
      <c r="F107" t="s">
        <v>2145</v>
      </c>
      <c r="G107" t="str">
        <f t="shared" si="2"/>
        <v>mod_is_assump</v>
      </c>
      <c r="H107" t="s">
        <v>928</v>
      </c>
      <c r="I107" t="str">
        <f t="shared" si="3"/>
        <v xml:space="preserve">    mod_is_assump_05: "Detection is perfect (detection probability '*p*' = 1) ({{ ref_intext_moeller_et_al_2018 }})"</v>
      </c>
    </row>
    <row r="108" spans="1:9">
      <c r="A108" t="s">
        <v>978</v>
      </c>
      <c r="B108" t="s">
        <v>335</v>
      </c>
      <c r="C108" t="s">
        <v>915</v>
      </c>
      <c r="D108">
        <v>1</v>
      </c>
      <c r="F108" t="s">
        <v>2146</v>
      </c>
      <c r="G108" t="str">
        <f t="shared" si="2"/>
        <v>mod_is_con</v>
      </c>
      <c r="H108" t="s">
        <v>928</v>
      </c>
      <c r="I108" t="str">
        <f t="shared" si="3"/>
        <v xml:space="preserve">    mod_is_con_01: "Requires accurate counts of animals ({{ ref_intext_moeller_et_al_2018 }})"</v>
      </c>
    </row>
    <row r="109" spans="1:9">
      <c r="A109" t="s">
        <v>1031</v>
      </c>
      <c r="B109" t="s">
        <v>335</v>
      </c>
      <c r="C109" t="s">
        <v>915</v>
      </c>
      <c r="D109">
        <v>2</v>
      </c>
      <c r="F109" t="s">
        <v>2147</v>
      </c>
      <c r="G109" t="str">
        <f t="shared" si="2"/>
        <v>mod_is_con</v>
      </c>
      <c r="H109" t="s">
        <v>928</v>
      </c>
      <c r="I109" t="str">
        <f t="shared" si="3"/>
        <v xml:space="preserve">    mod_is_con_02: "Assumes that perfect (detection probability '*p*' = 1) ({{ ref_intext_moeller_et_al_2018 }})"</v>
      </c>
    </row>
    <row r="110" spans="1:9">
      <c r="A110" t="s">
        <v>1126</v>
      </c>
      <c r="B110" t="s">
        <v>335</v>
      </c>
      <c r="C110" t="s">
        <v>915</v>
      </c>
      <c r="D110">
        <v>3</v>
      </c>
      <c r="F110" t="s">
        <v>2148</v>
      </c>
      <c r="G110" t="str">
        <f t="shared" si="2"/>
        <v>mod_is_con</v>
      </c>
      <c r="H110" t="s">
        <v>928</v>
      </c>
      <c r="I110" t="str">
        <f t="shared" si="3"/>
        <v xml:space="preserve">    mod_is_con_03: "Reduced precision ({{ ref_intext_moeller_et_al_2018 }})"</v>
      </c>
    </row>
    <row r="111" spans="1:9">
      <c r="A111" t="s">
        <v>979</v>
      </c>
      <c r="B111" t="s">
        <v>335</v>
      </c>
      <c r="C111" t="s">
        <v>922</v>
      </c>
      <c r="D111">
        <v>1</v>
      </c>
      <c r="F111" t="s">
        <v>2149</v>
      </c>
      <c r="G111" t="str">
        <f t="shared" si="2"/>
        <v>mod_is_pro</v>
      </c>
      <c r="H111" t="s">
        <v>928</v>
      </c>
      <c r="I111" t="str">
        <f t="shared" si="3"/>
        <v xml:space="preserve">    mod_is_pro_01: "Can be efficient for estimating abundance of common species (with a lot of images) ({{ ref_intext_moeller_et_al_2018 }})"</v>
      </c>
    </row>
    <row r="112" spans="1:9">
      <c r="A112" t="s">
        <v>1032</v>
      </c>
      <c r="B112" t="s">
        <v>335</v>
      </c>
      <c r="C112" t="s">
        <v>922</v>
      </c>
      <c r="D112">
        <v>2</v>
      </c>
      <c r="F112" t="s">
        <v>2150</v>
      </c>
      <c r="G112" t="str">
        <f t="shared" si="2"/>
        <v>mod_is_pro</v>
      </c>
      <c r="H112" t="s">
        <v>928</v>
      </c>
      <c r="I112" t="str">
        <f t="shared" si="3"/>
        <v xml:space="preserve">    mod_is_pro_02: "Flexible assumption of animals’ distribution ({{ ref_intext_moeller_et_al_2018 }})"</v>
      </c>
    </row>
    <row r="113" spans="1:9">
      <c r="A113" t="s">
        <v>980</v>
      </c>
      <c r="B113" t="s">
        <v>368</v>
      </c>
      <c r="C113" t="s">
        <v>920</v>
      </c>
      <c r="D113">
        <v>1</v>
      </c>
      <c r="F113" t="s">
        <v>3829</v>
      </c>
      <c r="G113" t="str">
        <f t="shared" si="2"/>
        <v>mod_occupancy_assump</v>
      </c>
      <c r="H113" t="s">
        <v>928</v>
      </c>
      <c r="I113" t="str">
        <f t="shared" si="3"/>
        <v xml:space="preserve">    mod_occupancy_assump_01: "[Occupancy](/09_gloss_ref/09_glossary.md#occupancy) is constant ({{ ref_intext_mackenzie_et_al_2002 }}) (abundance is constant) ({{ ref_intext_mackenzie_et_al_2006 }})"</v>
      </c>
    </row>
    <row r="114" spans="1:9">
      <c r="A114" t="s">
        <v>1033</v>
      </c>
      <c r="B114" t="s">
        <v>368</v>
      </c>
      <c r="C114" t="s">
        <v>920</v>
      </c>
      <c r="D114">
        <v>2</v>
      </c>
      <c r="F114" t="s">
        <v>3830</v>
      </c>
      <c r="G114" t="str">
        <f t="shared" si="2"/>
        <v>mod_occupancy_assump</v>
      </c>
      <c r="H114" t="s">
        <v>928</v>
      </c>
      <c r="I114" t="str">
        <f t="shared" si="3"/>
        <v xml:space="preserve">    mod_occupancy_assump_02: "[Camera locations](/09_gloss_ref/09_glossary.md#camera_location) are independent ({{ ref_intext_mackenzie_et_al_2006 }})"</v>
      </c>
    </row>
    <row r="115" spans="1:9">
      <c r="A115" t="s">
        <v>1064</v>
      </c>
      <c r="B115" t="s">
        <v>368</v>
      </c>
      <c r="C115" t="s">
        <v>920</v>
      </c>
      <c r="D115">
        <v>3</v>
      </c>
      <c r="F115" t="s">
        <v>3831</v>
      </c>
      <c r="G115" t="str">
        <f t="shared" si="2"/>
        <v>mod_occupancy_assump</v>
      </c>
      <c r="H115" t="s">
        <v>928</v>
      </c>
      <c r="I115" t="str">
        <f t="shared" si="3"/>
        <v xml:space="preserve">    mod_occupancy_assump_03: "Detections are [independent](/09_gloss_ref/09_glossary.md#independent_detections) ({{ ref_intext_mackenzie_et_al_2006 }})"</v>
      </c>
    </row>
    <row r="116" spans="1:9">
      <c r="A116" t="s">
        <v>1076</v>
      </c>
      <c r="B116" t="s">
        <v>368</v>
      </c>
      <c r="C116" t="s">
        <v>920</v>
      </c>
      <c r="D116">
        <v>4</v>
      </c>
      <c r="F116" t="s">
        <v>3832</v>
      </c>
      <c r="G116" t="str">
        <f t="shared" si="2"/>
        <v>mod_occupancy_assump</v>
      </c>
      <c r="H116" t="s">
        <v>928</v>
      </c>
      <c r="I116" t="str">
        <f t="shared" si="3"/>
        <v xml:space="preserve">    mod_occupancy_assump_04: "The probability of [occupancy](/09_gloss_ref/09_glossary.md#occupancy) and detection are constant across all [camera locations](/09_gloss_ref/09_glossary.md#camera_location) within a stratum or can be modelled using covariates ({{ ref_intext_mackenzie_et_al_2006 }})"</v>
      </c>
    </row>
    <row r="117" spans="1:9">
      <c r="A117" t="s">
        <v>1087</v>
      </c>
      <c r="B117" t="s">
        <v>368</v>
      </c>
      <c r="C117" t="s">
        <v>920</v>
      </c>
      <c r="D117">
        <v>5</v>
      </c>
      <c r="F117" t="s">
        <v>2151</v>
      </c>
      <c r="G117" t="str">
        <f t="shared" si="2"/>
        <v>mod_occupancy_assump</v>
      </c>
      <c r="H117" t="s">
        <v>928</v>
      </c>
      <c r="I117" t="str">
        <f t="shared" si="3"/>
        <v xml:space="preserve">    mod_occupancy_assump_05: "Species are not misidentified ({{ ref_intext_mackenzie_et_al_2006 }})"</v>
      </c>
    </row>
    <row r="118" spans="1:9">
      <c r="A118" t="s">
        <v>981</v>
      </c>
      <c r="B118" t="s">
        <v>368</v>
      </c>
      <c r="C118" t="s">
        <v>915</v>
      </c>
      <c r="D118">
        <v>1</v>
      </c>
      <c r="F118" t="s">
        <v>3833</v>
      </c>
      <c r="G118" t="str">
        <f t="shared" si="2"/>
        <v>mod_occupancy_con</v>
      </c>
      <c r="H118" t="s">
        <v>928</v>
      </c>
      <c r="I118" t="str">
        <f t="shared" si="3"/>
        <v xml:space="preserve">    mod_occupancy_con_01: "[Occupancy](/09_gloss_ref/09_glossary.md#occupancy) ({{ ref_intext_mackenzie_et_al_2002 }}) only measures distribution; it may be a misleading indicator of changes in abundance ({{ ref_intext_wearn_gloverkapfer_2017 }})"</v>
      </c>
    </row>
    <row r="119" spans="1:9">
      <c r="A119" t="s">
        <v>1034</v>
      </c>
      <c r="B119" t="s">
        <v>368</v>
      </c>
      <c r="C119" t="s">
        <v>915</v>
      </c>
      <c r="D119">
        <v>2</v>
      </c>
      <c r="F119" t="s">
        <v>3834</v>
      </c>
      <c r="G119" t="str">
        <f t="shared" si="2"/>
        <v>mod_occupancy_con</v>
      </c>
      <c r="H119" t="s">
        <v>928</v>
      </c>
      <c r="I119" t="str">
        <f t="shared" si="3"/>
        <v xml:space="preserve">    mod_occupancy_con_02: "Interpretation*/communication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v>
      </c>
    </row>
    <row r="120" spans="1:9">
      <c r="A120" t="s">
        <v>982</v>
      </c>
      <c r="B120" t="s">
        <v>368</v>
      </c>
      <c r="C120" t="s">
        <v>922</v>
      </c>
      <c r="D120">
        <v>1</v>
      </c>
      <c r="F120" t="s">
        <v>2152</v>
      </c>
      <c r="G120" t="str">
        <f t="shared" si="2"/>
        <v>mod_occupancy_pro</v>
      </c>
      <c r="H120" t="s">
        <v>928</v>
      </c>
      <c r="I120" t="str">
        <f t="shared" si="3"/>
        <v xml:space="preserve">    mod_occupancy_pro_01: "Does not require individual identification ({{ ref_intext_mackenzie_et_al_2006 }})"</v>
      </c>
    </row>
    <row r="121" spans="1:9">
      <c r="A121" t="s">
        <v>1035</v>
      </c>
      <c r="B121" t="s">
        <v>368</v>
      </c>
      <c r="C121" t="s">
        <v>922</v>
      </c>
      <c r="D121">
        <v>2</v>
      </c>
      <c r="F121" t="s">
        <v>2067</v>
      </c>
      <c r="G121" t="str">
        <f t="shared" si="2"/>
        <v>mod_occupancy_pro</v>
      </c>
      <c r="H121" t="s">
        <v>928</v>
      </c>
      <c r="I121" t="str">
        <f t="shared" si="3"/>
        <v xml:space="preserve">    mod_occupancy_pro_02: "Only requires detection*/non-detection data for each site ({{ ref_intext_wearn_gloverkapfer_2017 }})"</v>
      </c>
    </row>
    <row r="122" spans="1:9">
      <c r="A122" t="s">
        <v>1159</v>
      </c>
      <c r="B122" t="s">
        <v>368</v>
      </c>
      <c r="C122" t="s">
        <v>922</v>
      </c>
      <c r="D122">
        <v>3</v>
      </c>
      <c r="F122" t="s">
        <v>2068</v>
      </c>
      <c r="G122" t="str">
        <f t="shared" si="2"/>
        <v>mod_occupancy_pro</v>
      </c>
      <c r="H122" t="s">
        <v>928</v>
      </c>
      <c r="I122" t="str">
        <f t="shared" si="3"/>
        <v xml:space="preserve">    mod_occupancy_pro_03: "Relatively easy-to-use software exists for fitting models (PRESENCE, MARK, and the 'unmarked' R package) ({{ ref_intext_wearn_gloverkapfer_2017 }})"</v>
      </c>
    </row>
    <row r="123" spans="1:9">
      <c r="A123" t="s">
        <v>1167</v>
      </c>
      <c r="B123" t="s">
        <v>368</v>
      </c>
      <c r="C123" t="s">
        <v>922</v>
      </c>
      <c r="D123">
        <v>4</v>
      </c>
      <c r="F123" t="s">
        <v>2153</v>
      </c>
      <c r="G123" t="str">
        <f t="shared" si="2"/>
        <v>mod_occupancy_pro</v>
      </c>
      <c r="H123" t="s">
        <v>928</v>
      </c>
      <c r="I123" t="str">
        <f t="shared" si="3"/>
        <v xml:space="preserve">    mod_occupancy_pro_04: "Open models exist that allow for the estimation of site colonization and extinction rates ({{ ref_intext_mackenzie_et_al_2006 }}; {{ ref_intext_wearn_gloverkapfer_2017 }})"</v>
      </c>
    </row>
    <row r="124" spans="1:9">
      <c r="A124" t="s">
        <v>1171</v>
      </c>
      <c r="B124" t="s">
        <v>368</v>
      </c>
      <c r="C124" t="s">
        <v>922</v>
      </c>
      <c r="D124">
        <v>5</v>
      </c>
      <c r="F124" t="s">
        <v>3835</v>
      </c>
      <c r="G124" t="str">
        <f t="shared" si="2"/>
        <v>mod_occupancy_pro</v>
      </c>
      <c r="H124" t="s">
        <v>928</v>
      </c>
      <c r="I124" t="str">
        <f t="shared" si="3"/>
        <v xml:space="preserve">    mod_occupancy_pro_05: "Multi-species [occupancy models](/09_gloss_ref/09_glossary.md#mods_occupancy) ({{ ref_intext_mackenzie_et_al_2002 }}) allow the inclusion of interactions among species while controlling for [imperfect detection](/09_gloss_ref/09_glossary.md#imperfect_detection) ({{ ref_intext_wearn_gloverkapfer_2017 }})"</v>
      </c>
    </row>
    <row r="125" spans="1:9">
      <c r="A125" t="s">
        <v>983</v>
      </c>
      <c r="B125" t="s">
        <v>916</v>
      </c>
      <c r="C125" t="s">
        <v>920</v>
      </c>
      <c r="D125">
        <v>1</v>
      </c>
      <c r="F125" t="s">
        <v>3836</v>
      </c>
      <c r="G125" t="str">
        <f t="shared" si="2"/>
        <v>mod_rai_poisson_assump</v>
      </c>
      <c r="H125" t="s">
        <v>928</v>
      </c>
      <c r="I125" t="str">
        <f t="shared" si="3"/>
        <v xml:space="preserve">    mod_rai_poisson_assump_01: "Many [assumption](/09_gloss_ref/09_glossary.md#mods_modelling_assumption)s exist (since used for many approaches) ({{ ref_intext_wearn_gloverkapfer_2017 }})"</v>
      </c>
    </row>
    <row r="126" spans="1:9">
      <c r="A126" t="s">
        <v>984</v>
      </c>
      <c r="B126" t="s">
        <v>916</v>
      </c>
      <c r="C126" t="s">
        <v>915</v>
      </c>
      <c r="D126">
        <v>1</v>
      </c>
      <c r="F126" t="s">
        <v>3837</v>
      </c>
      <c r="G126" t="str">
        <f t="shared" si="2"/>
        <v>mod_rai_poisson_con</v>
      </c>
      <c r="H126" t="s">
        <v>928</v>
      </c>
      <c r="I126" t="str">
        <f t="shared" si="3"/>
        <v xml:space="preserve">    mod_rai_poisson_con_01: "Difficult to draw inferences (a large number of [assumptions](/09_gloss_ref/09_glossary.md#mods_modelling_assumption)); comparisons across space, time, species, and studies are difficult ({{ ref_intext_wearn_gloverkapfer_2017 }})"</v>
      </c>
    </row>
    <row r="127" spans="1:9">
      <c r="A127" t="s">
        <v>1036</v>
      </c>
      <c r="B127" t="s">
        <v>916</v>
      </c>
      <c r="C127" t="s">
        <v>915</v>
      </c>
      <c r="D127">
        <v>2</v>
      </c>
      <c r="F127" t="s">
        <v>3727</v>
      </c>
      <c r="G127" t="str">
        <f t="shared" si="2"/>
        <v>mod_rai_poisson_con</v>
      </c>
      <c r="H127" t="s">
        <v>928</v>
      </c>
      <c r="I127" t="str">
        <f t="shared" si="3"/>
        <v xml:space="preserve">    mod_rai_poisson_con_02: "Requires stringent study design (e.g., random sampling, standardized methods) ({{ ref_intext_wearn_gloverkapfer_2017 }})"</v>
      </c>
    </row>
    <row r="128" spans="1:9">
      <c r="A128" t="s">
        <v>1127</v>
      </c>
      <c r="B128" t="s">
        <v>916</v>
      </c>
      <c r="C128" t="s">
        <v>915</v>
      </c>
      <c r="D128">
        <v>3</v>
      </c>
      <c r="F128" t="s">
        <v>1453</v>
      </c>
      <c r="G128" t="str">
        <f t="shared" si="2"/>
        <v>mod_rai_poisson_con</v>
      </c>
      <c r="H128" t="s">
        <v>928</v>
      </c>
      <c r="I128" t="str">
        <f t="shared" si="3"/>
        <v xml:space="preserve">    mod_rai_poisson_con_03: "Detection rates from remote cameras cannot be used as an index to compare relative abundance across species ({{ ref_intext_rowcliffe-carbone_2008 }})"</v>
      </c>
    </row>
    <row r="129" spans="1:9">
      <c r="A129" t="s">
        <v>985</v>
      </c>
      <c r="B129" t="s">
        <v>916</v>
      </c>
      <c r="C129" t="s">
        <v>922</v>
      </c>
      <c r="D129">
        <v>1</v>
      </c>
      <c r="F129" t="s">
        <v>2069</v>
      </c>
      <c r="G129" t="str">
        <f t="shared" si="2"/>
        <v>mod_rai_poisson_pro</v>
      </c>
      <c r="H129" t="s">
        <v>928</v>
      </c>
      <c r="I129" t="str">
        <f t="shared" si="3"/>
        <v xml:space="preserve">    mod_rai_poisson_pro_01: "Simple to calculate and technically possible (even with small sample sizes when robust methods might fail) ({{ ref_intext_wearn_gloverkapfer_2017 }})"</v>
      </c>
    </row>
    <row r="130" spans="1:9">
      <c r="A130" t="s">
        <v>1037</v>
      </c>
      <c r="B130" t="s">
        <v>916</v>
      </c>
      <c r="C130" t="s">
        <v>922</v>
      </c>
      <c r="D130">
        <v>2</v>
      </c>
      <c r="F130" t="s">
        <v>3838</v>
      </c>
      <c r="G130" t="str">
        <f t="shared" ref="G130:G193" si="4">B130&amp;"_"&amp;C130</f>
        <v>mod_rai_poisson_pro</v>
      </c>
      <c r="H130" t="s">
        <v>928</v>
      </c>
      <c r="I130" t="str">
        <f t="shared" ref="I130:I193" si="5">"    "&amp;A130&amp;": "&amp;""""&amp;F130&amp;""""</f>
        <v xml:space="preserve">    mod_rai_poisson_pro_02: "[Relative abundance indices](/09_gloss_ref/09_glossary.md#mods_relative_abundance) often do correlate with abundance ({{ ref_intext_wearn_gloverkapfer_2017 }})"</v>
      </c>
    </row>
    <row r="131" spans="1:9">
      <c r="A131" t="s">
        <v>1160</v>
      </c>
      <c r="B131" t="s">
        <v>916</v>
      </c>
      <c r="C131" t="s">
        <v>922</v>
      </c>
      <c r="D131">
        <v>3</v>
      </c>
      <c r="F131" t="s">
        <v>3839</v>
      </c>
      <c r="G131" t="str">
        <f t="shared" si="4"/>
        <v>mod_rai_poisson_pro</v>
      </c>
      <c r="H131" t="s">
        <v>928</v>
      </c>
      <c r="I131" t="str">
        <f t="shared" si="5"/>
        <v xml:space="preserve">    mod_rai_poisson_pro_03: "Calibration with independent [density](/09_gloss_ref/09_glossary.md#density) estimates is possible ({{ ref_intext_wearn_gloverkapfer_2017 }})"</v>
      </c>
    </row>
    <row r="132" spans="1:9">
      <c r="A132" t="s">
        <v>986</v>
      </c>
      <c r="B132" t="s">
        <v>348</v>
      </c>
      <c r="C132" t="s">
        <v>920</v>
      </c>
      <c r="D132">
        <v>1</v>
      </c>
      <c r="F132" t="s">
        <v>2204</v>
      </c>
      <c r="G132" t="str">
        <f t="shared" si="4"/>
        <v>mod_rem_assump</v>
      </c>
      <c r="H132" t="s">
        <v>928</v>
      </c>
      <c r="I132" t="str">
        <f t="shared" si="5"/>
        <v xml:space="preserve">    mod_rem_assump_01: "Demographic closure ({{ ref_intext_rowcliffe_et_al_2008 }}; {{ ref_intext_doran_myers_2018 }}) (i.e., no births or deaths)"</v>
      </c>
    </row>
    <row r="133" spans="1:9">
      <c r="A133" t="s">
        <v>1038</v>
      </c>
      <c r="B133" t="s">
        <v>348</v>
      </c>
      <c r="C133" t="s">
        <v>920</v>
      </c>
      <c r="D133">
        <v>2</v>
      </c>
      <c r="F133" t="s">
        <v>2205</v>
      </c>
      <c r="G133" t="str">
        <f t="shared" si="4"/>
        <v>mod_rem_assump</v>
      </c>
      <c r="H133" t="s">
        <v>928</v>
      </c>
      <c r="I133" t="str">
        <f t="shared" si="5"/>
        <v xml:space="preserve">    mod_rem_assump_02: "Geographic closure ({{ ref_intext_rowcliffe_et_al_2008 }}; {{ ref_intext_doran_myers_2018 }}) (i.e., no immigration or emigration) ({{ ref_intext_wearn_gloverkapfer_2017 }})"</v>
      </c>
    </row>
    <row r="134" spans="1:9">
      <c r="A134" t="s">
        <v>1065</v>
      </c>
      <c r="B134" t="s">
        <v>348</v>
      </c>
      <c r="C134" t="s">
        <v>920</v>
      </c>
      <c r="D134">
        <v>3</v>
      </c>
      <c r="F134" t="s">
        <v>2154</v>
      </c>
      <c r="G134" t="str">
        <f t="shared" si="4"/>
        <v>mod_rem_assump</v>
      </c>
      <c r="H134" t="s">
        <v>928</v>
      </c>
      <c r="I134" t="str">
        <f t="shared" si="5"/>
        <v xml:space="preserve">    mod_rem_assump_03: "Camera locations are randomly placed relative to animal movement ({{ ref_intext_wearn_gloverkapfer_2017 }}; {{ ref_intext_rowcliffe_et_al_2008 }})"</v>
      </c>
    </row>
    <row r="135" spans="1:9">
      <c r="A135" t="s">
        <v>1077</v>
      </c>
      <c r="B135" t="s">
        <v>348</v>
      </c>
      <c r="C135" t="s">
        <v>920</v>
      </c>
      <c r="D135">
        <v>4</v>
      </c>
      <c r="F135" t="s">
        <v>2155</v>
      </c>
      <c r="G135" t="str">
        <f t="shared" si="4"/>
        <v>mod_rem_assump</v>
      </c>
      <c r="H135" t="s">
        <v>928</v>
      </c>
      <c r="I135" t="str">
        <f t="shared" si="5"/>
        <v xml:space="preserve">    mod_rem_assump_04: "Animal movement is unaffected by the cameras ({{ ref_intext_wearn_gloverkapfer_2017 }}; {{ ref_intext_rowcliffe_et_al_2008 }})"</v>
      </c>
    </row>
    <row r="136" spans="1:9">
      <c r="A136" t="s">
        <v>1088</v>
      </c>
      <c r="B136" t="s">
        <v>348</v>
      </c>
      <c r="C136" t="s">
        <v>920</v>
      </c>
      <c r="D136">
        <v>5</v>
      </c>
      <c r="F136" t="s">
        <v>2156</v>
      </c>
      <c r="G136" t="str">
        <f t="shared" si="4"/>
        <v>mod_rem_assump</v>
      </c>
      <c r="H136" t="s">
        <v>928</v>
      </c>
      <c r="I136" t="str">
        <f t="shared" si="5"/>
        <v xml:space="preserve">    mod_rem_assump_05: "Accurate counts of independent 'contacts' camera locations ({{ ref_intext_wearn_gloverkapfer_2017 }}; {{ ref_intext_rowcliffe_et_al_2008 }})"</v>
      </c>
    </row>
    <row r="137" spans="1:9">
      <c r="A137" t="s">
        <v>1097</v>
      </c>
      <c r="B137" t="s">
        <v>348</v>
      </c>
      <c r="C137" t="s">
        <v>920</v>
      </c>
      <c r="D137">
        <v>6</v>
      </c>
      <c r="F137" t="s">
        <v>2157</v>
      </c>
      <c r="G137" t="str">
        <f t="shared" si="4"/>
        <v>mod_rem_assump</v>
      </c>
      <c r="H137" t="s">
        <v>928</v>
      </c>
      <c r="I137" t="str">
        <f t="shared" si="5"/>
        <v xml:space="preserve">    mod_rem_assump_06: "Unbiased estimates of animal activity levels and speed ({{ ref_intext_rowcliffe_et_al_2014 }}; {{ ref_intext_rowcliffe_et_al_2016 }}; {{ ref_intext_wearn_gloverkapfer_2017 }})"</v>
      </c>
    </row>
    <row r="138" spans="1:9">
      <c r="A138" t="s">
        <v>1105</v>
      </c>
      <c r="B138" t="s">
        <v>348</v>
      </c>
      <c r="C138" t="s">
        <v>920</v>
      </c>
      <c r="D138">
        <v>7</v>
      </c>
      <c r="F138" t="s">
        <v>2158</v>
      </c>
      <c r="G138" t="str">
        <f t="shared" si="4"/>
        <v>mod_rem_assump</v>
      </c>
      <c r="H138" t="s">
        <v>928</v>
      </c>
      <c r="I138" t="str">
        <f t="shared" si="5"/>
        <v xml:space="preserve">    mod_rem_assump_07: "Camera’s detection zone can be approximated well using a 2D cone shape, defined by the radius and angle parameters ({{ ref_intext_rowcliffe_et_al_2011 }})"</v>
      </c>
    </row>
    <row r="139" spans="1:9">
      <c r="A139" t="s">
        <v>1111</v>
      </c>
      <c r="B139" t="s">
        <v>348</v>
      </c>
      <c r="C139" t="s">
        <v>920</v>
      </c>
      <c r="D139">
        <v>8</v>
      </c>
      <c r="F139" t="s">
        <v>2159</v>
      </c>
      <c r="G139" t="str">
        <f t="shared" si="4"/>
        <v>mod_rem_assump</v>
      </c>
      <c r="H139" t="s">
        <v>928</v>
      </c>
      <c r="I139" t="str">
        <f t="shared" si="5"/>
        <v xml:space="preserve">    mod_rem_assump_08: "If activity and speed are to be estimated from camera data, two additional assumptions: All animals are active during the peak daily activity ({{ ref_intext_rowcliffe_et_al_2014 }})"</v>
      </c>
    </row>
    <row r="140" spans="1:9">
      <c r="A140" t="s">
        <v>1117</v>
      </c>
      <c r="B140" t="s">
        <v>348</v>
      </c>
      <c r="C140" t="s">
        <v>920</v>
      </c>
      <c r="D140">
        <v>9</v>
      </c>
      <c r="F140" t="s">
        <v>2160</v>
      </c>
      <c r="G140" t="str">
        <f t="shared" si="4"/>
        <v>mod_rem_assump</v>
      </c>
      <c r="H140" t="s">
        <v>928</v>
      </c>
      <c r="I140" t="str">
        <f t="shared" si="5"/>
        <v xml:space="preserve">    mod_rem_assump_09: "Animals moving quickly past a camera are not missed ({{ ref_intext_rowcliffe_et_al_2016 }})"</v>
      </c>
    </row>
    <row r="141" spans="1:9">
      <c r="A141" t="s">
        <v>987</v>
      </c>
      <c r="B141" t="s">
        <v>348</v>
      </c>
      <c r="C141" t="s">
        <v>915</v>
      </c>
      <c r="D141">
        <v>1</v>
      </c>
      <c r="F141" t="s">
        <v>2070</v>
      </c>
      <c r="G141" t="str">
        <f t="shared" si="4"/>
        <v>mod_rem_con</v>
      </c>
      <c r="H141" t="s">
        <v>928</v>
      </c>
      <c r="I141" t="str">
        <f t="shared" si="5"/>
        <v xml:space="preserve">    mod_rem_con_01: "Requires relatively stringent study design, particularly (e.g., random sampling and use of bait or lure) ({{ ref_intext_wearn_gloverkapfer_2017 }})"</v>
      </c>
    </row>
    <row r="142" spans="1:9">
      <c r="A142" t="s">
        <v>1039</v>
      </c>
      <c r="B142" t="s">
        <v>348</v>
      </c>
      <c r="C142" t="s">
        <v>915</v>
      </c>
      <c r="D142">
        <v>2</v>
      </c>
      <c r="F142" t="s">
        <v>2071</v>
      </c>
      <c r="G142" t="str">
        <f t="shared" si="4"/>
        <v>mod_rem_con</v>
      </c>
      <c r="H142" t="s">
        <v>928</v>
      </c>
      <c r="I142" t="str">
        <f t="shared" si="5"/>
        <v xml:space="preserve">    mod_rem_con_02: "Requires independent estimates of animal speed or measurement of animal speed within videos ({{ ref_intext_wearn_gloverkapfer_2017 }})"</v>
      </c>
    </row>
    <row r="143" spans="1:9">
      <c r="A143" t="s">
        <v>1128</v>
      </c>
      <c r="B143" t="s">
        <v>348</v>
      </c>
      <c r="C143" t="s">
        <v>915</v>
      </c>
      <c r="D143">
        <v>3</v>
      </c>
      <c r="F143" t="s">
        <v>2072</v>
      </c>
      <c r="G143" t="str">
        <f t="shared" si="4"/>
        <v>mod_rem_con</v>
      </c>
      <c r="H143" t="s">
        <v>928</v>
      </c>
      <c r="I143" t="str">
        <f t="shared" si="5"/>
        <v xml:space="preserve">    mod_rem_con_03: "No dedicated, simple software ({{ ref_intext_wearn_gloverkapfer_2017 }})"</v>
      </c>
    </row>
    <row r="144" spans="1:9">
      <c r="A144" t="s">
        <v>1135</v>
      </c>
      <c r="B144" t="s">
        <v>348</v>
      </c>
      <c r="C144" t="s">
        <v>915</v>
      </c>
      <c r="D144">
        <v>4</v>
      </c>
      <c r="F144" t="s">
        <v>2161</v>
      </c>
      <c r="G144" t="str">
        <f t="shared" si="4"/>
        <v>mod_rem_con</v>
      </c>
      <c r="H144" t="s">
        <v>928</v>
      </c>
      <c r="I144" t="str">
        <f t="shared" si="5"/>
        <v xml:space="preserve">    mod_rem_con_04: "Random relative to animal movement, grid preferred, avoid multiple captures of same individual, area coverage important for abundance estimation ({{ ref_intext_rovero_et_al_2013 }})"</v>
      </c>
    </row>
    <row r="145" spans="1:9">
      <c r="A145" t="s">
        <v>1141</v>
      </c>
      <c r="B145" t="s">
        <v>348</v>
      </c>
      <c r="C145" t="s">
        <v>915</v>
      </c>
      <c r="D145">
        <v>5</v>
      </c>
      <c r="F145" t="s">
        <v>2162</v>
      </c>
      <c r="G145" t="str">
        <f t="shared" si="4"/>
        <v>mod_rem_con</v>
      </c>
      <c r="H145" t="s">
        <v>928</v>
      </c>
      <c r="I145" t="str">
        <f t="shared" si="5"/>
        <v xml:space="preserve">    mod_rem_con_05: "Possible sources of error include inaccurate measurement of detection zone and movement rate ({{ ref_intext_rowcliffe_et_al_2013 }}; {{ ref_intext_cusack_et_al_2015 }})"</v>
      </c>
    </row>
    <row r="146" spans="1:9">
      <c r="A146" t="s">
        <v>988</v>
      </c>
      <c r="B146" t="s">
        <v>348</v>
      </c>
      <c r="C146" t="s">
        <v>922</v>
      </c>
      <c r="D146">
        <v>1</v>
      </c>
      <c r="F146" t="s">
        <v>2073</v>
      </c>
      <c r="G146" t="str">
        <f t="shared" si="4"/>
        <v>mod_rem_pro</v>
      </c>
      <c r="H146" t="s">
        <v>928</v>
      </c>
      <c r="I146" t="str">
        <f t="shared" si="5"/>
        <v xml:space="preserve">    mod_rem_pro_01: "Flexible study design (e.g., 'holes' in grids allowed, camera spacing less important) ({{ ref_intext_wearn_gloverkapfer_2017 }})"</v>
      </c>
    </row>
    <row r="147" spans="1:9">
      <c r="A147" t="s">
        <v>1040</v>
      </c>
      <c r="B147" t="s">
        <v>348</v>
      </c>
      <c r="C147" t="s">
        <v>922</v>
      </c>
      <c r="D147">
        <v>2</v>
      </c>
      <c r="F147" t="s">
        <v>2074</v>
      </c>
      <c r="G147" t="str">
        <f t="shared" si="4"/>
        <v>mod_rem_pro</v>
      </c>
      <c r="H147" t="s">
        <v>928</v>
      </c>
      <c r="I147" t="str">
        <f t="shared" si="5"/>
        <v xml:space="preserve">    mod_rem_pro_02: "Can be applied to unmarked species ({{ ref_intext_wearn_gloverkapfer_2017 }})"</v>
      </c>
    </row>
    <row r="148" spans="1:9">
      <c r="A148" t="s">
        <v>1161</v>
      </c>
      <c r="B148" t="s">
        <v>348</v>
      </c>
      <c r="C148" t="s">
        <v>922</v>
      </c>
      <c r="D148">
        <v>3</v>
      </c>
      <c r="F148" t="s">
        <v>3840</v>
      </c>
      <c r="G148" t="str">
        <f t="shared" si="4"/>
        <v>mod_rem_pro</v>
      </c>
      <c r="H148" t="s">
        <v>928</v>
      </c>
      <c r="I148" t="str">
        <f t="shared" si="5"/>
        <v xml:space="preserve">    mod_rem_pro_03: "Allows community-wide [density](/09_gloss_ref/09_glossary.md#density) estimation ({{ ref_intext_wearn_gloverkapfer_2017 }})"</v>
      </c>
    </row>
    <row r="149" spans="1:9">
      <c r="A149" t="s">
        <v>1168</v>
      </c>
      <c r="B149" t="s">
        <v>348</v>
      </c>
      <c r="C149" t="s">
        <v>922</v>
      </c>
      <c r="D149">
        <v>4</v>
      </c>
      <c r="F149" t="s">
        <v>2075</v>
      </c>
      <c r="G149" t="str">
        <f t="shared" si="4"/>
        <v>mod_rem_pro</v>
      </c>
      <c r="H149" t="s">
        <v>928</v>
      </c>
      <c r="I149" t="str">
        <f t="shared" si="5"/>
        <v xml:space="preserve">    mod_rem_pro_04: "Outputs also include informative parameter estimates (i.e., animal speed and activity levels, and detection zone parameters) ({{ ref_intext_wearn_gloverkapfer_2017 }})"</v>
      </c>
    </row>
    <row r="150" spans="1:9">
      <c r="A150" t="s">
        <v>1172</v>
      </c>
      <c r="B150" t="s">
        <v>348</v>
      </c>
      <c r="C150" t="s">
        <v>922</v>
      </c>
      <c r="D150">
        <v>5</v>
      </c>
      <c r="F150" t="s">
        <v>2213</v>
      </c>
      <c r="G150" t="str">
        <f t="shared" si="4"/>
        <v>mod_rem_pro</v>
      </c>
      <c r="H150" t="s">
        <v>928</v>
      </c>
      <c r="I150" t="str">
        <f t="shared" si="5"/>
        <v xml:space="preserve">    mod_rem_pro_05: "Comparable estimates to SECR [({{ ref_intext_efford_2004 }}; {{ ref_intext_borchers_efford_2008 }}; {{ ref_intext_royle_young_2008 }}; {{ ref_intext_royle_et_al_2009 }}) ({{ ref_intext_wearn_gloverkapfer_2017 }})"</v>
      </c>
    </row>
    <row r="151" spans="1:9">
      <c r="A151" t="s">
        <v>1175</v>
      </c>
      <c r="B151" t="s">
        <v>348</v>
      </c>
      <c r="C151" t="s">
        <v>922</v>
      </c>
      <c r="D151">
        <v>7</v>
      </c>
      <c r="F151" t="s">
        <v>2206</v>
      </c>
      <c r="G151" t="str">
        <f t="shared" si="4"/>
        <v>mod_rem_pro</v>
      </c>
      <c r="H151" t="s">
        <v>928</v>
      </c>
      <c r="I151" t="str">
        <f t="shared" si="5"/>
        <v xml:space="preserve">    mod_rem_pro_07: "Does not require marked animals or identification of individuals ({{ ref_intext_rowcliffe_et_al_2008 }}; {{ ref_intext_doran_myers_2018 }})"</v>
      </c>
    </row>
    <row r="152" spans="1:9">
      <c r="A152" t="s">
        <v>1177</v>
      </c>
      <c r="B152" t="s">
        <v>348</v>
      </c>
      <c r="C152" t="s">
        <v>922</v>
      </c>
      <c r="D152">
        <v>8</v>
      </c>
      <c r="F152" t="s">
        <v>2207</v>
      </c>
      <c r="G152" t="str">
        <f t="shared" si="4"/>
        <v>mod_rem_pro</v>
      </c>
      <c r="H152" t="s">
        <v>928</v>
      </c>
      <c r="I152" t="str">
        <f t="shared" si="5"/>
        <v xml:space="preserve">    mod_rem_pro_08: "Can use camera spacing without regard to population home range size ({{ ref_intext_rowcliffe_et_al_2008 }}; {{ ref_intext_doran_myers_2018 }})"</v>
      </c>
    </row>
    <row r="153" spans="1:9">
      <c r="A153" t="s">
        <v>1179</v>
      </c>
      <c r="B153" t="s">
        <v>348</v>
      </c>
      <c r="C153" t="s">
        <v>922</v>
      </c>
      <c r="D153">
        <v>9</v>
      </c>
      <c r="F153" t="s">
        <v>3841</v>
      </c>
      <c r="G153" t="str">
        <f t="shared" si="4"/>
        <v>mod_rem_pro</v>
      </c>
      <c r="H153" t="s">
        <v>928</v>
      </c>
      <c r="I153" t="str">
        <f t="shared" si="5"/>
        <v xml:space="preserve">    mod_rem_pro_09: "Direct estimation of [density](/09_gloss_ref/09_glossary.md#density); avoids ad-hoc definitions of study area ({{ ref_intext_rowcliffe_et_al_2008 }})"</v>
      </c>
    </row>
    <row r="154" spans="1:9">
      <c r="A154" t="s">
        <v>989</v>
      </c>
      <c r="B154" t="s">
        <v>346</v>
      </c>
      <c r="C154" t="s">
        <v>920</v>
      </c>
      <c r="D154">
        <v>1</v>
      </c>
      <c r="F154" t="s">
        <v>3842</v>
      </c>
      <c r="G154" t="str">
        <f t="shared" si="4"/>
        <v>mod_rest_assump</v>
      </c>
      <c r="H154" t="s">
        <v>928</v>
      </c>
      <c r="I154" t="str">
        <f t="shared" si="5"/>
        <v xml:space="preserve">    mod_rest_assump_01: "Demographic closure (i.e., no births or deaths) and geographic closure (i.e., no immigration or emigration) (animal [density](/09_gloss_ref/09_glossary.md#density) is constant during the [survey](/09_gloss_ref/09_glossary.md#survey)) ({{ ref_intext_rowcliffe_et_al_2008 }})"</v>
      </c>
    </row>
    <row r="155" spans="1:9">
      <c r="A155" t="s">
        <v>1041</v>
      </c>
      <c r="B155" t="s">
        <v>346</v>
      </c>
      <c r="C155" t="s">
        <v>920</v>
      </c>
      <c r="D155">
        <v>2</v>
      </c>
      <c r="F155" t="s">
        <v>2163</v>
      </c>
      <c r="G155" t="str">
        <f t="shared" si="4"/>
        <v>mod_rest_assump</v>
      </c>
      <c r="H155" t="s">
        <v>928</v>
      </c>
      <c r="I155" t="str">
        <f t="shared" si="5"/>
        <v xml:space="preserve">    mod_rest_assump_02: "Detection is perfect ({{ ref_intext_wearn_gloverkapfer_2017 }}) (detection probability '*p*' = 1) unless otherwise modelled ({{ ref_intext_nakashima_et_al_2018 }})"</v>
      </c>
    </row>
    <row r="156" spans="1:9">
      <c r="A156" t="s">
        <v>1066</v>
      </c>
      <c r="B156" t="s">
        <v>346</v>
      </c>
      <c r="C156" t="s">
        <v>920</v>
      </c>
      <c r="D156">
        <v>3</v>
      </c>
      <c r="F156" t="s">
        <v>2164</v>
      </c>
      <c r="G156" t="str">
        <f t="shared" si="4"/>
        <v>mod_rest_assump</v>
      </c>
      <c r="H156" t="s">
        <v>928</v>
      </c>
      <c r="I156" t="str">
        <f t="shared" si="5"/>
        <v xml:space="preserve">    mod_rest_assump_03: "Camera locations are representative of the available habitat ({{ ref_intext_nakashima_et_al_2018 }})"</v>
      </c>
    </row>
    <row r="157" spans="1:9">
      <c r="A157" t="s">
        <v>1078</v>
      </c>
      <c r="B157" t="s">
        <v>346</v>
      </c>
      <c r="C157" t="s">
        <v>920</v>
      </c>
      <c r="D157">
        <v>4</v>
      </c>
      <c r="F157" t="s">
        <v>2165</v>
      </c>
      <c r="G157" t="str">
        <f t="shared" si="4"/>
        <v>mod_rest_assump</v>
      </c>
      <c r="H157" t="s">
        <v>928</v>
      </c>
      <c r="I157" t="str">
        <f t="shared" si="5"/>
        <v xml:space="preserve">    mod_rest_assump_04: "Camera locations are randomly placed relative to the spatial distribution of animals ({{ ref_intext_nakashima_et_al_2018 }})"</v>
      </c>
    </row>
    <row r="158" spans="1:9">
      <c r="A158" t="s">
        <v>1089</v>
      </c>
      <c r="B158" t="s">
        <v>346</v>
      </c>
      <c r="C158" t="s">
        <v>920</v>
      </c>
      <c r="D158">
        <v>5</v>
      </c>
      <c r="F158" t="s">
        <v>2166</v>
      </c>
      <c r="G158" t="str">
        <f t="shared" si="4"/>
        <v>mod_rest_assump</v>
      </c>
      <c r="H158" t="s">
        <v>928</v>
      </c>
      <c r="I158" t="str">
        <f t="shared" si="5"/>
        <v xml:space="preserve">    mod_rest_assump_05: "Animal movement and behaviour are not affected by cameras ({{ ref_intext_nakashima_et_al_2018 }})"</v>
      </c>
    </row>
    <row r="159" spans="1:9">
      <c r="A159" t="s">
        <v>1098</v>
      </c>
      <c r="B159" t="s">
        <v>346</v>
      </c>
      <c r="C159" t="s">
        <v>920</v>
      </c>
      <c r="D159">
        <v>6</v>
      </c>
      <c r="F159" t="s">
        <v>3843</v>
      </c>
      <c r="G159" t="str">
        <f t="shared" si="4"/>
        <v>mod_rest_assump</v>
      </c>
      <c r="H159" t="s">
        <v>928</v>
      </c>
      <c r="I159" t="str">
        <f t="shared" si="5"/>
        <v xml:space="preserve">    mod_rest_assump_06: "Detections are [independent](/09_gloss_ref/09_glossary.md#independent_detections) ({{ ref_intext_nakashima_et_al_2018 }})"</v>
      </c>
    </row>
    <row r="160" spans="1:9">
      <c r="A160" t="s">
        <v>1106</v>
      </c>
      <c r="B160" t="s">
        <v>346</v>
      </c>
      <c r="C160" t="s">
        <v>920</v>
      </c>
      <c r="D160">
        <v>7</v>
      </c>
      <c r="F160" t="s">
        <v>2167</v>
      </c>
      <c r="G160" t="str">
        <f t="shared" si="4"/>
        <v>mod_rest_assump</v>
      </c>
      <c r="H160" t="s">
        <v>928</v>
      </c>
      <c r="I160" t="str">
        <f t="shared" si="5"/>
        <v xml:space="preserve">    mod_rest_assump_07: "The observed distribution of staying time in the focal area fits the distribution of movement ({{ ref_intext_nakashima_et_al_2018 }})"</v>
      </c>
    </row>
    <row r="161" spans="1:9">
      <c r="A161" t="s">
        <v>1112</v>
      </c>
      <c r="B161" t="s">
        <v>346</v>
      </c>
      <c r="C161" t="s">
        <v>920</v>
      </c>
      <c r="D161">
        <v>8</v>
      </c>
      <c r="F161" t="s">
        <v>2168</v>
      </c>
      <c r="G161" t="str">
        <f t="shared" si="4"/>
        <v>mod_rest_assump</v>
      </c>
      <c r="H161" t="s">
        <v>928</v>
      </c>
      <c r="I161" t="str">
        <f t="shared" si="5"/>
        <v xml:space="preserve">    mod_rest_assump_08: "The observed staying time must follow a given parametric distribution ({{ ref_intext_nakashima_et_al_2018 }})"</v>
      </c>
    </row>
    <row r="162" spans="1:9">
      <c r="A162" t="s">
        <v>990</v>
      </c>
      <c r="B162" t="s">
        <v>346</v>
      </c>
      <c r="C162" t="s">
        <v>915</v>
      </c>
      <c r="D162">
        <v>1</v>
      </c>
      <c r="F162" t="s">
        <v>3844</v>
      </c>
      <c r="G162" t="str">
        <f t="shared" si="4"/>
        <v>mod_rest_con</v>
      </c>
      <c r="H162" t="s">
        <v>928</v>
      </c>
      <c r="I162" t="str">
        <f t="shared" si="5"/>
        <v xml:space="preserve">    mod_rest_con_01: "Attraction or aversion to cameras is exhibited in some species ({{ ref_intext_meek_et_al_2016 }}) and could affect the time within the detection zone and subsequently affect estimates of [density](/09_gloss_ref/09_glossary.md#density) ({{ ref_intext_doran_myers_2018 }})"</v>
      </c>
    </row>
    <row r="163" spans="1:9">
      <c r="A163" t="s">
        <v>1042</v>
      </c>
      <c r="B163" t="s">
        <v>346</v>
      </c>
      <c r="C163" t="s">
        <v>915</v>
      </c>
      <c r="D163">
        <v>2</v>
      </c>
      <c r="F163" t="s">
        <v>2208</v>
      </c>
      <c r="G163" t="str">
        <f t="shared" si="4"/>
        <v>mod_rest_con</v>
      </c>
      <c r="H163" t="s">
        <v>928</v>
      </c>
      <c r="I163" t="str">
        <f t="shared" si="5"/>
        <v xml:space="preserve">    mod_rest_con_02: "Requires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v>
      </c>
    </row>
    <row r="164" spans="1:9">
      <c r="A164" t="s">
        <v>1129</v>
      </c>
      <c r="B164" t="s">
        <v>346</v>
      </c>
      <c r="C164" t="s">
        <v>915</v>
      </c>
      <c r="D164">
        <v>3</v>
      </c>
      <c r="F164" t="s">
        <v>2169</v>
      </c>
      <c r="G164" t="str">
        <f t="shared" si="4"/>
        <v>mod_rest_con</v>
      </c>
      <c r="H164" t="s">
        <v>928</v>
      </c>
      <c r="I164" t="str">
        <f t="shared" si="5"/>
        <v xml:space="preserve">    mod_rest_con_03: "Mathematically challenging ({{ ref_intext_cusack_et_al_2015 }})"</v>
      </c>
    </row>
    <row r="165" spans="1:9">
      <c r="A165" t="s">
        <v>991</v>
      </c>
      <c r="B165" t="s">
        <v>346</v>
      </c>
      <c r="C165" t="s">
        <v>922</v>
      </c>
      <c r="D165">
        <v>1</v>
      </c>
      <c r="F165" t="s">
        <v>3845</v>
      </c>
      <c r="G165" t="str">
        <f t="shared" si="4"/>
        <v>mod_rest_pro</v>
      </c>
      <c r="H165" t="s">
        <v>928</v>
      </c>
      <c r="I165" t="str">
        <f t="shared" si="5"/>
        <v xml:space="preserve">    mod_rest_pro_01: "Provides unbiased estimates of animal [density](/09_gloss_ref/09_glossary.md#density), even when animal movement speed varies, and animals travel in pairs ({{ ref_intext_nakashima_et_al_2018 }})"</v>
      </c>
    </row>
    <row r="166" spans="1:9">
      <c r="A166" t="s">
        <v>992</v>
      </c>
      <c r="B166" t="s">
        <v>356</v>
      </c>
      <c r="C166" t="s">
        <v>920</v>
      </c>
      <c r="D166">
        <v>1</v>
      </c>
      <c r="F166" t="s">
        <v>2197</v>
      </c>
      <c r="G166" t="str">
        <f t="shared" si="4"/>
        <v>mod_sc_assump</v>
      </c>
      <c r="H166" t="s">
        <v>928</v>
      </c>
      <c r="I166" t="str">
        <f t="shared" si="5"/>
        <v xml:space="preserve">    mod_sc_assump_01: "Camera locations are close enough together that animals are detected at multiple cameras ({{ ref_intext_chandler_royle_2013 }}; {{ ref_intext_clarke_et_al_2023 }})"</v>
      </c>
    </row>
    <row r="167" spans="1:9">
      <c r="A167" t="s">
        <v>1043</v>
      </c>
      <c r="B167" t="s">
        <v>356</v>
      </c>
      <c r="C167" t="s">
        <v>920</v>
      </c>
      <c r="D167">
        <v>2</v>
      </c>
      <c r="F167" t="s">
        <v>2193</v>
      </c>
      <c r="G167" t="str">
        <f t="shared" si="4"/>
        <v>mod_sc_assump</v>
      </c>
      <c r="H167" t="s">
        <v>928</v>
      </c>
      <c r="I167" t="str">
        <f t="shared" si="5"/>
        <v xml:space="preserve">    mod_sc_assump_02: "Demographic closure (i.e., no births or deaths) ({{ ref_intext_chandler_royle_2013 }}; {{ ref_intext_clarke_et_al_2023 }})"</v>
      </c>
    </row>
    <row r="168" spans="1:9">
      <c r="A168" t="s">
        <v>1067</v>
      </c>
      <c r="B168" t="s">
        <v>356</v>
      </c>
      <c r="C168" t="s">
        <v>920</v>
      </c>
      <c r="D168">
        <v>3</v>
      </c>
      <c r="F168" t="s">
        <v>2194</v>
      </c>
      <c r="G168" t="str">
        <f t="shared" si="4"/>
        <v>mod_sc_assump</v>
      </c>
      <c r="H168" t="s">
        <v>928</v>
      </c>
      <c r="I168" t="str">
        <f t="shared" si="5"/>
        <v xml:space="preserve">    mod_sc_assump_03: "Geographic closure (i.e., no immigration or emigration) ({{ ref_intext_chandler_royle_2013 }}; {{ ref_intext_clarke_et_al_2023 }})"</v>
      </c>
    </row>
    <row r="169" spans="1:9">
      <c r="A169" t="s">
        <v>1079</v>
      </c>
      <c r="B169" t="s">
        <v>356</v>
      </c>
      <c r="C169" t="s">
        <v>920</v>
      </c>
      <c r="D169">
        <v>4</v>
      </c>
      <c r="F169" t="s">
        <v>3807</v>
      </c>
      <c r="G169" t="str">
        <f t="shared" si="4"/>
        <v>mod_sc_assump</v>
      </c>
      <c r="H169" t="s">
        <v>928</v>
      </c>
      <c r="I169" t="str">
        <f t="shared" si="5"/>
        <v xml:space="preserve">    mod_sc_assump_04: "Detections are [independent](/09_gloss_ref/09_glossary.md#independent_detections) ({{ ref_intext_chandler_royle_2013 }}; {{ ref_intext_clarke_et_al_2023 }})"</v>
      </c>
    </row>
    <row r="170" spans="1:9">
      <c r="A170" t="s">
        <v>1090</v>
      </c>
      <c r="B170" t="s">
        <v>356</v>
      </c>
      <c r="C170" t="s">
        <v>920</v>
      </c>
      <c r="D170">
        <v>5</v>
      </c>
      <c r="F170" t="s">
        <v>2198</v>
      </c>
      <c r="G170" t="str">
        <f t="shared" si="4"/>
        <v>mod_sc_assump</v>
      </c>
      <c r="H170" t="s">
        <v>928</v>
      </c>
      <c r="I170" t="str">
        <f t="shared" si="5"/>
        <v xml:space="preserve">    mod_sc_assump_05: "Animals’ activity centres are randomly dispersed ({{ ref_intext_chandler_royle_2013 }}; {{ ref_intext_clarke_et_al_2023 }})"</v>
      </c>
    </row>
    <row r="171" spans="1:9">
      <c r="A171" t="s">
        <v>1099</v>
      </c>
      <c r="B171" t="s">
        <v>356</v>
      </c>
      <c r="C171" t="s">
        <v>920</v>
      </c>
      <c r="D171">
        <v>6</v>
      </c>
      <c r="F171" t="s">
        <v>2199</v>
      </c>
      <c r="G171" t="str">
        <f t="shared" si="4"/>
        <v>mod_sc_assump</v>
      </c>
      <c r="H171" t="s">
        <v>928</v>
      </c>
      <c r="I171" t="str">
        <f t="shared" si="5"/>
        <v xml:space="preserve">    mod_sc_assump_06: "Animals’ activity centres are stationary ({{ ref_intext_chandler_royle_2013 }}; {{ ref_intext_clarke_et_al_2023 }})"</v>
      </c>
    </row>
    <row r="172" spans="1:9">
      <c r="A172" t="s">
        <v>993</v>
      </c>
      <c r="B172" t="s">
        <v>356</v>
      </c>
      <c r="C172" t="s">
        <v>915</v>
      </c>
      <c r="D172">
        <v>1</v>
      </c>
      <c r="F172" t="s">
        <v>2209</v>
      </c>
      <c r="G172" t="str">
        <f t="shared" si="4"/>
        <v>mod_sc_con</v>
      </c>
      <c r="H172" t="s">
        <v>928</v>
      </c>
      <c r="I172" t="str">
        <f t="shared" si="5"/>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173" spans="1:9">
      <c r="A173" t="s">
        <v>1044</v>
      </c>
      <c r="B173" t="s">
        <v>356</v>
      </c>
      <c r="C173" t="s">
        <v>915</v>
      </c>
      <c r="D173">
        <v>2</v>
      </c>
      <c r="F173" t="s">
        <v>2170</v>
      </c>
      <c r="G173" t="str">
        <f t="shared" si="4"/>
        <v>mod_sc_con</v>
      </c>
      <c r="H173" t="s">
        <v>928</v>
      </c>
      <c r="I173" t="str">
        <f t="shared" si="5"/>
        <v xml:space="preserve">    mod_sc_con_02: "Precision decreases with an increasing number of individuals detected at a camera' ({{ ref_intext_morin_et_al_2022 }}) (as overlap of individuals’ home ranges increases) ({{ ref_intext_augustine_et_al_2019 }}; {{ ref_intext_clarke_et_al_2023 }})"</v>
      </c>
    </row>
    <row r="174" spans="1:9">
      <c r="A174" t="s">
        <v>1130</v>
      </c>
      <c r="B174" t="s">
        <v>356</v>
      </c>
      <c r="C174" t="s">
        <v>915</v>
      </c>
      <c r="D174">
        <v>3</v>
      </c>
      <c r="F174" t="s">
        <v>3846</v>
      </c>
      <c r="G174" t="str">
        <f t="shared" si="4"/>
        <v>mod_sc_con</v>
      </c>
      <c r="H174" t="s">
        <v>928</v>
      </c>
      <c r="I174" t="str">
        <f t="shared" si="5"/>
        <v xml:space="preserve">    mod_sc_con_03: "Not appropriate for low [density](/09_gloss_ref/09_glossary.md#density) or elusive species when recaptures too few to confidently infer the number and location of activity centres' ({{ ref_intext_clarke_et_al_2023 }}; {{ ref_intext_burgar_et_al_2018 }})"</v>
      </c>
    </row>
    <row r="175" spans="1:9">
      <c r="A175" t="s">
        <v>1136</v>
      </c>
      <c r="B175" t="s">
        <v>356</v>
      </c>
      <c r="C175" t="s">
        <v>915</v>
      </c>
      <c r="D175">
        <v>4</v>
      </c>
      <c r="F175" t="s">
        <v>3847</v>
      </c>
      <c r="G175" t="str">
        <f t="shared" si="4"/>
        <v>mod_sc_con</v>
      </c>
      <c r="H175" t="s">
        <v>928</v>
      </c>
      <c r="I175" t="str">
        <f t="shared" si="5"/>
        <v xml:space="preserve">    mod_sc_con_04: "Not appropriate for high-[density](/09_gloss_ref/09_glossary.md#density) populations with evenly spaced activity centres (camera[-specific] counts will be too similar and impair activity centre inference)' ({{ ref_intext_clarke_et_al_2023 }})"</v>
      </c>
    </row>
    <row r="176" spans="1:9">
      <c r="A176" t="s">
        <v>1142</v>
      </c>
      <c r="B176" t="s">
        <v>356</v>
      </c>
      <c r="C176" t="s">
        <v>915</v>
      </c>
      <c r="D176">
        <v>5</v>
      </c>
      <c r="F176" t="s">
        <v>2171</v>
      </c>
      <c r="G176" t="str">
        <f t="shared" si="4"/>
        <v>mod_sc_con</v>
      </c>
      <c r="H176" t="s">
        <v>928</v>
      </c>
      <c r="I176" t="str">
        <f t="shared" si="5"/>
        <v xml:space="preserve">    mod_sc_con_05: "Ill-suited to populations that exhibit group-travelling behaviour' ({{ ref_intext_sun_et_al_2022 }}; {{ ref_intext_clarke_et_al_2023 }})"</v>
      </c>
    </row>
    <row r="177" spans="1:9">
      <c r="A177" t="s">
        <v>1147</v>
      </c>
      <c r="B177" t="s">
        <v>356</v>
      </c>
      <c r="C177" t="s">
        <v>915</v>
      </c>
      <c r="D177">
        <v>6</v>
      </c>
      <c r="F177" t="s">
        <v>3848</v>
      </c>
      <c r="G177" t="str">
        <f t="shared" si="4"/>
        <v>mod_sc_con</v>
      </c>
      <c r="H177" t="s">
        <v>928</v>
      </c>
      <c r="I177" t="str">
        <f t="shared" si="5"/>
        <v xml:space="preserve">    mod_sc_con_06: "Study design (camera arrangement) can dramatically affect the accuracy and precision of [density](/09_gloss_ref/09_glossary.md#density) estimates' ({{ ref_intext_clarke_et_al_2023 }}; {{Sollmann, 2018}})"</v>
      </c>
    </row>
    <row r="178" spans="1:9">
      <c r="A178" t="s">
        <v>1151</v>
      </c>
      <c r="B178" t="s">
        <v>356</v>
      </c>
      <c r="C178" t="s">
        <v>915</v>
      </c>
      <c r="D178">
        <v>7</v>
      </c>
      <c r="F178" t="s">
        <v>2200</v>
      </c>
      <c r="G178" t="str">
        <f t="shared" si="4"/>
        <v>mod_sc_con</v>
      </c>
      <c r="H178" t="s">
        <v>928</v>
      </c>
      <c r="I178" t="str">
        <f t="shared" si="5"/>
        <v xml:space="preserve">    mod_sc_con_07: "Cameras must be close enough that animals are detected at multiple camera locations (may be challenging at large scales as many cameras are needed)' ({{ ref_intext_chandler_royle_2013 }}; {{ ref_intext_clarke_et_al_2023 }})"</v>
      </c>
    </row>
    <row r="179" spans="1:9">
      <c r="A179" t="s">
        <v>994</v>
      </c>
      <c r="B179" t="s">
        <v>356</v>
      </c>
      <c r="C179" t="s">
        <v>922</v>
      </c>
      <c r="D179">
        <v>1</v>
      </c>
      <c r="F179" t="s">
        <v>2172</v>
      </c>
      <c r="G179" t="str">
        <f t="shared" si="4"/>
        <v>mod_sc_pro</v>
      </c>
      <c r="H179" t="s">
        <v>928</v>
      </c>
      <c r="I179" t="str">
        <f t="shared" si="5"/>
        <v xml:space="preserve">    mod_sc_pro_01: "Does not require individual identification ({{ ref_intext_clarke_et_al_2023 }})"</v>
      </c>
    </row>
    <row r="180" spans="1:9">
      <c r="A180" t="s">
        <v>995</v>
      </c>
      <c r="B180" t="s">
        <v>361</v>
      </c>
      <c r="C180" t="s">
        <v>920</v>
      </c>
      <c r="D180">
        <v>1</v>
      </c>
      <c r="F180" t="s">
        <v>2037</v>
      </c>
      <c r="G180" t="str">
        <f t="shared" si="4"/>
        <v>mod_scr_secr_assump</v>
      </c>
      <c r="H180" t="s">
        <v>928</v>
      </c>
      <c r="I180" t="str">
        <f t="shared" si="5"/>
        <v xml:space="preserve">    mod_scr_secr_assump_01: "Demographic closure (i.e., no births or deaths) ({{ ref_intext_wearn_gloverkapfer_2017 }})"</v>
      </c>
    </row>
    <row r="181" spans="1:9">
      <c r="A181" t="s">
        <v>1045</v>
      </c>
      <c r="B181" t="s">
        <v>361</v>
      </c>
      <c r="C181" t="s">
        <v>920</v>
      </c>
      <c r="D181">
        <v>2</v>
      </c>
      <c r="F181" t="s">
        <v>2076</v>
      </c>
      <c r="G181" t="str">
        <f t="shared" si="4"/>
        <v>mod_scr_secr_assump</v>
      </c>
      <c r="H181" t="s">
        <v>928</v>
      </c>
      <c r="I181" t="str">
        <f t="shared" si="5"/>
        <v xml:space="preserve">    mod_scr_secr_assump_02: "Detection probability of different individuals is equal ({{ ref_intext_wearn_gloverkapfer_2017 }})"</v>
      </c>
    </row>
    <row r="182" spans="1:9">
      <c r="A182" t="s">
        <v>1068</v>
      </c>
      <c r="B182" t="s">
        <v>361</v>
      </c>
      <c r="C182" t="s">
        <v>920</v>
      </c>
      <c r="D182">
        <v>3</v>
      </c>
      <c r="F182" t="s">
        <v>2077</v>
      </c>
      <c r="G182" t="str">
        <f t="shared" si="4"/>
        <v>mod_scr_secr_assump</v>
      </c>
      <c r="H182" t="s">
        <v>927</v>
      </c>
      <c r="I182" t="str">
        <f t="shared" si="5"/>
        <v xml:space="preserve">    mod_scr_secr_assump_03: "or, for SECR, individuals have equal detection probability at a given distance from the centre of their home range ({{ ref_intext_wearn_gloverkapfer_2017 }})"</v>
      </c>
    </row>
    <row r="183" spans="1:9">
      <c r="A183" t="s">
        <v>1080</v>
      </c>
      <c r="B183" t="s">
        <v>361</v>
      </c>
      <c r="C183" t="s">
        <v>920</v>
      </c>
      <c r="D183">
        <v>4</v>
      </c>
      <c r="F183" t="s">
        <v>3849</v>
      </c>
      <c r="G183" t="str">
        <f t="shared" si="4"/>
        <v>mod_scr_secr_assump</v>
      </c>
      <c r="H183" t="s">
        <v>928</v>
      </c>
      <c r="I183" t="str">
        <f t="shared" si="5"/>
        <v xml:space="preserve">    mod_scr_secr_assump_04: "Detections of different individuals are [independent](/09_gloss_ref/09_glossary.md#independent_detections) ({{ ref_intext_wearn_gloverkapfer_2017 }})"</v>
      </c>
    </row>
    <row r="184" spans="1:9">
      <c r="A184" t="s">
        <v>1091</v>
      </c>
      <c r="B184" t="s">
        <v>361</v>
      </c>
      <c r="C184" t="s">
        <v>920</v>
      </c>
      <c r="D184">
        <v>5</v>
      </c>
      <c r="F184" t="s">
        <v>2078</v>
      </c>
      <c r="G184" t="str">
        <f t="shared" si="4"/>
        <v>mod_scr_secr_assump</v>
      </c>
      <c r="H184" t="s">
        <v>928</v>
      </c>
      <c r="I184" t="str">
        <f t="shared" si="5"/>
        <v xml:space="preserve">    mod_scr_secr_assump_05: "Behaviour is unaffected by cameras and marking ({{ ref_intext_wearn_gloverkapfer_2017 }})"</v>
      </c>
    </row>
    <row r="185" spans="1:9">
      <c r="A185" t="s">
        <v>1100</v>
      </c>
      <c r="B185" t="s">
        <v>361</v>
      </c>
      <c r="C185" t="s">
        <v>920</v>
      </c>
      <c r="D185">
        <v>6</v>
      </c>
      <c r="F185" t="s">
        <v>2079</v>
      </c>
      <c r="G185" t="str">
        <f t="shared" si="4"/>
        <v>mod_scr_secr_assump</v>
      </c>
      <c r="H185" t="s">
        <v>928</v>
      </c>
      <c r="I185" t="str">
        <f t="shared" si="5"/>
        <v xml:space="preserve">    mod_scr_secr_assump_06: "Individuals do not lose marks ({{ ref_intext_wearn_gloverkapfer_2017 }})"</v>
      </c>
    </row>
    <row r="186" spans="1:9">
      <c r="A186" t="s">
        <v>1107</v>
      </c>
      <c r="B186" t="s">
        <v>361</v>
      </c>
      <c r="C186" t="s">
        <v>920</v>
      </c>
      <c r="D186">
        <v>7</v>
      </c>
      <c r="F186" t="s">
        <v>2080</v>
      </c>
      <c r="G186" t="str">
        <f t="shared" si="4"/>
        <v>mod_scr_secr_assump</v>
      </c>
      <c r="H186" t="s">
        <v>928</v>
      </c>
      <c r="I186" t="str">
        <f t="shared" si="5"/>
        <v xml:space="preserve">    mod_scr_secr_assump_07: "Individuals are not misidentified ({{ ref_intext_wearn_gloverkapfer_2017 }})"</v>
      </c>
    </row>
    <row r="187" spans="1:9">
      <c r="A187" t="s">
        <v>1113</v>
      </c>
      <c r="B187" t="s">
        <v>361</v>
      </c>
      <c r="C187" t="s">
        <v>920</v>
      </c>
      <c r="D187">
        <v>8</v>
      </c>
      <c r="F187" t="s">
        <v>3850</v>
      </c>
      <c r="G187" t="str">
        <f t="shared" si="4"/>
        <v>mod_scr_secr_assump</v>
      </c>
      <c r="H187" t="s">
        <v>928</v>
      </c>
      <c r="I187" t="str">
        <f t="shared" si="5"/>
        <v xml:space="preserve">    mod_scr_secr_assump_08: "[Surveys](/09_gloss_ref/09_glossary.md#survey) are independent ({{ ref_intext_wearn_gloverkapfer_2017 }})"</v>
      </c>
    </row>
    <row r="188" spans="1:9">
      <c r="A188" t="s">
        <v>1118</v>
      </c>
      <c r="B188" t="s">
        <v>361</v>
      </c>
      <c r="C188" t="s">
        <v>920</v>
      </c>
      <c r="D188">
        <v>9</v>
      </c>
      <c r="F188" t="s">
        <v>2081</v>
      </c>
      <c r="G188" t="str">
        <f t="shared" si="4"/>
        <v>mod_scr_secr_assump</v>
      </c>
      <c r="H188" t="s">
        <v>928</v>
      </c>
      <c r="I188" t="str">
        <f t="shared" si="5"/>
        <v xml:space="preserve">    mod_scr_secr_assump_09: "For conventional models, geographic closure (i.e., no immigration or emigration) ({{ ref_intext_wearn_gloverkapfer_2017 }})"</v>
      </c>
    </row>
    <row r="189" spans="1:9">
      <c r="A189" t="s">
        <v>933</v>
      </c>
      <c r="B189" t="s">
        <v>361</v>
      </c>
      <c r="C189" t="s">
        <v>920</v>
      </c>
      <c r="D189">
        <v>10</v>
      </c>
      <c r="F189" t="s">
        <v>2173</v>
      </c>
      <c r="G189" t="str">
        <f t="shared" si="4"/>
        <v>mod_scr_secr_assump</v>
      </c>
      <c r="H189" t="s">
        <v>928</v>
      </c>
      <c r="I189" t="str">
        <f t="shared" si="5"/>
        <v xml:space="preserve">    mod_scr_secr_assump_10: "Spatially explicit models have further assumptions about animal movement ({{ ref_intext_wearn_gloverkapfer_2017 }}; {{ ref_intext_rowcliffe_et_al_2008 }}; {{ ref_intext_royle_et_al_2009 }}; {{ ref_intext_obrien_et_al_2011 }}); these include:"</v>
      </c>
    </row>
    <row r="190" spans="1:9">
      <c r="A190" t="s">
        <v>934</v>
      </c>
      <c r="B190" t="s">
        <v>361</v>
      </c>
      <c r="C190" t="s">
        <v>920</v>
      </c>
      <c r="D190">
        <v>11</v>
      </c>
      <c r="F190" t="s">
        <v>2082</v>
      </c>
      <c r="G190" t="str">
        <f t="shared" si="4"/>
        <v>mod_scr_secr_assump</v>
      </c>
      <c r="H190" t="s">
        <v>927</v>
      </c>
      <c r="I190" t="str">
        <f t="shared" si="5"/>
        <v xml:space="preserve">    mod_scr_secr_assump_11: "Home ranges are stable ({{ ref_intext_wearn_gloverkapfer_2017 }})"</v>
      </c>
    </row>
    <row r="191" spans="1:9">
      <c r="A191" t="s">
        <v>935</v>
      </c>
      <c r="B191" t="s">
        <v>361</v>
      </c>
      <c r="C191" t="s">
        <v>920</v>
      </c>
      <c r="D191">
        <v>12</v>
      </c>
      <c r="F191" t="s">
        <v>2083</v>
      </c>
      <c r="G191" t="str">
        <f t="shared" si="4"/>
        <v>mod_scr_secr_assump</v>
      </c>
      <c r="H191" t="s">
        <v>927</v>
      </c>
      <c r="I191" t="str">
        <f t="shared" si="5"/>
        <v xml:space="preserve">    mod_scr_secr_assump_12: "Movement is unaffected by cameras ({{ ref_intext_wearn_gloverkapfer_2017 }})"</v>
      </c>
    </row>
    <row r="192" spans="1:9">
      <c r="A192" t="s">
        <v>936</v>
      </c>
      <c r="B192" t="s">
        <v>361</v>
      </c>
      <c r="C192" t="s">
        <v>920</v>
      </c>
      <c r="D192">
        <v>13</v>
      </c>
      <c r="F192" t="s">
        <v>3851</v>
      </c>
      <c r="G192" t="str">
        <f t="shared" si="4"/>
        <v>mod_scr_secr_assump</v>
      </c>
      <c r="H192" t="s">
        <v>927</v>
      </c>
      <c r="I192" t="str">
        <f t="shared" si="5"/>
        <v xml:space="preserve">    mod_scr_secr_assump_13: "[Camera locations](/09_gloss_ref/09_glossary.md#camera_location) are randomly placed with respect to the distribution and orientation of home ranges ({{ ref_intext_wearn_gloverkapfer_2017 }})"</v>
      </c>
    </row>
    <row r="193" spans="1:9">
      <c r="A193" t="s">
        <v>937</v>
      </c>
      <c r="B193" t="s">
        <v>361</v>
      </c>
      <c r="C193" t="s">
        <v>920</v>
      </c>
      <c r="D193">
        <v>14</v>
      </c>
      <c r="F193" t="s">
        <v>2084</v>
      </c>
      <c r="G193" t="str">
        <f t="shared" si="4"/>
        <v>mod_scr_secr_assump</v>
      </c>
      <c r="H193" t="s">
        <v>927</v>
      </c>
      <c r="I193" t="str">
        <f t="shared" si="5"/>
        <v xml:space="preserve">    mod_scr_secr_assump_14: "Distribution of home range centres follows a defined distribution (Poisson, or other, e.g., negative binomial) ({{ ref_intext_wearn_gloverkapfer_2017 }})"</v>
      </c>
    </row>
    <row r="194" spans="1:9">
      <c r="A194" t="s">
        <v>996</v>
      </c>
      <c r="B194" t="s">
        <v>361</v>
      </c>
      <c r="C194" t="s">
        <v>915</v>
      </c>
      <c r="D194">
        <v>1</v>
      </c>
      <c r="F194" t="s">
        <v>2085</v>
      </c>
      <c r="G194" t="str">
        <f t="shared" ref="G194:G257" si="6">B194&amp;"_"&amp;C194</f>
        <v>mod_scr_secr_con</v>
      </c>
      <c r="H194" t="s">
        <v>928</v>
      </c>
      <c r="I194" t="str">
        <f t="shared" ref="I194:I257" si="7">"    "&amp;A194&amp;": "&amp;""""&amp;F194&amp;""""</f>
        <v xml:space="preserve">    mod_scr_secr_con_01: "Requires that individuals are identifiable ({{ ref_intext_wearn_gloverkapfer_2017 }})"</v>
      </c>
    </row>
    <row r="195" spans="1:9">
      <c r="A195" t="s">
        <v>1046</v>
      </c>
      <c r="B195" t="s">
        <v>361</v>
      </c>
      <c r="C195" t="s">
        <v>915</v>
      </c>
      <c r="D195">
        <v>2</v>
      </c>
      <c r="F195" t="s">
        <v>2086</v>
      </c>
      <c r="G195" t="str">
        <f t="shared" si="6"/>
        <v>mod_scr_secr_con</v>
      </c>
      <c r="H195" t="s">
        <v>928</v>
      </c>
      <c r="I195" t="str">
        <f t="shared" si="7"/>
        <v xml:space="preserve">    mod_scr_secr_con_02: "Requires that a minimum number of individuals are trapped (each recaptured multiple times ideally) ({{ ref_intext_wearn_gloverkapfer_2017 }})"</v>
      </c>
    </row>
    <row r="196" spans="1:9">
      <c r="A196" t="s">
        <v>1131</v>
      </c>
      <c r="B196" t="s">
        <v>361</v>
      </c>
      <c r="C196" t="s">
        <v>915</v>
      </c>
      <c r="D196">
        <v>3</v>
      </c>
      <c r="F196" t="s">
        <v>2087</v>
      </c>
      <c r="G196" t="str">
        <f t="shared" si="6"/>
        <v>mod_scr_secr_con</v>
      </c>
      <c r="H196" t="s">
        <v>928</v>
      </c>
      <c r="I196" t="str">
        <f t="shared" si="7"/>
        <v xml:space="preserve">    mod_scr_secr_con_03: "Requires that each individual is captured at a number of camera locations ({{ ref_intext_wearn_gloverkapfer_2017 }})"</v>
      </c>
    </row>
    <row r="197" spans="1:9">
      <c r="A197" t="s">
        <v>1137</v>
      </c>
      <c r="B197" t="s">
        <v>361</v>
      </c>
      <c r="C197" t="s">
        <v>915</v>
      </c>
      <c r="D197">
        <v>4</v>
      </c>
      <c r="F197" t="s">
        <v>3852</v>
      </c>
      <c r="G197" t="str">
        <f t="shared" si="6"/>
        <v>mod_scr_secr_con</v>
      </c>
      <c r="H197" t="s">
        <v>928</v>
      </c>
      <c r="I197" t="str">
        <f t="shared" si="7"/>
        <v xml:space="preserve">    mod_scr_secr_con_04: "Multiple cameras per station may be required to identify individuals; difficult to implement at large spatial scales as it requires a high [density](/09_gloss_ref/09_glossary.md#density) of cameras ({{ ref_intext_morin_et_al_2022 }})"</v>
      </c>
    </row>
    <row r="198" spans="1:9">
      <c r="A198" t="s">
        <v>1143</v>
      </c>
      <c r="B198" t="s">
        <v>361</v>
      </c>
      <c r="C198" t="s">
        <v>915</v>
      </c>
      <c r="D198">
        <v>5</v>
      </c>
      <c r="F198" t="s">
        <v>2174</v>
      </c>
      <c r="G198" t="str">
        <f t="shared" si="6"/>
        <v>mod_scr_secr_con</v>
      </c>
      <c r="H198" t="s">
        <v>928</v>
      </c>
      <c r="I198" t="str">
        <f t="shared" si="7"/>
        <v xml:space="preserve">    mod_scr_secr_con_05: "May not be precise enough for long-term monitoring ({{ ref_intext_green_et_al_2020 }})"</v>
      </c>
    </row>
    <row r="199" spans="1:9">
      <c r="A199" t="s">
        <v>1148</v>
      </c>
      <c r="B199" t="s">
        <v>361</v>
      </c>
      <c r="C199" t="s">
        <v>915</v>
      </c>
      <c r="D199">
        <v>6</v>
      </c>
      <c r="F199" t="s">
        <v>2201</v>
      </c>
      <c r="G199" t="str">
        <f t="shared" si="6"/>
        <v>mod_scr_secr_con</v>
      </c>
      <c r="H199" t="s">
        <v>928</v>
      </c>
      <c r="I199" t="str">
        <f t="shared" si="7"/>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200" spans="1:9">
      <c r="A200" t="s">
        <v>1152</v>
      </c>
      <c r="B200" t="s">
        <v>361</v>
      </c>
      <c r="C200" t="s">
        <v>915</v>
      </c>
      <c r="D200">
        <v>7</v>
      </c>
      <c r="F200" t="s">
        <v>3853</v>
      </c>
      <c r="G200" t="str">
        <f t="shared" si="6"/>
        <v>mod_scr_secr_con</v>
      </c>
      <c r="H200" t="s">
        <v>928</v>
      </c>
      <c r="I200" t="str">
        <f t="shared" si="7"/>
        <v xml:space="preserve">    mod_scr_secr_con_07: "½ MMDM (Mean Maximum Distance Moved) will usually lead to an underestimation of home range size and thus overestimation of [density](/09_gloss_ref/09_glossary.md#density) ({{ ref_intext_parmenter_et_al_2003 }}; {{ ref_intext_noss_et_al_2012 }}; {{ ref_intext_wearn_gloverkapfer_2017 }})"</v>
      </c>
    </row>
    <row r="201" spans="1:9">
      <c r="A201" t="s">
        <v>997</v>
      </c>
      <c r="B201" t="s">
        <v>361</v>
      </c>
      <c r="C201" t="s">
        <v>922</v>
      </c>
      <c r="D201">
        <v>1</v>
      </c>
      <c r="F201" t="s">
        <v>3854</v>
      </c>
      <c r="G201" t="str">
        <f t="shared" si="6"/>
        <v>mod_scr_secr_pro</v>
      </c>
      <c r="H201" t="s">
        <v>928</v>
      </c>
      <c r="I201" t="str">
        <f t="shared" si="7"/>
        <v xml:space="preserve">    mod_scr_secr_pro_01: "Produces direct estimates of [density](/09_gloss_ref/09_glossary.md#density) or population size for explicit spatial regions ({{ ref_intext_chandler_royle_2013 }})"</v>
      </c>
    </row>
    <row r="202" spans="1:9">
      <c r="A202" t="s">
        <v>1047</v>
      </c>
      <c r="B202" t="s">
        <v>361</v>
      </c>
      <c r="C202" t="s">
        <v>922</v>
      </c>
      <c r="D202">
        <v>2</v>
      </c>
      <c r="F202" t="s">
        <v>2088</v>
      </c>
      <c r="G202" t="str">
        <f t="shared" si="6"/>
        <v>mod_scr_secr_pro</v>
      </c>
      <c r="H202" t="s">
        <v>928</v>
      </c>
      <c r="I202" t="str">
        <f t="shared" si="7"/>
        <v xml:space="preserve">    mod_scr_secr_pro_02: "Allows researchers to mark a subset of the population / to take advantage of natural markings ({{ ref_intext_wearn_gloverkapfer_2017 }})"</v>
      </c>
    </row>
    <row r="203" spans="1:9">
      <c r="A203" t="s">
        <v>1162</v>
      </c>
      <c r="B203" t="s">
        <v>361</v>
      </c>
      <c r="C203" t="s">
        <v>922</v>
      </c>
      <c r="D203">
        <v>3</v>
      </c>
      <c r="F203" t="s">
        <v>2089</v>
      </c>
      <c r="G203" t="str">
        <f t="shared" si="6"/>
        <v>mod_scr_secr_pro</v>
      </c>
      <c r="H203" t="s">
        <v>928</v>
      </c>
      <c r="I203" t="str">
        <f t="shared" si="7"/>
        <v xml:space="preserve">    mod_scr_secr_pro_03: "Estimates are fully comparable across space, time, species and studies ({{ ref_intext_wearn_gloverkapfer_2017 }})"</v>
      </c>
    </row>
    <row r="204" spans="1:9">
      <c r="A204" t="s">
        <v>1169</v>
      </c>
      <c r="B204" t="s">
        <v>361</v>
      </c>
      <c r="C204" t="s">
        <v>922</v>
      </c>
      <c r="D204">
        <v>4</v>
      </c>
      <c r="F204" t="s">
        <v>3855</v>
      </c>
      <c r="G204" t="str">
        <f t="shared" si="6"/>
        <v>mod_scr_secr_pro</v>
      </c>
      <c r="H204" t="s">
        <v>928</v>
      </c>
      <c r="I204" t="str">
        <f t="shared" si="7"/>
        <v xml:space="preserve">    mod_scr_secr_pro_04: "[Density](/09_gloss_ref/09_glossary.md#density) estimates obtained in a single model, fully incorporate spatial information of locations and individuals ({{ ref_intext_wearn_gloverkapfer_2017 }})"</v>
      </c>
    </row>
    <row r="205" spans="1:9">
      <c r="A205" t="s">
        <v>1173</v>
      </c>
      <c r="B205" t="s">
        <v>361</v>
      </c>
      <c r="C205" t="s">
        <v>922</v>
      </c>
      <c r="D205">
        <v>5</v>
      </c>
      <c r="F205" t="s">
        <v>3725</v>
      </c>
      <c r="G205" t="str">
        <f t="shared" si="6"/>
        <v>mod_scr_secr_pro</v>
      </c>
      <c r="H205" t="s">
        <v>928</v>
      </c>
      <c r="I205" t="str">
        <f t="shared" si="7"/>
        <v xml:space="preserve">    mod_scr_secr_pro_05: "Both likelihood-based and Bayesian versions of the model have been implemented in relatively easy-to-use software DENSITY and SPACECAP, respectively, as well as associated R packages) ({{ ref_intext_wearn_gloverkapfer_2017 }})"</v>
      </c>
    </row>
    <row r="206" spans="1:9">
      <c r="A206" t="s">
        <v>1174</v>
      </c>
      <c r="B206" t="s">
        <v>361</v>
      </c>
      <c r="C206" t="s">
        <v>922</v>
      </c>
      <c r="D206">
        <v>6</v>
      </c>
      <c r="F206" t="s">
        <v>2090</v>
      </c>
      <c r="G206" t="str">
        <f t="shared" si="6"/>
        <v>mod_scr_secr_pro</v>
      </c>
      <c r="H206" t="s">
        <v>928</v>
      </c>
      <c r="I206" t="str">
        <f t="shared" si="7"/>
        <v xml:space="preserve">    mod_scr_secr_pro_06: "Flexibility in study design (e.g., 'holes' in the trapping grid) ({{ ref_intext_wearn_gloverkapfer_2017 }})"</v>
      </c>
    </row>
    <row r="207" spans="1:9">
      <c r="A207" t="s">
        <v>1176</v>
      </c>
      <c r="B207" t="s">
        <v>361</v>
      </c>
      <c r="C207" t="s">
        <v>922</v>
      </c>
      <c r="D207">
        <v>7</v>
      </c>
      <c r="F207" t="s">
        <v>2214</v>
      </c>
      <c r="G207" t="str">
        <f t="shared" si="6"/>
        <v>mod_scr_secr_pro</v>
      </c>
      <c r="H207" t="s">
        <v>928</v>
      </c>
      <c r="I207" t="str">
        <f t="shared" si="7"/>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08" spans="1:9">
      <c r="A208" t="s">
        <v>1178</v>
      </c>
      <c r="B208" t="s">
        <v>361</v>
      </c>
      <c r="C208" t="s">
        <v>922</v>
      </c>
      <c r="D208">
        <v>8</v>
      </c>
      <c r="F208" t="s">
        <v>2210</v>
      </c>
      <c r="G208" t="str">
        <f t="shared" si="6"/>
        <v>mod_scr_secr_pro</v>
      </c>
      <c r="H208" t="s">
        <v>928</v>
      </c>
      <c r="I208" t="str">
        <f t="shared" si="7"/>
        <v xml:space="preserve">    mod_scr_secr_pro_08: "Avoid ad-hoc definitions of study area and edge effects ({{ ref_intext_doran_myers_2018 }})"</v>
      </c>
    </row>
    <row r="209" spans="1:9">
      <c r="A209" t="s">
        <v>1180</v>
      </c>
      <c r="B209" t="s">
        <v>361</v>
      </c>
      <c r="C209" t="s">
        <v>922</v>
      </c>
      <c r="D209">
        <v>9</v>
      </c>
      <c r="F209" t="s">
        <v>3856</v>
      </c>
      <c r="G209" t="str">
        <f t="shared" si="6"/>
        <v>mod_scr_secr_pro</v>
      </c>
      <c r="H209" t="s">
        <v>928</v>
      </c>
      <c r="I209" t="str">
        <f t="shared" si="7"/>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v>
      </c>
    </row>
    <row r="210" spans="1:9">
      <c r="A210" t="s">
        <v>998</v>
      </c>
      <c r="B210" t="s">
        <v>358</v>
      </c>
      <c r="C210" t="s">
        <v>920</v>
      </c>
      <c r="D210">
        <v>1</v>
      </c>
      <c r="F210" t="s">
        <v>2193</v>
      </c>
      <c r="G210" t="str">
        <f t="shared" si="6"/>
        <v>mod_smr_assump</v>
      </c>
      <c r="H210" t="s">
        <v>928</v>
      </c>
      <c r="I210" t="str">
        <f t="shared" si="7"/>
        <v xml:space="preserve">    mod_smr_assump_01: "Demographic closure (i.e., no births or deaths) ({{ ref_intext_chandler_royle_2013 }}; {{ ref_intext_clarke_et_al_2023 }})"</v>
      </c>
    </row>
    <row r="211" spans="1:9">
      <c r="A211" t="s">
        <v>1048</v>
      </c>
      <c r="B211" t="s">
        <v>358</v>
      </c>
      <c r="C211" t="s">
        <v>920</v>
      </c>
      <c r="D211">
        <v>2</v>
      </c>
      <c r="F211" t="s">
        <v>2194</v>
      </c>
      <c r="G211" t="str">
        <f t="shared" si="6"/>
        <v>mod_smr_assump</v>
      </c>
      <c r="H211" t="s">
        <v>928</v>
      </c>
      <c r="I211" t="str">
        <f t="shared" si="7"/>
        <v xml:space="preserve">    mod_smr_assump_02: "Geographic closure (i.e., no immigration or emigration) ({{ ref_intext_chandler_royle_2013 }}; {{ ref_intext_clarke_et_al_2023 }})"</v>
      </c>
    </row>
    <row r="212" spans="1:9">
      <c r="A212" t="s">
        <v>1069</v>
      </c>
      <c r="B212" t="s">
        <v>358</v>
      </c>
      <c r="C212" t="s">
        <v>920</v>
      </c>
      <c r="D212">
        <v>3</v>
      </c>
      <c r="F212" t="s">
        <v>2202</v>
      </c>
      <c r="G212" t="str">
        <f t="shared" si="6"/>
        <v>mod_smr_assump</v>
      </c>
      <c r="H212" t="s">
        <v>928</v>
      </c>
      <c r="I212" t="str">
        <f t="shared" si="7"/>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213" spans="1:9">
      <c r="A213" t="s">
        <v>1081</v>
      </c>
      <c r="B213" t="s">
        <v>358</v>
      </c>
      <c r="C213" t="s">
        <v>920</v>
      </c>
      <c r="D213">
        <v>4</v>
      </c>
      <c r="F213" t="s">
        <v>2080</v>
      </c>
      <c r="G213" t="str">
        <f t="shared" si="6"/>
        <v>mod_smr_assump</v>
      </c>
      <c r="H213" t="s">
        <v>928</v>
      </c>
      <c r="I213" t="str">
        <f t="shared" si="7"/>
        <v xml:space="preserve">    mod_smr_assump_04: "Individuals are not misidentified ({{ ref_intext_wearn_gloverkapfer_2017 }})"</v>
      </c>
    </row>
    <row r="214" spans="1:9">
      <c r="A214" t="s">
        <v>1092</v>
      </c>
      <c r="B214" t="s">
        <v>358</v>
      </c>
      <c r="C214" t="s">
        <v>920</v>
      </c>
      <c r="D214">
        <v>5</v>
      </c>
      <c r="F214" t="s">
        <v>2175</v>
      </c>
      <c r="G214" t="str">
        <f t="shared" si="6"/>
        <v>mod_smr_assump</v>
      </c>
      <c r="H214" t="s">
        <v>928</v>
      </c>
      <c r="I214" t="str">
        <f t="shared" si="7"/>
        <v xml:space="preserve">    mod_smr_assump_05: "Failure to identify marked individuals is random ({{ ref_intext_whittington_et_al_2018 }}; {{ ref_intext_clarke_et_al_2023 }})"</v>
      </c>
    </row>
    <row r="215" spans="1:9">
      <c r="A215" t="s">
        <v>1101</v>
      </c>
      <c r="B215" t="s">
        <v>358</v>
      </c>
      <c r="C215" t="s">
        <v>920</v>
      </c>
      <c r="D215">
        <v>6</v>
      </c>
      <c r="F215" t="s">
        <v>2176</v>
      </c>
      <c r="G215" t="str">
        <f t="shared" si="6"/>
        <v>mod_smr_assump</v>
      </c>
      <c r="H215" t="s">
        <v>928</v>
      </c>
      <c r="I215" t="str">
        <f t="shared" si="7"/>
        <v xml:space="preserve">    mod_smr_assump_06: "Marked animals are a random sample of the population with home ranges located inside the state space ({{ ref_intext_sollmann_et_al_2013a }}; {{ ref_intext_rich_et_al_2014 }})"</v>
      </c>
    </row>
    <row r="216" spans="1:9">
      <c r="A216" t="s">
        <v>1108</v>
      </c>
      <c r="B216" t="s">
        <v>358</v>
      </c>
      <c r="C216" t="s">
        <v>920</v>
      </c>
      <c r="D216">
        <v>7</v>
      </c>
      <c r="F216" t="s">
        <v>3807</v>
      </c>
      <c r="G216" t="str">
        <f t="shared" si="6"/>
        <v>mod_smr_assump</v>
      </c>
      <c r="H216" t="s">
        <v>928</v>
      </c>
      <c r="I216" t="str">
        <f t="shared" si="7"/>
        <v xml:space="preserve">    mod_smr_assump_07: "Detections are [independent](/09_gloss_ref/09_glossary.md#independent_detections) ({{ ref_intext_chandler_royle_2013 }}; {{ ref_intext_clarke_et_al_2023 }})"</v>
      </c>
    </row>
    <row r="217" spans="1:9">
      <c r="A217" t="s">
        <v>1114</v>
      </c>
      <c r="B217" t="s">
        <v>358</v>
      </c>
      <c r="C217" t="s">
        <v>920</v>
      </c>
      <c r="D217">
        <v>8</v>
      </c>
      <c r="F217" t="s">
        <v>2091</v>
      </c>
      <c r="G217" t="str">
        <f t="shared" si="6"/>
        <v>mod_smr_assump</v>
      </c>
      <c r="H217" t="s">
        <v>928</v>
      </c>
      <c r="I217" t="str">
        <f t="shared" si="7"/>
        <v xml:space="preserve">    mod_smr_assump_08: "Individuals have equal detection probability at a given distance from the centre of their home range ({{ ref_intext_wearn_gloverkapfer_2017 }})"</v>
      </c>
    </row>
    <row r="218" spans="1:9">
      <c r="A218" t="s">
        <v>1119</v>
      </c>
      <c r="B218" t="s">
        <v>358</v>
      </c>
      <c r="C218" t="s">
        <v>920</v>
      </c>
      <c r="D218">
        <v>9</v>
      </c>
      <c r="F218" t="s">
        <v>3849</v>
      </c>
      <c r="G218" t="str">
        <f t="shared" si="6"/>
        <v>mod_smr_assump</v>
      </c>
      <c r="H218" t="s">
        <v>928</v>
      </c>
      <c r="I218" t="str">
        <f t="shared" si="7"/>
        <v xml:space="preserve">    mod_smr_assump_09: "Detections of different individuals are [independent](/09_gloss_ref/09_glossary.md#independent_detections) ({{ ref_intext_wearn_gloverkapfer_2017 }})"</v>
      </c>
    </row>
    <row r="219" spans="1:9">
      <c r="A219" t="s">
        <v>938</v>
      </c>
      <c r="B219" t="s">
        <v>358</v>
      </c>
      <c r="C219" t="s">
        <v>920</v>
      </c>
      <c r="D219">
        <v>10</v>
      </c>
      <c r="F219" t="s">
        <v>2083</v>
      </c>
      <c r="G219" t="str">
        <f t="shared" si="6"/>
        <v>mod_smr_assump</v>
      </c>
      <c r="H219" t="s">
        <v>928</v>
      </c>
      <c r="I219" t="str">
        <f t="shared" si="7"/>
        <v xml:space="preserve">    mod_smr_assump_10: "Movement is unaffected by cameras ({{ ref_intext_wearn_gloverkapfer_2017 }})"</v>
      </c>
    </row>
    <row r="220" spans="1:9">
      <c r="A220" t="s">
        <v>939</v>
      </c>
      <c r="B220" t="s">
        <v>358</v>
      </c>
      <c r="C220" t="s">
        <v>920</v>
      </c>
      <c r="D220">
        <v>11</v>
      </c>
      <c r="F220" t="s">
        <v>2078</v>
      </c>
      <c r="G220" t="str">
        <f t="shared" si="6"/>
        <v>mod_smr_assump</v>
      </c>
      <c r="H220" t="s">
        <v>928</v>
      </c>
      <c r="I220" t="str">
        <f t="shared" si="7"/>
        <v xml:space="preserve">    mod_smr_assump_11: "Behaviour is unaffected by cameras and marking ({{ ref_intext_wearn_gloverkapfer_2017 }})"</v>
      </c>
    </row>
    <row r="221" spans="1:9">
      <c r="A221" t="s">
        <v>940</v>
      </c>
      <c r="B221" t="s">
        <v>358</v>
      </c>
      <c r="C221" t="s">
        <v>920</v>
      </c>
      <c r="D221">
        <v>12</v>
      </c>
      <c r="F221" t="s">
        <v>2092</v>
      </c>
      <c r="G221" t="str">
        <f t="shared" si="6"/>
        <v>mod_smr_assump</v>
      </c>
      <c r="H221" t="s">
        <v>928</v>
      </c>
      <c r="I221" t="str">
        <f t="shared" si="7"/>
        <v xml:space="preserve">    mod_smr_assump_12: "Camera locations are randomly placed relative to the distribution and orientation of home ranges ({{ ref_intext_wearn_gloverkapfer_2017 }})"</v>
      </c>
    </row>
    <row r="222" spans="1:9">
      <c r="A222" t="s">
        <v>941</v>
      </c>
      <c r="B222" t="s">
        <v>358</v>
      </c>
      <c r="C222" t="s">
        <v>920</v>
      </c>
      <c r="D222">
        <v>13</v>
      </c>
      <c r="F222" t="s">
        <v>2197</v>
      </c>
      <c r="G222" t="str">
        <f t="shared" si="6"/>
        <v>mod_smr_assump</v>
      </c>
      <c r="H222" t="s">
        <v>928</v>
      </c>
      <c r="I222" t="str">
        <f t="shared" si="7"/>
        <v xml:space="preserve">    mod_smr_assump_13: "Camera locations are close enough together that animals are detected at multiple cameras ({{ ref_intext_chandler_royle_2013 }}; {{ ref_intext_clarke_et_al_2023 }})"</v>
      </c>
    </row>
    <row r="223" spans="1:9">
      <c r="A223" t="s">
        <v>942</v>
      </c>
      <c r="B223" t="s">
        <v>358</v>
      </c>
      <c r="C223" t="s">
        <v>920</v>
      </c>
      <c r="D223">
        <v>14</v>
      </c>
      <c r="F223" t="s">
        <v>3850</v>
      </c>
      <c r="G223" t="str">
        <f t="shared" si="6"/>
        <v>mod_smr_assump</v>
      </c>
      <c r="H223" t="s">
        <v>928</v>
      </c>
      <c r="I223" t="str">
        <f t="shared" si="7"/>
        <v xml:space="preserve">    mod_smr_assump_14: "[Surveys](/09_gloss_ref/09_glossary.md#survey) are independent ({{ ref_intext_wearn_gloverkapfer_2017 }})"</v>
      </c>
    </row>
    <row r="224" spans="1:9">
      <c r="A224" t="s">
        <v>943</v>
      </c>
      <c r="B224" t="s">
        <v>358</v>
      </c>
      <c r="C224" t="s">
        <v>920</v>
      </c>
      <c r="D224">
        <v>15</v>
      </c>
      <c r="F224" t="s">
        <v>2082</v>
      </c>
      <c r="G224" t="str">
        <f t="shared" si="6"/>
        <v>mod_smr_assump</v>
      </c>
      <c r="H224" t="s">
        <v>928</v>
      </c>
      <c r="I224" t="str">
        <f t="shared" si="7"/>
        <v xml:space="preserve">    mod_smr_assump_15: "Home ranges are stable ({{ ref_intext_wearn_gloverkapfer_2017 }})"</v>
      </c>
    </row>
    <row r="225" spans="1:9">
      <c r="A225" t="s">
        <v>944</v>
      </c>
      <c r="B225" t="s">
        <v>358</v>
      </c>
      <c r="C225" t="s">
        <v>920</v>
      </c>
      <c r="D225">
        <v>16</v>
      </c>
      <c r="F225" t="s">
        <v>2084</v>
      </c>
      <c r="G225" t="str">
        <f t="shared" si="6"/>
        <v>mod_smr_assump</v>
      </c>
      <c r="H225" t="s">
        <v>928</v>
      </c>
      <c r="I225" t="str">
        <f t="shared" si="7"/>
        <v xml:space="preserve">    mod_smr_assump_16: "Distribution of home range centres follows a defined distribution (Poisson, or other, e.g., negative binomial) ({{ ref_intext_wearn_gloverkapfer_2017 }})"</v>
      </c>
    </row>
    <row r="226" spans="1:9">
      <c r="A226" t="s">
        <v>945</v>
      </c>
      <c r="B226" t="s">
        <v>358</v>
      </c>
      <c r="C226" t="s">
        <v>920</v>
      </c>
      <c r="D226">
        <v>17</v>
      </c>
      <c r="F226" t="s">
        <v>2198</v>
      </c>
      <c r="G226" t="str">
        <f t="shared" si="6"/>
        <v>mod_smr_assump</v>
      </c>
      <c r="H226" t="s">
        <v>928</v>
      </c>
      <c r="I226" t="str">
        <f t="shared" si="7"/>
        <v xml:space="preserve">    mod_smr_assump_17: "Animals’ activity centres are randomly dispersed ({{ ref_intext_chandler_royle_2013 }}; {{ ref_intext_clarke_et_al_2023 }})"</v>
      </c>
    </row>
    <row r="227" spans="1:9">
      <c r="A227" t="s">
        <v>999</v>
      </c>
      <c r="B227" t="s">
        <v>358</v>
      </c>
      <c r="C227" t="s">
        <v>915</v>
      </c>
      <c r="D227">
        <v>1</v>
      </c>
      <c r="F227" t="s">
        <v>2093</v>
      </c>
      <c r="G227" t="str">
        <f t="shared" si="6"/>
        <v>mod_smr_con</v>
      </c>
      <c r="H227" t="s">
        <v>928</v>
      </c>
      <c r="I227" t="str">
        <f t="shared" si="7"/>
        <v xml:space="preserve">    mod_smr_con_01: "Animals may have to be physically captured and marked if natural marks do not exist on enough individuals ({{ ref_intext_wearn_gloverkapfer_2017 }})"</v>
      </c>
    </row>
    <row r="228" spans="1:9">
      <c r="A228" t="s">
        <v>1049</v>
      </c>
      <c r="B228" t="s">
        <v>358</v>
      </c>
      <c r="C228" t="s">
        <v>915</v>
      </c>
      <c r="D228">
        <v>2</v>
      </c>
      <c r="F228" t="s">
        <v>2094</v>
      </c>
      <c r="G228" t="str">
        <f t="shared" si="6"/>
        <v>mod_smr_con</v>
      </c>
      <c r="H228" t="s">
        <v>928</v>
      </c>
      <c r="I228" t="str">
        <f t="shared" si="7"/>
        <v xml:space="preserve">    mod_smr_con_02: "All individuals must be identifiable ({{ ref_intext_wearn_gloverkapfer_2017 }})"</v>
      </c>
    </row>
    <row r="229" spans="1:9">
      <c r="A229" t="s">
        <v>1132</v>
      </c>
      <c r="B229" t="s">
        <v>358</v>
      </c>
      <c r="C229" t="s">
        <v>915</v>
      </c>
      <c r="D229">
        <v>3</v>
      </c>
      <c r="F229" t="s">
        <v>3857</v>
      </c>
      <c r="G229" t="str">
        <f t="shared" si="6"/>
        <v>mod_smr_con</v>
      </c>
      <c r="H229" t="s">
        <v>928</v>
      </c>
      <c r="I229" t="str">
        <f t="shared" si="7"/>
        <v xml:space="preserve">    mod_smr_con_03: "Allows for [density](/09_gloss_ref/09_glossary.md#density) estimation for a unmarked population, but the precision of the [density](/09_gloss_ref/09_glossary.md#density) estimates are likely to be very low value ({{ ref_intext_wearn_gloverkapfer_2017 }})"</v>
      </c>
    </row>
    <row r="230" spans="1:9">
      <c r="A230" t="s">
        <v>1138</v>
      </c>
      <c r="B230" t="s">
        <v>358</v>
      </c>
      <c r="C230" t="s">
        <v>915</v>
      </c>
      <c r="D230">
        <v>4</v>
      </c>
      <c r="F230" t="s">
        <v>2095</v>
      </c>
      <c r="G230" t="str">
        <f t="shared" si="6"/>
        <v>mod_smr_con</v>
      </c>
      <c r="H230" t="s">
        <v>928</v>
      </c>
      <c r="I230" t="str">
        <f t="shared" si="7"/>
        <v xml:space="preserve">    mod_smr_con_04: "Remains poorly tested with camera data, although it offers promise ({{ ref_intext_wearn_gloverkapfer_2017 }})"</v>
      </c>
    </row>
    <row r="231" spans="1:9">
      <c r="A231" t="s">
        <v>1144</v>
      </c>
      <c r="B231" t="s">
        <v>358</v>
      </c>
      <c r="C231" t="s">
        <v>915</v>
      </c>
      <c r="D231">
        <v>5</v>
      </c>
      <c r="F231" t="s">
        <v>3858</v>
      </c>
      <c r="G231" t="str">
        <f t="shared" si="6"/>
        <v>mod_smr_con</v>
      </c>
      <c r="H231" t="s">
        <v>928</v>
      </c>
      <c r="I231" t="str">
        <f t="shared" si="7"/>
        <v xml:space="preserve">    mod_smr_con_05: "[Density](/09_gloss_ref/09_glossary.md#density)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232" spans="1:9">
      <c r="A232" t="s">
        <v>1149</v>
      </c>
      <c r="B232" t="s">
        <v>358</v>
      </c>
      <c r="C232" t="s">
        <v>915</v>
      </c>
      <c r="D232">
        <v>6</v>
      </c>
      <c r="F232" t="s">
        <v>2096</v>
      </c>
      <c r="G232" t="str">
        <f t="shared" si="6"/>
        <v>mod_smr_con</v>
      </c>
      <c r="H232" t="s">
        <v>928</v>
      </c>
      <c r="I232" t="str">
        <f t="shared" si="7"/>
        <v xml:space="preserve">    mod_smr_con_06: "Requires sampling points to be close enough that individuals encounter multiple cameras ({{ ref_intext_wearn_gloverkapfer_2017 }})"</v>
      </c>
    </row>
    <row r="233" spans="1:9">
      <c r="A233" t="s">
        <v>1000</v>
      </c>
      <c r="B233" t="s">
        <v>358</v>
      </c>
      <c r="C233" t="s">
        <v>922</v>
      </c>
      <c r="D233">
        <v>1</v>
      </c>
      <c r="F233" t="s">
        <v>2215</v>
      </c>
      <c r="G233" t="str">
        <f t="shared" si="6"/>
        <v>mod_smr_pro</v>
      </c>
      <c r="H233" t="s">
        <v>928</v>
      </c>
      <c r="I233" t="str">
        <f t="shared" si="7"/>
        <v xml:space="preserve">    mod_smr_pro_01: "Estimates are fully comparable to SECR ({{ ref_intext_efford_2004 }}; {{ ref_intext_borchers_efford_2008 }}; {{ ref_intext_royle_young_2008 }}; {{ ref_intext_royle_et_al_2009 }}) of marked species ({{ ref_intext_wearn_gloverkapfer_2017 }})"</v>
      </c>
    </row>
    <row r="234" spans="1:9">
      <c r="A234" t="s">
        <v>1050</v>
      </c>
      <c r="B234" t="s">
        <v>358</v>
      </c>
      <c r="C234" t="s">
        <v>922</v>
      </c>
      <c r="D234">
        <v>2</v>
      </c>
      <c r="F234" t="s">
        <v>2216</v>
      </c>
      <c r="G234" t="str">
        <f t="shared" si="6"/>
        <v>mod_smr_pro</v>
      </c>
      <c r="H234" t="s">
        <v>928</v>
      </c>
      <c r="I234" t="str">
        <f t="shared" si="7"/>
        <v xml:space="preserve">    mod_smr_pro_02: "Can be applied to a broader range of species than SECR [({{ ref_intext_efford_2004 }}; {{ ref_intext_borchers_efford_2008 }}; {{ ref_intext_royle_young_2008 }}; {{ ref_intext_royle_et_al_2009 }}) ({{ ref_intext_wearn_gloverkapfer_2017 }})"</v>
      </c>
    </row>
    <row r="235" spans="1:9">
      <c r="A235" t="s">
        <v>1163</v>
      </c>
      <c r="B235" t="s">
        <v>358</v>
      </c>
      <c r="C235" t="s">
        <v>922</v>
      </c>
      <c r="D235">
        <v>3</v>
      </c>
      <c r="F235" t="s">
        <v>2097</v>
      </c>
      <c r="G235" t="str">
        <f t="shared" si="6"/>
        <v>mod_smr_pro</v>
      </c>
      <c r="H235" t="s">
        <v>928</v>
      </c>
      <c r="I235" t="str">
        <f t="shared" si="7"/>
        <v xml:space="preserve">    mod_smr_pro_03: "Allows researcher to take advantage of natural markings ({{ ref_intext_wearn_gloverkapfer_2017 }})"</v>
      </c>
    </row>
    <row r="236" spans="1:9">
      <c r="A236" t="s">
        <v>1170</v>
      </c>
      <c r="B236" t="s">
        <v>358</v>
      </c>
      <c r="C236" t="s">
        <v>922</v>
      </c>
      <c r="D236">
        <v>4</v>
      </c>
      <c r="F236" t="s">
        <v>2098</v>
      </c>
      <c r="G236" t="str">
        <f t="shared" si="6"/>
        <v>mod_smr_pro</v>
      </c>
      <c r="H236" t="s">
        <v>928</v>
      </c>
      <c r="I236" t="str">
        <f t="shared" si="7"/>
        <v xml:space="preserve">    mod_smr_pro_04: "Allows researcher to mark a subset of the population (note - precision is dependent on number of marked individuals in a population) ({{ ref_intext_wearn_gloverkapfer_2017 }})"</v>
      </c>
    </row>
    <row r="237" spans="1:9">
      <c r="A237" t="s">
        <v>1001</v>
      </c>
      <c r="B237" t="s">
        <v>338</v>
      </c>
      <c r="C237" t="s">
        <v>920</v>
      </c>
      <c r="D237">
        <v>1</v>
      </c>
      <c r="F237" t="s">
        <v>2142</v>
      </c>
      <c r="G237" t="str">
        <f t="shared" si="6"/>
        <v>mod_ste_assump</v>
      </c>
      <c r="H237" t="s">
        <v>928</v>
      </c>
      <c r="I237" t="str">
        <f t="shared" si="7"/>
        <v xml:space="preserve">    mod_ste_assump_01: "Demographic closure (i.e., no births or deaths) ({{ ref_intext_moeller_et_al_2018 }})"</v>
      </c>
    </row>
    <row r="238" spans="1:9">
      <c r="A238" t="s">
        <v>1051</v>
      </c>
      <c r="B238" t="s">
        <v>338</v>
      </c>
      <c r="C238" t="s">
        <v>920</v>
      </c>
      <c r="D238">
        <v>2</v>
      </c>
      <c r="F238" t="s">
        <v>2143</v>
      </c>
      <c r="G238" t="str">
        <f t="shared" si="6"/>
        <v>mod_ste_assump</v>
      </c>
      <c r="H238" t="s">
        <v>928</v>
      </c>
      <c r="I238" t="str">
        <f t="shared" si="7"/>
        <v xml:space="preserve">    mod_ste_assump_02: "Geographic closure (i.e., no immigration or emigration) ({{ ref_intext_moeller_et_al_2018 }})"</v>
      </c>
    </row>
    <row r="239" spans="1:9">
      <c r="A239" t="s">
        <v>1070</v>
      </c>
      <c r="B239" t="s">
        <v>338</v>
      </c>
      <c r="C239" t="s">
        <v>920</v>
      </c>
      <c r="D239">
        <v>3</v>
      </c>
      <c r="F239" t="s">
        <v>2144</v>
      </c>
      <c r="G239" t="str">
        <f t="shared" si="6"/>
        <v>mod_ste_assump</v>
      </c>
      <c r="H239" t="s">
        <v>928</v>
      </c>
      <c r="I239" t="str">
        <f t="shared" si="7"/>
        <v xml:space="preserve">    mod_ste_assump_03: "Camera locations are randomly placed ({{ ref_intext_moeller_et_al_2018 }})"</v>
      </c>
    </row>
    <row r="240" spans="1:9">
      <c r="A240" t="s">
        <v>1082</v>
      </c>
      <c r="B240" t="s">
        <v>338</v>
      </c>
      <c r="C240" t="s">
        <v>920</v>
      </c>
      <c r="D240">
        <v>4</v>
      </c>
      <c r="F240" t="s">
        <v>3828</v>
      </c>
      <c r="G240" t="str">
        <f t="shared" si="6"/>
        <v>mod_ste_assump</v>
      </c>
      <c r="H240" t="s">
        <v>928</v>
      </c>
      <c r="I240" t="str">
        <f t="shared" si="7"/>
        <v xml:space="preserve">    mod_ste_assump_04: "Detections are [independent](/09_gloss_ref/09_glossary.md#independent_detections) ({{ ref_intext_moeller_et_al_2018 }})"</v>
      </c>
    </row>
    <row r="241" spans="1:9">
      <c r="A241" t="s">
        <v>1093</v>
      </c>
      <c r="B241" t="s">
        <v>338</v>
      </c>
      <c r="C241" t="s">
        <v>920</v>
      </c>
      <c r="D241">
        <v>5</v>
      </c>
      <c r="F241" t="s">
        <v>2177</v>
      </c>
      <c r="G241" t="str">
        <f t="shared" si="6"/>
        <v>mod_ste_assump</v>
      </c>
      <c r="H241" t="s">
        <v>928</v>
      </c>
      <c r="I241" t="str">
        <f t="shared" si="7"/>
        <v xml:space="preserve">    mod_ste_assump_05: "Spatial counts of animals in a small area (or counts in equal subsets of the landscape) are Poisson-distributed ({{ ref_intext_loonam_et_al_2021 }})"</v>
      </c>
    </row>
    <row r="242" spans="1:9">
      <c r="A242" t="s">
        <v>1102</v>
      </c>
      <c r="B242" t="s">
        <v>338</v>
      </c>
      <c r="C242" t="s">
        <v>920</v>
      </c>
      <c r="D242">
        <v>6</v>
      </c>
      <c r="F242" t="s">
        <v>2145</v>
      </c>
      <c r="G242" t="str">
        <f t="shared" si="6"/>
        <v>mod_ste_assump</v>
      </c>
      <c r="H242" t="s">
        <v>928</v>
      </c>
      <c r="I242" t="str">
        <f t="shared" si="7"/>
        <v xml:space="preserve">    mod_ste_assump_06: "Detection is perfect (detection probability '*p*' = 1) ({{ ref_intext_moeller_et_al_2018 }})"</v>
      </c>
    </row>
    <row r="243" spans="1:9">
      <c r="A243" t="s">
        <v>1002</v>
      </c>
      <c r="B243" t="s">
        <v>338</v>
      </c>
      <c r="C243" t="s">
        <v>915</v>
      </c>
      <c r="D243">
        <v>1</v>
      </c>
      <c r="F243" t="s">
        <v>2178</v>
      </c>
      <c r="G243" t="str">
        <f t="shared" si="6"/>
        <v>mod_ste_con</v>
      </c>
      <c r="H243" t="s">
        <v>928</v>
      </c>
      <c r="I243" t="str">
        <f t="shared" si="7"/>
        <v xml:space="preserve">    mod_ste_con_01: "Assumes that detection probability is 1 ({{ ref_intext_moeller_et_al_2018 }})"</v>
      </c>
    </row>
    <row r="244" spans="1:9">
      <c r="A244" t="s">
        <v>1003</v>
      </c>
      <c r="B244" t="s">
        <v>338</v>
      </c>
      <c r="C244" t="s">
        <v>922</v>
      </c>
      <c r="D244">
        <v>1</v>
      </c>
      <c r="F244" t="s">
        <v>2149</v>
      </c>
      <c r="G244" t="str">
        <f t="shared" si="6"/>
        <v>mod_ste_pro</v>
      </c>
      <c r="H244" t="s">
        <v>928</v>
      </c>
      <c r="I244" t="str">
        <f t="shared" si="7"/>
        <v xml:space="preserve">    mod_ste_pro_01: "Can be efficient for estimating abundance of common species (with a lot of images) ({{ ref_intext_moeller_et_al_2018 }})"</v>
      </c>
    </row>
    <row r="245" spans="1:9">
      <c r="A245" t="s">
        <v>1052</v>
      </c>
      <c r="B245" t="s">
        <v>338</v>
      </c>
      <c r="C245" t="s">
        <v>922</v>
      </c>
      <c r="D245">
        <v>2</v>
      </c>
      <c r="F245" t="s">
        <v>2179</v>
      </c>
      <c r="G245" t="str">
        <f t="shared" si="6"/>
        <v>mod_ste_pro</v>
      </c>
      <c r="H245" t="s">
        <v>928</v>
      </c>
      <c r="I245" t="str">
        <f t="shared" si="7"/>
        <v xml:space="preserve">    mod_ste_pro_02: "Does not require estimate of movement rate ({{ ref_intext_moeller_et_al_2018 }})"</v>
      </c>
    </row>
    <row r="246" spans="1:9">
      <c r="A246" t="s">
        <v>1004</v>
      </c>
      <c r="B246" t="s">
        <v>344</v>
      </c>
      <c r="C246" t="s">
        <v>920</v>
      </c>
      <c r="D246">
        <v>1</v>
      </c>
      <c r="F246" t="s">
        <v>2180</v>
      </c>
      <c r="G246" t="str">
        <f t="shared" si="6"/>
        <v>mod_tifc_assump</v>
      </c>
      <c r="H246" t="s">
        <v>928</v>
      </c>
      <c r="I246" t="str">
        <f t="shared" si="7"/>
        <v xml:space="preserve">    mod_tifc_assump_01: "Camera locations are randomly placed or representative relative to animal movement ({{ ref_intext_becker_et_al_2022 }})"</v>
      </c>
    </row>
    <row r="247" spans="1:9">
      <c r="A247" t="s">
        <v>1053</v>
      </c>
      <c r="B247" t="s">
        <v>344</v>
      </c>
      <c r="C247" t="s">
        <v>920</v>
      </c>
      <c r="D247">
        <v>2</v>
      </c>
      <c r="F247" t="s">
        <v>2181</v>
      </c>
      <c r="G247" t="str">
        <f t="shared" si="6"/>
        <v>mod_tifc_assump</v>
      </c>
      <c r="H247" t="s">
        <v>928</v>
      </c>
      <c r="I247" t="str">
        <f t="shared" si="7"/>
        <v xml:space="preserve">    mod_tifc_assump_02: "Movement is unaffected by the cameras ({{ ref_intext_becker_et_al_2022 }})"</v>
      </c>
    </row>
    <row r="248" spans="1:9">
      <c r="A248" t="s">
        <v>1071</v>
      </c>
      <c r="B248" t="s">
        <v>344</v>
      </c>
      <c r="C248" t="s">
        <v>920</v>
      </c>
      <c r="D248">
        <v>3</v>
      </c>
      <c r="F248" t="s">
        <v>2182</v>
      </c>
      <c r="G248" t="str">
        <f t="shared" si="6"/>
        <v>mod_tifc_assump</v>
      </c>
      <c r="H248" t="s">
        <v>928</v>
      </c>
      <c r="I248" t="str">
        <f t="shared" si="7"/>
        <v xml:space="preserve">    mod_tifc_assump_03: "Reliable detection of animals in part of the camera’s FOV (at least) ({{ ref_intext_becker_et_al_2022 }})"</v>
      </c>
    </row>
    <row r="249" spans="1:9">
      <c r="A249" t="s">
        <v>1005</v>
      </c>
      <c r="B249" t="s">
        <v>344</v>
      </c>
      <c r="C249" t="s">
        <v>915</v>
      </c>
      <c r="D249">
        <v>1</v>
      </c>
      <c r="F249" t="s">
        <v>2217</v>
      </c>
      <c r="G249" t="str">
        <f t="shared" si="6"/>
        <v>mod_tifc_con</v>
      </c>
      <c r="H249" t="s">
        <v>928</v>
      </c>
      <c r="I249" t="str">
        <f t="shared" si="7"/>
        <v xml:space="preserve">    mod_tifc_con_01: "Requires careful calculation of the effective area of detection ({{ ref_intext_warbington_boyce_2020 }})"</v>
      </c>
    </row>
    <row r="250" spans="1:9">
      <c r="A250" t="s">
        <v>1054</v>
      </c>
      <c r="B250" t="s">
        <v>344</v>
      </c>
      <c r="C250" t="s">
        <v>915</v>
      </c>
      <c r="D250">
        <v>2</v>
      </c>
      <c r="F250" t="s">
        <v>2183</v>
      </c>
      <c r="G250" t="str">
        <f t="shared" si="6"/>
        <v>mod_tifc_con</v>
      </c>
      <c r="H250" t="s">
        <v>928</v>
      </c>
      <c r="I250" t="str">
        <f t="shared" si="7"/>
        <v xml:space="preserve">    mod_tifc_con_02: "A high level of measurement error ({{ ref_intext_becker_et_al_2022 }})"</v>
      </c>
    </row>
    <row r="251" spans="1:9">
      <c r="A251" t="s">
        <v>1006</v>
      </c>
      <c r="B251" t="s">
        <v>344</v>
      </c>
      <c r="C251" t="s">
        <v>922</v>
      </c>
      <c r="D251">
        <v>1</v>
      </c>
      <c r="F251" t="s">
        <v>2218</v>
      </c>
      <c r="G251" t="str">
        <f t="shared" si="6"/>
        <v>mod_tifc_pro</v>
      </c>
      <c r="H251" t="s">
        <v>928</v>
      </c>
      <c r="I251" t="str">
        <f t="shared" si="7"/>
        <v xml:space="preserve">    mod_tifc_pro_01: "Does not require individual identification ({{ ref_intext_warbington_boyce_2020 }})"</v>
      </c>
    </row>
    <row r="252" spans="1:9">
      <c r="A252" t="s">
        <v>1055</v>
      </c>
      <c r="B252" t="s">
        <v>344</v>
      </c>
      <c r="C252" t="s">
        <v>922</v>
      </c>
      <c r="D252">
        <v>2</v>
      </c>
      <c r="F252" t="s">
        <v>2219</v>
      </c>
      <c r="G252" t="str">
        <f t="shared" si="6"/>
        <v>mod_tifc_pro</v>
      </c>
      <c r="H252" t="s">
        <v>928</v>
      </c>
      <c r="I252" t="str">
        <f t="shared" si="7"/>
        <v xml:space="preserve">    mod_tifc_pro_02: "Makes no assumption about home range ({{ ref_intext_warbington_boyce_2020 }})"</v>
      </c>
    </row>
    <row r="253" spans="1:9">
      <c r="A253" t="s">
        <v>1164</v>
      </c>
      <c r="B253" t="s">
        <v>344</v>
      </c>
      <c r="C253" t="s">
        <v>922</v>
      </c>
      <c r="D253">
        <v>3</v>
      </c>
      <c r="F253" t="s">
        <v>2220</v>
      </c>
      <c r="G253" t="str">
        <f t="shared" si="6"/>
        <v>mod_tifc_pro</v>
      </c>
      <c r="H253" t="s">
        <v>928</v>
      </c>
      <c r="I253" t="str">
        <f t="shared" si="7"/>
        <v xml:space="preserve">    mod_tifc_pro_03: "Comparable to estimates from SECR ({{ ref_intext_efford_2004 }}; {{ ref_intext_borchers_efford_2008 }}; {{ ref_intext_royle_young_2008 }}; {{ ref_intext_royle_et_al_2009 }}) ({{ warbington_boyce_2020 }})"</v>
      </c>
    </row>
    <row r="254" spans="1:9">
      <c r="A254" t="s">
        <v>1007</v>
      </c>
      <c r="B254" t="s">
        <v>340</v>
      </c>
      <c r="C254" t="s">
        <v>920</v>
      </c>
      <c r="D254">
        <v>1</v>
      </c>
      <c r="F254" t="s">
        <v>2184</v>
      </c>
      <c r="G254" t="str">
        <f t="shared" si="6"/>
        <v>mod_tte_assump</v>
      </c>
      <c r="H254" t="s">
        <v>928</v>
      </c>
      <c r="I254" t="str">
        <f t="shared" si="7"/>
        <v xml:space="preserve">    mod_tte_assump_01: "Demographic closure (i.e., no births or deaths) ({{ ref_intext_moeller_et_al_2018 }}; {{ ref_intext_loonam_et_al_2021 }})"</v>
      </c>
    </row>
    <row r="255" spans="1:9">
      <c r="A255" t="s">
        <v>1056</v>
      </c>
      <c r="B255" t="s">
        <v>340</v>
      </c>
      <c r="C255" t="s">
        <v>920</v>
      </c>
      <c r="D255">
        <v>2</v>
      </c>
      <c r="F255" t="s">
        <v>2185</v>
      </c>
      <c r="G255" t="str">
        <f t="shared" si="6"/>
        <v>mod_tte_assump</v>
      </c>
      <c r="H255" t="s">
        <v>928</v>
      </c>
      <c r="I255" t="str">
        <f t="shared" si="7"/>
        <v xml:space="preserve">    mod_tte_assump_02: "Geographic closure (i.e., no immigration or emigration) at the level of the sampling frame (area of interest); this assumption does not apply at the plot-level (area sampled by the camera) ({{ ref_intext_moeller_et_al_2018 }}; {{ ref_intext_loonam_et_al_2021 }})"</v>
      </c>
    </row>
    <row r="256" spans="1:9">
      <c r="A256" t="s">
        <v>1072</v>
      </c>
      <c r="B256" t="s">
        <v>340</v>
      </c>
      <c r="C256" t="s">
        <v>920</v>
      </c>
      <c r="D256">
        <v>3</v>
      </c>
      <c r="F256" t="s">
        <v>2133</v>
      </c>
      <c r="G256" t="str">
        <f t="shared" si="6"/>
        <v>mod_tte_assump</v>
      </c>
      <c r="H256" t="s">
        <v>928</v>
      </c>
      <c r="I256" t="str">
        <f t="shared" si="7"/>
        <v xml:space="preserve">    mod_tte_assump_03: "Animal movement and behaviour are unaffected by the cameras ({{ ref_intext_palencia_et_al_2021 }})"</v>
      </c>
    </row>
    <row r="257" spans="1:9">
      <c r="A257" t="s">
        <v>1083</v>
      </c>
      <c r="B257" t="s">
        <v>340</v>
      </c>
      <c r="C257" t="s">
        <v>920</v>
      </c>
      <c r="D257">
        <v>4</v>
      </c>
      <c r="F257" t="s">
        <v>2186</v>
      </c>
      <c r="G257" t="str">
        <f t="shared" si="6"/>
        <v>mod_tte_assump</v>
      </c>
      <c r="H257" t="s">
        <v>928</v>
      </c>
      <c r="I257" t="str">
        <f t="shared" si="7"/>
        <v xml:space="preserve">    mod_tte_assump_04: "Camera locations placement is random, systematic, or systematic random ({{ ref_intext_moeller_et_al_2018 }})"</v>
      </c>
    </row>
    <row r="258" spans="1:9">
      <c r="A258" t="s">
        <v>1094</v>
      </c>
      <c r="B258" t="s">
        <v>340</v>
      </c>
      <c r="C258" t="s">
        <v>920</v>
      </c>
      <c r="D258">
        <v>5</v>
      </c>
      <c r="F258" t="s">
        <v>3828</v>
      </c>
      <c r="G258" t="str">
        <f t="shared" ref="G258:G264" si="8">B258&amp;"_"&amp;C258</f>
        <v>mod_tte_assump</v>
      </c>
      <c r="H258" t="s">
        <v>928</v>
      </c>
      <c r="I258" t="str">
        <f t="shared" ref="I258:I264" si="9">"    "&amp;A258&amp;": "&amp;""""&amp;F258&amp;""""</f>
        <v xml:space="preserve">    mod_tte_assump_05: "Detections are [independent](/09_gloss_ref/09_glossary.md#independent_detections) ({{ ref_intext_moeller_et_al_2018 }})"</v>
      </c>
    </row>
    <row r="259" spans="1:9">
      <c r="A259" t="s">
        <v>1103</v>
      </c>
      <c r="B259" t="s">
        <v>340</v>
      </c>
      <c r="C259" t="s">
        <v>920</v>
      </c>
      <c r="D259">
        <v>6</v>
      </c>
      <c r="F259" t="s">
        <v>2187</v>
      </c>
      <c r="G259" t="str">
        <f t="shared" si="8"/>
        <v>mod_tte_assump</v>
      </c>
      <c r="H259" t="s">
        <v>928</v>
      </c>
      <c r="I259" t="str">
        <f t="shared" si="9"/>
        <v xml:space="preserve">    mod_tte_assump_06: "Spatial counts of animals (or counts in equal subsets of the landscape) are Poisson-distributed ({{ ref_intext_loonam_et_al_2021 }})"</v>
      </c>
    </row>
    <row r="260" spans="1:9">
      <c r="A260" t="s">
        <v>1109</v>
      </c>
      <c r="B260" t="s">
        <v>340</v>
      </c>
      <c r="C260" t="s">
        <v>920</v>
      </c>
      <c r="D260">
        <v>7</v>
      </c>
      <c r="F260" t="s">
        <v>2188</v>
      </c>
      <c r="G260" t="str">
        <f t="shared" si="8"/>
        <v>mod_tte_assump</v>
      </c>
      <c r="H260" t="s">
        <v>928</v>
      </c>
      <c r="I260" t="str">
        <f t="shared" si="9"/>
        <v xml:space="preserve">    mod_tte_assump_07: "Accurate estimate of movement speed ({{ ref_intext_loonam_et_al_2021 }})"</v>
      </c>
    </row>
    <row r="261" spans="1:9">
      <c r="A261" t="s">
        <v>1115</v>
      </c>
      <c r="B261" t="s">
        <v>340</v>
      </c>
      <c r="C261" t="s">
        <v>920</v>
      </c>
      <c r="D261">
        <v>8</v>
      </c>
      <c r="F261" t="s">
        <v>2189</v>
      </c>
      <c r="G261" t="str">
        <f t="shared" si="8"/>
        <v>mod_tte_assump</v>
      </c>
      <c r="H261" t="s">
        <v>928</v>
      </c>
      <c r="I261" t="str">
        <f t="shared" si="9"/>
        <v xml:space="preserve">    mod_tte_assump_08: "Detection is perfect (detection probability '*p*' =  1) ({{ ref_intext_moeller_et_al_2018 }})"</v>
      </c>
    </row>
    <row r="262" spans="1:9">
      <c r="A262" t="s">
        <v>1008</v>
      </c>
      <c r="B262" t="s">
        <v>340</v>
      </c>
      <c r="C262" t="s">
        <v>915</v>
      </c>
      <c r="D262">
        <v>1</v>
      </c>
      <c r="F262" t="s">
        <v>2190</v>
      </c>
      <c r="G262" t="str">
        <f t="shared" si="8"/>
        <v>mod_tte_con</v>
      </c>
      <c r="H262" t="s">
        <v>928</v>
      </c>
      <c r="I262" t="str">
        <f t="shared" si="9"/>
        <v xml:space="preserve">    mod_tte_con_01: "Requires independent estimates of movement rate (difficult to obtain without telemetry data) ({{ ref_intext_moeller_et_al_2018 }})"</v>
      </c>
    </row>
    <row r="263" spans="1:9">
      <c r="A263" t="s">
        <v>1057</v>
      </c>
      <c r="B263" t="s">
        <v>340</v>
      </c>
      <c r="C263" t="s">
        <v>915</v>
      </c>
      <c r="D263">
        <v>2</v>
      </c>
      <c r="F263" t="s">
        <v>2191</v>
      </c>
      <c r="G263" t="str">
        <f t="shared" si="8"/>
        <v>mod_tte_con</v>
      </c>
      <c r="H263" t="s">
        <v>928</v>
      </c>
      <c r="I263" t="str">
        <f t="shared" si="9"/>
        <v xml:space="preserve">    mod_tte_con_02: "Assumes that detection probability is 1 (or apply extension to account for imperfect detection) ({{ ref_intext_moeller_et_al_2018 }})"</v>
      </c>
    </row>
    <row r="264" spans="1:9">
      <c r="A264" t="s">
        <v>1009</v>
      </c>
      <c r="B264" t="s">
        <v>340</v>
      </c>
      <c r="C264" t="s">
        <v>922</v>
      </c>
      <c r="D264">
        <v>1</v>
      </c>
      <c r="F264" t="s">
        <v>2149</v>
      </c>
      <c r="G264" t="str">
        <f t="shared" si="8"/>
        <v>mod_tte_pro</v>
      </c>
      <c r="H264" t="s">
        <v>928</v>
      </c>
      <c r="I264" t="str">
        <f t="shared" si="9"/>
        <v xml:space="preserve">    mod_tte_pro_01: "Can be efficient for estimating abundance of common species (with a lot of images) ({{ ref_intext_moeller_et_al_2018 }})"</v>
      </c>
    </row>
  </sheetData>
  <autoFilter ref="A1:I264" xr:uid="{1FBF2974-2D75-4883-8921-EB4D204480E8}">
    <sortState xmlns:xlrd2="http://schemas.microsoft.com/office/spreadsheetml/2017/richdata2" ref="A2:I264">
      <sortCondition ref="I1:I264"/>
    </sortState>
  </autoFilter>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topLeftCell="L1" workbookViewId="0">
      <selection activeCell="A28" sqref="A28:E28"/>
    </sheetView>
  </sheetViews>
  <sheetFormatPr defaultRowHeight="14.25"/>
  <cols>
    <col min="1" max="1" width="22" bestFit="1" customWidth="1"/>
    <col min="2" max="2" width="16.125" bestFit="1" customWidth="1"/>
    <col min="3" max="3" width="4.125" bestFit="1" customWidth="1"/>
    <col min="4" max="4" width="3.875" bestFit="1" customWidth="1"/>
    <col min="5" max="7" width="3.875" customWidth="1"/>
    <col min="8" max="8" width="23.375" bestFit="1" customWidth="1"/>
    <col min="9" max="9" width="14.125" bestFit="1" customWidth="1"/>
    <col min="10" max="10" width="6.875" customWidth="1"/>
    <col min="11" max="11" width="4.25" customWidth="1"/>
    <col min="18" max="18" width="39.125" customWidth="1"/>
    <col min="19" max="19" width="11.125" customWidth="1"/>
    <col min="20" max="20" width="18.25" customWidth="1"/>
    <col min="22" max="22" width="17.25" customWidth="1"/>
    <col min="23" max="23" width="18.75" customWidth="1"/>
    <col min="24" max="24" width="22.375" customWidth="1"/>
    <col min="25" max="25" width="32.625" customWidth="1"/>
    <col min="26" max="26" width="21.75" customWidth="1"/>
    <col min="27" max="27" width="23.375" customWidth="1"/>
    <col min="28" max="28" width="15.125" customWidth="1"/>
    <col min="31" max="31" width="23.375" style="8" customWidth="1"/>
    <col min="32" max="32" width="16.75" customWidth="1"/>
    <col min="34" max="34" width="12.375" customWidth="1"/>
    <col min="35" max="35" width="9" customWidth="1"/>
    <col min="37" max="38" width="9" customWidth="1"/>
    <col min="39" max="39" width="27.375" customWidth="1"/>
    <col min="40" max="40" width="2.625" bestFit="1" customWidth="1"/>
  </cols>
  <sheetData>
    <row r="1" spans="1:40">
      <c r="T1" t="s">
        <v>372</v>
      </c>
      <c r="U1" t="s">
        <v>368</v>
      </c>
      <c r="V1" t="s">
        <v>918</v>
      </c>
      <c r="W1" t="s">
        <v>917</v>
      </c>
      <c r="X1" t="s">
        <v>919</v>
      </c>
      <c r="Y1" t="s">
        <v>916</v>
      </c>
      <c r="Z1" t="s">
        <v>354</v>
      </c>
      <c r="AA1" t="s">
        <v>355</v>
      </c>
      <c r="AB1" t="s">
        <v>362</v>
      </c>
      <c r="AC1" t="s">
        <v>348</v>
      </c>
      <c r="AD1" t="s">
        <v>346</v>
      </c>
      <c r="AE1" s="8" t="s">
        <v>356</v>
      </c>
      <c r="AF1" t="s">
        <v>361</v>
      </c>
      <c r="AG1" t="s">
        <v>358</v>
      </c>
      <c r="AH1" t="s">
        <v>342</v>
      </c>
      <c r="AI1" t="s">
        <v>335</v>
      </c>
      <c r="AJ1" t="s">
        <v>338</v>
      </c>
      <c r="AK1" t="s">
        <v>344</v>
      </c>
      <c r="AL1" t="s">
        <v>340</v>
      </c>
      <c r="AM1" t="s">
        <v>364</v>
      </c>
      <c r="AN1" t="s">
        <v>1224</v>
      </c>
    </row>
    <row r="2" spans="1:40">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8</v>
      </c>
      <c r="AD2">
        <f t="shared" si="0"/>
        <v>8</v>
      </c>
      <c r="AE2" s="8">
        <f t="shared" si="0"/>
        <v>6</v>
      </c>
      <c r="AF2">
        <f t="shared" si="0"/>
        <v>14</v>
      </c>
      <c r="AG2">
        <f t="shared" si="0"/>
        <v>17</v>
      </c>
      <c r="AH2">
        <f>VLOOKUP(AH$1,$A:$D,2,FALSE)</f>
        <v>9</v>
      </c>
      <c r="AI2">
        <f>VLOOKUP(AI$1,$A:$D,2,FALSE)</f>
        <v>5</v>
      </c>
      <c r="AJ2">
        <f t="shared" si="0"/>
        <v>6</v>
      </c>
      <c r="AK2">
        <f t="shared" si="0"/>
        <v>3</v>
      </c>
      <c r="AL2">
        <f t="shared" si="0"/>
        <v>8</v>
      </c>
      <c r="AM2">
        <f>VLOOKUP(AM$1,$A:$D,2,FALSE)</f>
        <v>2</v>
      </c>
      <c r="AN2" t="s">
        <v>1224</v>
      </c>
    </row>
    <row r="3" spans="1:40">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7</v>
      </c>
      <c r="AC3">
        <f t="shared" si="1"/>
        <v>5</v>
      </c>
      <c r="AD3">
        <f t="shared" si="1"/>
        <v>3</v>
      </c>
      <c r="AE3" s="8">
        <f t="shared" si="1"/>
        <v>7</v>
      </c>
      <c r="AF3">
        <f t="shared" si="1"/>
        <v>7</v>
      </c>
      <c r="AG3">
        <f t="shared" si="1"/>
        <v>6</v>
      </c>
      <c r="AH3">
        <f>VLOOKUP(AH$1,$A:$D,3,FALSE)</f>
        <v>8</v>
      </c>
      <c r="AI3">
        <f>VLOOKUP(AI$1,$A:$D,3,FALSE)</f>
        <v>3</v>
      </c>
      <c r="AJ3">
        <f t="shared" si="1"/>
        <v>1</v>
      </c>
      <c r="AK3">
        <f t="shared" si="1"/>
        <v>2</v>
      </c>
      <c r="AL3">
        <f t="shared" si="1"/>
        <v>2</v>
      </c>
      <c r="AM3">
        <f>VLOOKUP(AM$1,$A:$D,3,FALSE)</f>
        <v>3</v>
      </c>
      <c r="AN3" t="s">
        <v>1224</v>
      </c>
    </row>
    <row r="4" spans="1:40">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8">
        <f t="shared" si="2"/>
        <v>1</v>
      </c>
      <c r="AF4">
        <f t="shared" si="2"/>
        <v>9</v>
      </c>
      <c r="AG4">
        <f t="shared" si="2"/>
        <v>4</v>
      </c>
      <c r="AH4">
        <f>VLOOKUP(AH$1,$A$9:$D$29,4,FALSE)</f>
        <v>4</v>
      </c>
      <c r="AI4">
        <f>VLOOKUP(AI$1,$A$9:$D$29,4,FALSE)</f>
        <v>2</v>
      </c>
      <c r="AJ4">
        <f t="shared" si="2"/>
        <v>2</v>
      </c>
      <c r="AK4">
        <f t="shared" si="2"/>
        <v>3</v>
      </c>
      <c r="AL4">
        <f t="shared" si="2"/>
        <v>1</v>
      </c>
      <c r="AM4">
        <f>VLOOKUP(AM$1,$A$9:$D$29,4,FALSE)</f>
        <v>4</v>
      </c>
      <c r="AN4" t="s">
        <v>1224</v>
      </c>
    </row>
    <row r="5" spans="1:40">
      <c r="AN5" t="s">
        <v>1224</v>
      </c>
    </row>
    <row r="6" spans="1:40">
      <c r="P6" t="s">
        <v>1226</v>
      </c>
      <c r="R6" t="s">
        <v>1210</v>
      </c>
      <c r="T6" t="s">
        <v>1210</v>
      </c>
      <c r="U6" t="s">
        <v>1210</v>
      </c>
      <c r="V6" t="s">
        <v>1210</v>
      </c>
      <c r="W6" t="s">
        <v>1210</v>
      </c>
      <c r="X6" t="s">
        <v>1210</v>
      </c>
      <c r="Y6" t="s">
        <v>1210</v>
      </c>
      <c r="Z6" t="s">
        <v>1210</v>
      </c>
      <c r="AA6" t="s">
        <v>1210</v>
      </c>
      <c r="AB6" t="s">
        <v>1210</v>
      </c>
      <c r="AC6" t="s">
        <v>1210</v>
      </c>
      <c r="AD6" t="s">
        <v>1210</v>
      </c>
      <c r="AE6" s="8" t="s">
        <v>1210</v>
      </c>
      <c r="AF6" t="s">
        <v>1210</v>
      </c>
      <c r="AG6" t="s">
        <v>1210</v>
      </c>
      <c r="AH6" t="s">
        <v>1210</v>
      </c>
      <c r="AI6" t="s">
        <v>1210</v>
      </c>
      <c r="AJ6" t="s">
        <v>1210</v>
      </c>
      <c r="AK6" t="s">
        <v>1210</v>
      </c>
      <c r="AL6" t="s">
        <v>1210</v>
      </c>
      <c r="AM6" t="s">
        <v>1210</v>
      </c>
      <c r="AN6" t="s">
        <v>1224</v>
      </c>
    </row>
    <row r="7" spans="1:40">
      <c r="P7">
        <v>1</v>
      </c>
      <c r="R7" t="s">
        <v>1211</v>
      </c>
      <c r="T7" t="s">
        <v>1211</v>
      </c>
      <c r="U7" t="s">
        <v>1211</v>
      </c>
      <c r="V7" t="s">
        <v>1211</v>
      </c>
      <c r="W7" t="s">
        <v>1211</v>
      </c>
      <c r="X7" t="s">
        <v>1211</v>
      </c>
      <c r="Y7" t="s">
        <v>1211</v>
      </c>
      <c r="Z7" t="s">
        <v>1211</v>
      </c>
      <c r="AA7" t="s">
        <v>1211</v>
      </c>
      <c r="AB7" t="s">
        <v>1211</v>
      </c>
      <c r="AC7" t="s">
        <v>1211</v>
      </c>
      <c r="AD7" t="s">
        <v>1211</v>
      </c>
      <c r="AE7" s="8" t="s">
        <v>1211</v>
      </c>
      <c r="AF7" t="s">
        <v>1211</v>
      </c>
      <c r="AG7" t="s">
        <v>1211</v>
      </c>
      <c r="AH7" t="s">
        <v>1211</v>
      </c>
      <c r="AI7" t="s">
        <v>1211</v>
      </c>
      <c r="AJ7" t="s">
        <v>1211</v>
      </c>
      <c r="AK7" t="s">
        <v>1211</v>
      </c>
      <c r="AL7" t="s">
        <v>1211</v>
      </c>
      <c r="AM7" t="s">
        <v>1211</v>
      </c>
      <c r="AN7" t="s">
        <v>1224</v>
      </c>
    </row>
    <row r="8" spans="1:40">
      <c r="A8" s="4" t="s">
        <v>932</v>
      </c>
      <c r="B8" s="4" t="s">
        <v>931</v>
      </c>
      <c r="H8" t="s">
        <v>932</v>
      </c>
      <c r="I8" t="s">
        <v>931</v>
      </c>
      <c r="P8">
        <v>2</v>
      </c>
      <c r="R8" t="s">
        <v>1212</v>
      </c>
      <c r="T8" t="s">
        <v>1212</v>
      </c>
      <c r="U8" t="s">
        <v>1212</v>
      </c>
      <c r="V8" t="s">
        <v>1212</v>
      </c>
      <c r="W8" t="s">
        <v>1212</v>
      </c>
      <c r="X8" t="s">
        <v>1212</v>
      </c>
      <c r="Y8" t="s">
        <v>1212</v>
      </c>
      <c r="Z8" t="s">
        <v>1212</v>
      </c>
      <c r="AA8" t="s">
        <v>1212</v>
      </c>
      <c r="AB8" t="s">
        <v>1212</v>
      </c>
      <c r="AC8" t="s">
        <v>1212</v>
      </c>
      <c r="AD8" t="s">
        <v>1212</v>
      </c>
      <c r="AE8" s="8" t="s">
        <v>1212</v>
      </c>
      <c r="AF8" t="s">
        <v>1212</v>
      </c>
      <c r="AG8" t="s">
        <v>1212</v>
      </c>
      <c r="AH8" t="s">
        <v>1212</v>
      </c>
      <c r="AI8" t="s">
        <v>1212</v>
      </c>
      <c r="AJ8" t="s">
        <v>1212</v>
      </c>
      <c r="AK8" t="s">
        <v>1212</v>
      </c>
      <c r="AL8" t="s">
        <v>1212</v>
      </c>
      <c r="AM8" t="s">
        <v>1212</v>
      </c>
      <c r="AN8" t="s">
        <v>1224</v>
      </c>
    </row>
    <row r="9" spans="1:40">
      <c r="A9" s="4" t="s">
        <v>930</v>
      </c>
      <c r="B9" t="s">
        <v>920</v>
      </c>
      <c r="C9" t="s">
        <v>915</v>
      </c>
      <c r="D9" t="s">
        <v>922</v>
      </c>
      <c r="H9" t="s">
        <v>930</v>
      </c>
      <c r="I9" t="s">
        <v>920</v>
      </c>
      <c r="J9" t="s">
        <v>922</v>
      </c>
      <c r="K9" t="s">
        <v>915</v>
      </c>
      <c r="P9">
        <v>3</v>
      </c>
      <c r="Q9">
        <v>1</v>
      </c>
      <c r="R9" t="s">
        <v>1230</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8" t="str">
        <f t="shared" si="4"/>
        <v>{{ mod_name_assump_01 }}</v>
      </c>
      <c r="AF9" t="str">
        <f t="shared" si="4"/>
        <v>{{ mod_name_assump_01 }}</v>
      </c>
      <c r="AG9" t="str">
        <f t="shared" si="4"/>
        <v>{{ mod_name_assump_01 }}</v>
      </c>
      <c r="AH9" t="str">
        <f t="shared" ref="AH9:AH24" si="6">IF(AH$2&gt;=$Q9,$R9,"")</f>
        <v>{{ mod_name_assump_01 }}</v>
      </c>
      <c r="AI9" t="s">
        <v>1227</v>
      </c>
      <c r="AJ9" t="str">
        <f t="shared" si="4"/>
        <v>{{ mod_name_assump_01 }}</v>
      </c>
      <c r="AK9" t="str">
        <f t="shared" si="4"/>
        <v>{{ mod_name_assump_01 }}</v>
      </c>
      <c r="AL9" t="str">
        <f t="shared" si="4"/>
        <v>{{ mod_name_assump_01 }}</v>
      </c>
      <c r="AM9" t="str">
        <f t="shared" ref="AM9:AM24" si="7">IF(AM$2&gt;=$Q9,$R9,"")</f>
        <v>{{ mod_name_assump_01 }}</v>
      </c>
      <c r="AN9" t="s">
        <v>1224</v>
      </c>
    </row>
    <row r="10" spans="1:40">
      <c r="A10" s="5" t="s">
        <v>354</v>
      </c>
      <c r="B10">
        <v>2</v>
      </c>
      <c r="C10">
        <v>2</v>
      </c>
      <c r="D10">
        <v>5</v>
      </c>
      <c r="H10" t="s">
        <v>354</v>
      </c>
      <c r="I10">
        <v>2</v>
      </c>
      <c r="J10">
        <v>5</v>
      </c>
      <c r="K10">
        <v>2</v>
      </c>
      <c r="P10">
        <v>4</v>
      </c>
      <c r="Q10">
        <v>2</v>
      </c>
      <c r="R10" t="s">
        <v>1231</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8"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1224</v>
      </c>
    </row>
    <row r="11" spans="1:40">
      <c r="A11" s="5" t="s">
        <v>364</v>
      </c>
      <c r="B11">
        <v>2</v>
      </c>
      <c r="C11">
        <v>3</v>
      </c>
      <c r="D11">
        <v>4</v>
      </c>
      <c r="H11" s="7" t="s">
        <v>364</v>
      </c>
      <c r="I11" s="7">
        <v>2</v>
      </c>
      <c r="J11" s="7">
        <v>4</v>
      </c>
      <c r="K11" s="7">
        <v>3</v>
      </c>
      <c r="L11" s="7"/>
      <c r="P11">
        <v>5</v>
      </c>
      <c r="Q11">
        <v>3</v>
      </c>
      <c r="R11" t="s">
        <v>1232</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8"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1224</v>
      </c>
    </row>
    <row r="12" spans="1:40">
      <c r="A12" s="5" t="s">
        <v>355</v>
      </c>
      <c r="B12">
        <v>11</v>
      </c>
      <c r="C12">
        <v>3</v>
      </c>
      <c r="D12">
        <v>1</v>
      </c>
      <c r="H12" t="s">
        <v>355</v>
      </c>
      <c r="I12">
        <v>11</v>
      </c>
      <c r="J12">
        <v>1</v>
      </c>
      <c r="K12">
        <v>3</v>
      </c>
      <c r="P12">
        <v>6</v>
      </c>
      <c r="Q12">
        <v>4</v>
      </c>
      <c r="R12" t="s">
        <v>1233</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8"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1224</v>
      </c>
    </row>
    <row r="13" spans="1:40">
      <c r="A13" s="11" t="s">
        <v>362</v>
      </c>
      <c r="B13" s="8">
        <v>6</v>
      </c>
      <c r="C13" s="8">
        <v>7</v>
      </c>
      <c r="D13" s="8">
        <v>3</v>
      </c>
      <c r="E13" s="8"/>
      <c r="F13" s="8"/>
      <c r="G13" s="8"/>
      <c r="H13" s="7" t="s">
        <v>362</v>
      </c>
      <c r="I13" s="7">
        <v>6</v>
      </c>
      <c r="J13" s="7">
        <v>3</v>
      </c>
      <c r="K13" s="7">
        <v>8</v>
      </c>
      <c r="L13" s="7"/>
      <c r="P13">
        <v>7</v>
      </c>
      <c r="Q13">
        <v>5</v>
      </c>
      <c r="R13" t="s">
        <v>1234</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8"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1224</v>
      </c>
    </row>
    <row r="14" spans="1:40">
      <c r="A14" s="5" t="s">
        <v>918</v>
      </c>
      <c r="B14">
        <v>4</v>
      </c>
      <c r="C14">
        <v>3</v>
      </c>
      <c r="D14">
        <v>3</v>
      </c>
      <c r="H14" s="7" t="s">
        <v>918</v>
      </c>
      <c r="I14" s="7">
        <v>4</v>
      </c>
      <c r="J14" s="7">
        <v>3</v>
      </c>
      <c r="K14" s="7">
        <v>3</v>
      </c>
      <c r="P14">
        <v>8</v>
      </c>
      <c r="Q14">
        <v>6</v>
      </c>
      <c r="R14" t="s">
        <v>1235</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8"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1224</v>
      </c>
    </row>
    <row r="15" spans="1:40">
      <c r="A15" s="5" t="s">
        <v>917</v>
      </c>
      <c r="B15">
        <v>3</v>
      </c>
      <c r="C15">
        <v>3</v>
      </c>
      <c r="D15">
        <v>3</v>
      </c>
      <c r="H15" s="7" t="s">
        <v>917</v>
      </c>
      <c r="I15" s="7">
        <v>3</v>
      </c>
      <c r="J15" s="7">
        <v>3</v>
      </c>
      <c r="K15" s="7">
        <v>3</v>
      </c>
      <c r="P15">
        <v>9</v>
      </c>
      <c r="Q15">
        <v>7</v>
      </c>
      <c r="R15" t="s">
        <v>1236</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8"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1224</v>
      </c>
    </row>
    <row r="16" spans="1:40">
      <c r="A16" s="5" t="s">
        <v>919</v>
      </c>
      <c r="B16">
        <v>3</v>
      </c>
      <c r="C16">
        <v>3</v>
      </c>
      <c r="D16">
        <v>2</v>
      </c>
      <c r="H16" s="7" t="s">
        <v>919</v>
      </c>
      <c r="I16" s="7">
        <v>3</v>
      </c>
      <c r="J16" s="7">
        <v>2</v>
      </c>
      <c r="K16" s="7">
        <v>3</v>
      </c>
      <c r="P16">
        <v>10</v>
      </c>
      <c r="Q16">
        <v>8</v>
      </c>
      <c r="R16" t="s">
        <v>1237</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8"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1224</v>
      </c>
    </row>
    <row r="17" spans="1:40">
      <c r="A17" s="5" t="s">
        <v>342</v>
      </c>
      <c r="B17">
        <v>9</v>
      </c>
      <c r="C17">
        <v>8</v>
      </c>
      <c r="D17">
        <v>4</v>
      </c>
      <c r="H17" t="s">
        <v>342</v>
      </c>
      <c r="I17">
        <v>9</v>
      </c>
      <c r="J17">
        <v>4</v>
      </c>
      <c r="K17">
        <v>8</v>
      </c>
      <c r="P17">
        <v>11</v>
      </c>
      <c r="Q17">
        <v>9</v>
      </c>
      <c r="R17" t="s">
        <v>1238</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c>
      <c r="AD17" t="str">
        <f t="shared" si="4"/>
        <v/>
      </c>
      <c r="AE17" s="8"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1224</v>
      </c>
    </row>
    <row r="18" spans="1:40">
      <c r="A18" s="5" t="s">
        <v>372</v>
      </c>
      <c r="B18">
        <v>1</v>
      </c>
      <c r="C18">
        <v>1</v>
      </c>
      <c r="D18">
        <v>1</v>
      </c>
      <c r="H18" s="7" t="s">
        <v>372</v>
      </c>
      <c r="I18" s="7">
        <v>1</v>
      </c>
      <c r="J18" s="7">
        <v>1</v>
      </c>
      <c r="K18" s="7">
        <v>1</v>
      </c>
      <c r="P18">
        <v>12</v>
      </c>
      <c r="Q18">
        <v>10</v>
      </c>
      <c r="R18" t="s">
        <v>1239</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8"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1224</v>
      </c>
    </row>
    <row r="19" spans="1:40">
      <c r="A19" s="5" t="s">
        <v>335</v>
      </c>
      <c r="B19">
        <v>5</v>
      </c>
      <c r="C19">
        <v>3</v>
      </c>
      <c r="D19">
        <v>2</v>
      </c>
      <c r="H19" t="s">
        <v>335</v>
      </c>
      <c r="I19">
        <v>5</v>
      </c>
      <c r="J19">
        <v>2</v>
      </c>
      <c r="K19">
        <v>3</v>
      </c>
      <c r="P19">
        <v>13</v>
      </c>
      <c r="Q19">
        <v>11</v>
      </c>
      <c r="R19" t="s">
        <v>1240</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8"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1224</v>
      </c>
    </row>
    <row r="20" spans="1:40">
      <c r="A20" s="5" t="s">
        <v>368</v>
      </c>
      <c r="B20">
        <v>5</v>
      </c>
      <c r="C20">
        <v>2</v>
      </c>
      <c r="D20">
        <v>5</v>
      </c>
      <c r="H20" s="7" t="s">
        <v>368</v>
      </c>
      <c r="I20" s="7">
        <v>5</v>
      </c>
      <c r="J20" s="7">
        <v>5</v>
      </c>
      <c r="K20" s="7">
        <v>2</v>
      </c>
      <c r="P20">
        <v>14</v>
      </c>
      <c r="Q20">
        <v>12</v>
      </c>
      <c r="R20" t="s">
        <v>1241</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8"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1224</v>
      </c>
    </row>
    <row r="21" spans="1:40">
      <c r="A21" s="5" t="s">
        <v>916</v>
      </c>
      <c r="B21">
        <v>1</v>
      </c>
      <c r="C21">
        <v>3</v>
      </c>
      <c r="D21">
        <v>3</v>
      </c>
      <c r="H21" t="s">
        <v>366</v>
      </c>
      <c r="I21">
        <v>1</v>
      </c>
      <c r="J21">
        <v>3</v>
      </c>
      <c r="K21">
        <v>3</v>
      </c>
      <c r="P21">
        <v>15</v>
      </c>
      <c r="Q21">
        <v>13</v>
      </c>
      <c r="R21" t="s">
        <v>1242</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8"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1224</v>
      </c>
    </row>
    <row r="22" spans="1:40">
      <c r="A22" s="5" t="s">
        <v>348</v>
      </c>
      <c r="B22">
        <v>8</v>
      </c>
      <c r="C22">
        <v>5</v>
      </c>
      <c r="D22">
        <v>8</v>
      </c>
      <c r="H22" t="s">
        <v>348</v>
      </c>
      <c r="I22">
        <v>9</v>
      </c>
      <c r="J22">
        <v>8</v>
      </c>
      <c r="K22">
        <v>5</v>
      </c>
      <c r="P22">
        <v>16</v>
      </c>
      <c r="Q22">
        <v>14</v>
      </c>
      <c r="R22" t="s">
        <v>1243</v>
      </c>
      <c r="S22" t="str">
        <f t="shared" si="8"/>
        <v>- {{ mod_name_assump_14 }}</v>
      </c>
      <c r="T22" t="str">
        <f t="shared" si="3"/>
        <v/>
      </c>
      <c r="U22" t="str">
        <f t="shared" si="3"/>
        <v/>
      </c>
      <c r="V22" t="str">
        <f t="shared" si="4"/>
        <v/>
      </c>
      <c r="W22" t="str">
        <f t="shared" si="4"/>
        <v/>
      </c>
      <c r="X22" t="str">
        <f t="shared" si="4"/>
        <v/>
      </c>
      <c r="Y22" t="str">
        <f>IF(Y$2&gt;=$Q22,$R22,"")</f>
        <v/>
      </c>
      <c r="Z22" t="str">
        <f t="shared" si="5"/>
        <v/>
      </c>
      <c r="AA22" t="str">
        <f t="shared" si="5"/>
        <v/>
      </c>
      <c r="AB22" t="str">
        <f t="shared" si="5"/>
        <v/>
      </c>
      <c r="AC22" t="str">
        <f>IF(AC$2&gt;=$Q22,$R22,"")</f>
        <v/>
      </c>
      <c r="AD22" t="str">
        <f>IF(AD$2&gt;=$Q22,$R22,"")</f>
        <v/>
      </c>
      <c r="AE22" s="8" t="str">
        <f>IF(AE$2&gt;=$Q22,$R22,"")</f>
        <v/>
      </c>
      <c r="AF22" t="str">
        <f>IF(AF$2&gt;=$Q22,$R22,"")</f>
        <v>{{ mod_name_assump_14 }}</v>
      </c>
      <c r="AG22" t="str">
        <f>IF(AG$2&gt;=$Q22,$R22,"")</f>
        <v>{{ mod_name_assump_14 }}</v>
      </c>
      <c r="AH22" t="str">
        <f t="shared" si="6"/>
        <v/>
      </c>
      <c r="AI22" t="str">
        <f t="shared" si="9"/>
        <v/>
      </c>
      <c r="AJ22" t="str">
        <f t="shared" ref="AJ22:AL24" si="10">IF(AJ$2&gt;=$Q22,$R22,"")</f>
        <v/>
      </c>
      <c r="AK22" t="str">
        <f t="shared" si="10"/>
        <v/>
      </c>
      <c r="AL22" t="str">
        <f t="shared" si="10"/>
        <v/>
      </c>
      <c r="AM22" t="str">
        <f t="shared" si="7"/>
        <v/>
      </c>
      <c r="AN22" t="s">
        <v>1224</v>
      </c>
    </row>
    <row r="23" spans="1:40">
      <c r="A23" s="5" t="s">
        <v>346</v>
      </c>
      <c r="B23">
        <v>8</v>
      </c>
      <c r="C23">
        <v>3</v>
      </c>
      <c r="D23">
        <v>1</v>
      </c>
      <c r="H23" s="7" t="s">
        <v>346</v>
      </c>
      <c r="I23" s="7">
        <v>8</v>
      </c>
      <c r="J23" s="7">
        <v>1</v>
      </c>
      <c r="K23" s="7">
        <v>4</v>
      </c>
      <c r="L23" s="7"/>
      <c r="P23">
        <v>17</v>
      </c>
      <c r="Q23">
        <v>15</v>
      </c>
      <c r="R23" t="s">
        <v>1244</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8" t="str">
        <f t="shared" si="11"/>
        <v/>
      </c>
      <c r="AF23" t="str">
        <f t="shared" si="11"/>
        <v/>
      </c>
      <c r="AG23" t="str">
        <f>IF(AG$2&gt;=$Q23,$R23,"")</f>
        <v>{{ mod_name_assump_15 }}</v>
      </c>
      <c r="AH23" t="str">
        <f t="shared" si="6"/>
        <v/>
      </c>
      <c r="AI23" t="str">
        <f t="shared" si="9"/>
        <v/>
      </c>
      <c r="AJ23" t="str">
        <f t="shared" si="10"/>
        <v/>
      </c>
      <c r="AK23" t="str">
        <f t="shared" si="10"/>
        <v/>
      </c>
      <c r="AL23" t="str">
        <f t="shared" si="10"/>
        <v/>
      </c>
      <c r="AM23" t="str">
        <f t="shared" si="7"/>
        <v/>
      </c>
      <c r="AN23" t="s">
        <v>1224</v>
      </c>
    </row>
    <row r="24" spans="1:40">
      <c r="A24" s="5" t="s">
        <v>356</v>
      </c>
      <c r="B24">
        <v>6</v>
      </c>
      <c r="C24">
        <v>7</v>
      </c>
      <c r="D24">
        <v>1</v>
      </c>
      <c r="H24" t="s">
        <v>356</v>
      </c>
      <c r="I24">
        <v>6</v>
      </c>
      <c r="J24">
        <v>1</v>
      </c>
      <c r="K24">
        <v>7</v>
      </c>
      <c r="P24">
        <v>18</v>
      </c>
      <c r="Q24">
        <v>16</v>
      </c>
      <c r="R24" t="s">
        <v>1245</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8" t="str">
        <f t="shared" si="11"/>
        <v/>
      </c>
      <c r="AF24" t="str">
        <f t="shared" si="11"/>
        <v/>
      </c>
      <c r="AG24" t="str">
        <f>IF(AG$2&gt;=$Q24,$R24,"")</f>
        <v>{{ mod_name_assump_16 }}</v>
      </c>
      <c r="AH24" t="str">
        <f t="shared" si="6"/>
        <v/>
      </c>
      <c r="AI24" t="str">
        <f t="shared" si="9"/>
        <v/>
      </c>
      <c r="AJ24" t="str">
        <f t="shared" si="10"/>
        <v/>
      </c>
      <c r="AK24" t="str">
        <f t="shared" si="10"/>
        <v/>
      </c>
      <c r="AL24" t="str">
        <f t="shared" si="10"/>
        <v/>
      </c>
      <c r="AM24" t="str">
        <f t="shared" si="7"/>
        <v/>
      </c>
      <c r="AN24" t="s">
        <v>1224</v>
      </c>
    </row>
    <row r="25" spans="1:40">
      <c r="A25" s="5" t="s">
        <v>361</v>
      </c>
      <c r="B25">
        <v>14</v>
      </c>
      <c r="C25">
        <v>7</v>
      </c>
      <c r="D25">
        <v>9</v>
      </c>
      <c r="H25" s="7" t="s">
        <v>361</v>
      </c>
      <c r="I25" s="7">
        <v>14</v>
      </c>
      <c r="J25" s="7">
        <v>9</v>
      </c>
      <c r="K25" s="7">
        <v>7</v>
      </c>
      <c r="P25">
        <v>19</v>
      </c>
      <c r="R25" t="s">
        <v>1213</v>
      </c>
      <c r="S25" t="str">
        <f t="shared" si="8"/>
        <v>- :::</v>
      </c>
      <c r="T25" t="s">
        <v>1213</v>
      </c>
      <c r="U25" t="s">
        <v>1213</v>
      </c>
      <c r="V25" t="s">
        <v>1213</v>
      </c>
      <c r="W25" t="s">
        <v>1213</v>
      </c>
      <c r="X25" t="s">
        <v>1213</v>
      </c>
      <c r="Y25" t="s">
        <v>1213</v>
      </c>
      <c r="Z25" t="s">
        <v>1213</v>
      </c>
      <c r="AA25" t="s">
        <v>1213</v>
      </c>
      <c r="AB25" t="s">
        <v>1213</v>
      </c>
      <c r="AC25" t="s">
        <v>1213</v>
      </c>
      <c r="AD25" t="s">
        <v>1213</v>
      </c>
      <c r="AE25" s="8" t="s">
        <v>1213</v>
      </c>
      <c r="AF25" t="s">
        <v>1213</v>
      </c>
      <c r="AG25" t="s">
        <v>1213</v>
      </c>
      <c r="AH25" t="s">
        <v>1213</v>
      </c>
      <c r="AI25" t="s">
        <v>1213</v>
      </c>
      <c r="AJ25" t="s">
        <v>1213</v>
      </c>
      <c r="AK25" t="s">
        <v>1213</v>
      </c>
      <c r="AL25" t="s">
        <v>1213</v>
      </c>
      <c r="AM25" t="s">
        <v>1213</v>
      </c>
      <c r="AN25" t="s">
        <v>1224</v>
      </c>
    </row>
    <row r="26" spans="1:40">
      <c r="A26" s="5" t="s">
        <v>358</v>
      </c>
      <c r="B26">
        <v>17</v>
      </c>
      <c r="C26">
        <v>6</v>
      </c>
      <c r="D26">
        <v>4</v>
      </c>
      <c r="H26" t="s">
        <v>358</v>
      </c>
      <c r="I26">
        <v>17</v>
      </c>
      <c r="J26">
        <v>4</v>
      </c>
      <c r="K26">
        <v>6</v>
      </c>
      <c r="P26">
        <v>20</v>
      </c>
      <c r="S26" t="str">
        <f t="shared" si="8"/>
        <v xml:space="preserve">- </v>
      </c>
      <c r="AN26" t="s">
        <v>1224</v>
      </c>
    </row>
    <row r="27" spans="1:40">
      <c r="A27" s="5" t="s">
        <v>338</v>
      </c>
      <c r="B27">
        <v>6</v>
      </c>
      <c r="C27">
        <v>1</v>
      </c>
      <c r="D27">
        <v>2</v>
      </c>
      <c r="H27" t="s">
        <v>338</v>
      </c>
      <c r="I27">
        <v>6</v>
      </c>
      <c r="J27">
        <v>2</v>
      </c>
      <c r="K27">
        <v>1</v>
      </c>
      <c r="P27">
        <v>21</v>
      </c>
      <c r="R27" t="s">
        <v>1214</v>
      </c>
      <c r="S27" t="str">
        <f t="shared" si="8"/>
        <v xml:space="preserve">- :::{grid-item-card}  **Pros**  </v>
      </c>
      <c r="T27" t="s">
        <v>1214</v>
      </c>
      <c r="U27" t="s">
        <v>1214</v>
      </c>
      <c r="V27" t="s">
        <v>1214</v>
      </c>
      <c r="W27" t="s">
        <v>1214</v>
      </c>
      <c r="X27" t="s">
        <v>1214</v>
      </c>
      <c r="Y27" t="s">
        <v>1214</v>
      </c>
      <c r="Z27" t="s">
        <v>1214</v>
      </c>
      <c r="AA27" t="s">
        <v>1214</v>
      </c>
      <c r="AB27" t="s">
        <v>1214</v>
      </c>
      <c r="AC27" t="s">
        <v>1214</v>
      </c>
      <c r="AD27" t="s">
        <v>1214</v>
      </c>
      <c r="AE27" s="8" t="s">
        <v>1214</v>
      </c>
      <c r="AF27" t="s">
        <v>1214</v>
      </c>
      <c r="AG27" t="s">
        <v>1214</v>
      </c>
      <c r="AH27" t="s">
        <v>1214</v>
      </c>
      <c r="AI27" t="s">
        <v>1214</v>
      </c>
      <c r="AJ27" t="s">
        <v>1214</v>
      </c>
      <c r="AK27" t="s">
        <v>1214</v>
      </c>
      <c r="AL27" t="s">
        <v>1214</v>
      </c>
      <c r="AM27" t="s">
        <v>1214</v>
      </c>
      <c r="AN27" t="s">
        <v>1224</v>
      </c>
    </row>
    <row r="28" spans="1:40">
      <c r="A28" s="5" t="s">
        <v>344</v>
      </c>
      <c r="B28">
        <v>3</v>
      </c>
      <c r="C28">
        <v>2</v>
      </c>
      <c r="D28">
        <v>3</v>
      </c>
      <c r="H28" s="7" t="s">
        <v>344</v>
      </c>
      <c r="I28" s="7">
        <v>3</v>
      </c>
      <c r="J28" s="7">
        <v>3</v>
      </c>
      <c r="K28" s="7">
        <v>2</v>
      </c>
      <c r="P28">
        <v>22</v>
      </c>
      <c r="Q28">
        <v>1</v>
      </c>
      <c r="R28" t="s">
        <v>1246</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8"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1224</v>
      </c>
    </row>
    <row r="29" spans="1:40">
      <c r="A29" s="5" t="s">
        <v>340</v>
      </c>
      <c r="B29">
        <v>8</v>
      </c>
      <c r="C29">
        <v>2</v>
      </c>
      <c r="D29">
        <v>1</v>
      </c>
      <c r="H29" t="s">
        <v>340</v>
      </c>
      <c r="I29">
        <v>8</v>
      </c>
      <c r="J29">
        <v>1</v>
      </c>
      <c r="K29">
        <v>1</v>
      </c>
      <c r="P29">
        <v>23</v>
      </c>
      <c r="Q29">
        <v>2</v>
      </c>
      <c r="R29" t="s">
        <v>1247</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8"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mod_name_pro_02 }}</v>
      </c>
      <c r="AM29" t="str">
        <f t="shared" si="16"/>
        <v>{{ mod_name_pro_02 }}</v>
      </c>
      <c r="AN29" t="s">
        <v>1224</v>
      </c>
    </row>
    <row r="30" spans="1:40">
      <c r="P30">
        <v>24</v>
      </c>
      <c r="Q30">
        <v>3</v>
      </c>
      <c r="R30" t="s">
        <v>1248</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8"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1224</v>
      </c>
    </row>
    <row r="31" spans="1:40">
      <c r="P31">
        <v>25</v>
      </c>
      <c r="Q31">
        <v>4</v>
      </c>
      <c r="R31" t="s">
        <v>1249</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c>
      <c r="AE31" s="8"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1224</v>
      </c>
    </row>
    <row r="32" spans="1:40">
      <c r="P32">
        <v>26</v>
      </c>
      <c r="Q32">
        <v>5</v>
      </c>
      <c r="R32" t="s">
        <v>1250</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8"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1224</v>
      </c>
    </row>
    <row r="33" spans="16:40">
      <c r="P33">
        <v>27</v>
      </c>
      <c r="Q33">
        <v>6</v>
      </c>
      <c r="R33" t="s">
        <v>1251</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8"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1224</v>
      </c>
    </row>
    <row r="34" spans="16:40">
      <c r="P34">
        <v>28</v>
      </c>
      <c r="Q34">
        <v>7</v>
      </c>
      <c r="R34" t="s">
        <v>1252</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8"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1224</v>
      </c>
    </row>
    <row r="35" spans="16:40">
      <c r="P35">
        <v>29</v>
      </c>
      <c r="Q35">
        <v>8</v>
      </c>
      <c r="R35" t="s">
        <v>1253</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c>
      <c r="AC35" t="str">
        <f t="shared" si="13"/>
        <v/>
      </c>
      <c r="AD35" t="str">
        <f t="shared" si="13"/>
        <v/>
      </c>
      <c r="AE35" s="8"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1224</v>
      </c>
    </row>
    <row r="36" spans="16:40">
      <c r="P36">
        <v>30</v>
      </c>
      <c r="R36" t="s">
        <v>1213</v>
      </c>
      <c r="S36" t="str">
        <f t="shared" si="8"/>
        <v>- :::</v>
      </c>
      <c r="T36" t="s">
        <v>1213</v>
      </c>
      <c r="U36" t="s">
        <v>1213</v>
      </c>
      <c r="V36" t="s">
        <v>1213</v>
      </c>
      <c r="W36" t="s">
        <v>1213</v>
      </c>
      <c r="X36" t="s">
        <v>1213</v>
      </c>
      <c r="Y36" t="s">
        <v>1213</v>
      </c>
      <c r="Z36" t="s">
        <v>1213</v>
      </c>
      <c r="AA36" t="s">
        <v>1213</v>
      </c>
      <c r="AB36" t="s">
        <v>1213</v>
      </c>
      <c r="AC36" t="s">
        <v>1213</v>
      </c>
      <c r="AD36" t="s">
        <v>1213</v>
      </c>
      <c r="AE36" s="8" t="s">
        <v>1213</v>
      </c>
      <c r="AF36" t="s">
        <v>1213</v>
      </c>
      <c r="AG36" t="s">
        <v>1213</v>
      </c>
      <c r="AH36" t="s">
        <v>1213</v>
      </c>
      <c r="AI36" t="s">
        <v>1213</v>
      </c>
      <c r="AJ36" t="s">
        <v>1213</v>
      </c>
      <c r="AK36" t="s">
        <v>1213</v>
      </c>
      <c r="AL36" t="s">
        <v>1213</v>
      </c>
      <c r="AM36" t="s">
        <v>1213</v>
      </c>
      <c r="AN36" t="s">
        <v>1213</v>
      </c>
    </row>
    <row r="37" spans="16:40">
      <c r="P37">
        <v>31</v>
      </c>
      <c r="R37" t="s">
        <v>1215</v>
      </c>
      <c r="S37" t="str">
        <f t="shared" si="8"/>
        <v>- :::{grid-item-card} **Cons**</v>
      </c>
      <c r="T37" t="s">
        <v>1215</v>
      </c>
      <c r="U37" t="s">
        <v>1215</v>
      </c>
      <c r="V37" t="s">
        <v>1215</v>
      </c>
      <c r="W37" t="s">
        <v>1215</v>
      </c>
      <c r="X37" t="s">
        <v>1215</v>
      </c>
      <c r="Y37" t="s">
        <v>1215</v>
      </c>
      <c r="Z37" t="str">
        <f>IF(Z$2&gt;=Q39,R37,"")</f>
        <v>:::{grid-item-card} **Cons**</v>
      </c>
      <c r="AA37" t="s">
        <v>1215</v>
      </c>
      <c r="AB37" t="s">
        <v>1215</v>
      </c>
      <c r="AC37" t="s">
        <v>1215</v>
      </c>
      <c r="AD37" t="s">
        <v>1215</v>
      </c>
      <c r="AE37" s="8" t="s">
        <v>1215</v>
      </c>
      <c r="AF37" t="s">
        <v>1215</v>
      </c>
      <c r="AG37" t="s">
        <v>1215</v>
      </c>
      <c r="AH37" t="s">
        <v>1215</v>
      </c>
      <c r="AI37" t="s">
        <v>1215</v>
      </c>
      <c r="AJ37" t="s">
        <v>1215</v>
      </c>
      <c r="AK37" t="s">
        <v>1215</v>
      </c>
      <c r="AL37" t="s">
        <v>1215</v>
      </c>
      <c r="AM37" t="str">
        <f>IF(AM$2&gt;=R37,Z37,"")</f>
        <v/>
      </c>
      <c r="AN37" t="s">
        <v>1215</v>
      </c>
    </row>
    <row r="38" spans="16:40">
      <c r="P38">
        <v>32</v>
      </c>
      <c r="R38" t="s">
        <v>1254</v>
      </c>
      <c r="S38" t="str">
        <f t="shared" si="8"/>
        <v>- {{ mod_name_con_01 }}</v>
      </c>
      <c r="T38" s="8" t="str">
        <f t="shared" ref="T38:U46" si="17">IF(T$4&gt;=$Q40,$R38,"")</f>
        <v>{{ mod_name_con_01 }}</v>
      </c>
      <c r="U38" s="8" t="str">
        <f t="shared" si="17"/>
        <v>{{ mod_name_con_01 }}</v>
      </c>
      <c r="V38" s="8" t="str">
        <f t="shared" ref="V38:AD38" si="18">IF(V$4&gt;=$Q40,$R38,"")</f>
        <v>{{ mod_name_con_01 }}</v>
      </c>
      <c r="W38" s="8" t="str">
        <f t="shared" si="18"/>
        <v>{{ mod_name_con_01 }}</v>
      </c>
      <c r="X38" s="8" t="str">
        <f t="shared" si="18"/>
        <v>{{ mod_name_con_01 }}</v>
      </c>
      <c r="Y38" s="8" t="str">
        <f t="shared" si="18"/>
        <v>{{ mod_name_con_01 }}</v>
      </c>
      <c r="Z38" s="8" t="str">
        <f t="shared" ref="Z38:AB46" si="19">IF(Z$4&gt;=$Q40,$R38,"")</f>
        <v>{{ mod_name_con_01 }}</v>
      </c>
      <c r="AA38" s="8" t="str">
        <f t="shared" si="19"/>
        <v>{{ mod_name_con_01 }}</v>
      </c>
      <c r="AB38" s="8" t="str">
        <f t="shared" si="19"/>
        <v>{{ mod_name_con_01 }}</v>
      </c>
      <c r="AC38" s="8" t="str">
        <f t="shared" si="18"/>
        <v>{{ mod_name_con_01 }}</v>
      </c>
      <c r="AD38" s="8" t="str">
        <f t="shared" si="18"/>
        <v>{{ mod_name_con_01 }}</v>
      </c>
      <c r="AE38" s="8" t="str">
        <f>IF(AE$4&gt;=$Q40,$R38,"")</f>
        <v>{{ mod_name_con_01 }}</v>
      </c>
      <c r="AF38" s="8" t="str">
        <f t="shared" ref="AF38:AL38" si="20">IF(AF$4&gt;=$Q40,$R38,"")</f>
        <v>{{ mod_name_con_01 }}</v>
      </c>
      <c r="AG38" s="8" t="str">
        <f t="shared" si="20"/>
        <v>{{ mod_name_con_01 }}</v>
      </c>
      <c r="AH38" s="8" t="str">
        <f t="shared" ref="AH38:AI46" si="21">IF(AH$4&gt;=$Q40,$R38,"")</f>
        <v>{{ mod_name_con_01 }}</v>
      </c>
      <c r="AI38" s="8" t="str">
        <f t="shared" si="21"/>
        <v>{{ mod_name_con_01 }}</v>
      </c>
      <c r="AJ38" s="8" t="str">
        <f t="shared" si="20"/>
        <v>{{ mod_name_con_01 }}</v>
      </c>
      <c r="AK38" s="8" t="str">
        <f t="shared" si="20"/>
        <v>{{ mod_name_con_01 }}</v>
      </c>
      <c r="AL38" s="8" t="str">
        <f t="shared" si="20"/>
        <v>{{ mod_name_con_01 }}</v>
      </c>
      <c r="AM38" s="8" t="str">
        <f t="shared" ref="AM38:AM46" si="22">IF(AM$4&gt;=$Q40,$R38,"")</f>
        <v>{{ mod_name_con_01 }}</v>
      </c>
      <c r="AN38" t="s">
        <v>1224</v>
      </c>
    </row>
    <row r="39" spans="16:40">
      <c r="P39">
        <v>33</v>
      </c>
      <c r="R39" t="s">
        <v>1255</v>
      </c>
      <c r="S39" t="str">
        <f t="shared" si="8"/>
        <v>- {{ mod_name_con_02 }}</v>
      </c>
      <c r="T39" s="8" t="str">
        <f t="shared" si="17"/>
        <v/>
      </c>
      <c r="U39" s="8" t="str">
        <f t="shared" si="17"/>
        <v>{{ mod_name_con_02 }}</v>
      </c>
      <c r="V39" s="8" t="str">
        <f t="shared" ref="V39:AE39" si="23">IF(V$4&gt;=$Q41,$R39,"")</f>
        <v>{{ mod_name_con_02 }}</v>
      </c>
      <c r="W39" s="8" t="str">
        <f t="shared" si="23"/>
        <v>{{ mod_name_con_02 }}</v>
      </c>
      <c r="X39" s="8" t="str">
        <f t="shared" si="23"/>
        <v>{{ mod_name_con_02 }}</v>
      </c>
      <c r="Y39" s="8" t="str">
        <f t="shared" si="23"/>
        <v>{{ mod_name_con_02 }}</v>
      </c>
      <c r="Z39" s="8" t="str">
        <f t="shared" si="19"/>
        <v>{{ mod_name_con_02 }}</v>
      </c>
      <c r="AA39" s="8" t="str">
        <f t="shared" si="19"/>
        <v/>
      </c>
      <c r="AB39" s="8" t="str">
        <f t="shared" si="19"/>
        <v>{{ mod_name_con_02 }}</v>
      </c>
      <c r="AC39" s="8" t="str">
        <f t="shared" si="23"/>
        <v>{{ mod_name_con_02 }}</v>
      </c>
      <c r="AD39" s="8" t="str">
        <f t="shared" si="23"/>
        <v/>
      </c>
      <c r="AE39" s="8" t="str">
        <f t="shared" si="23"/>
        <v/>
      </c>
      <c r="AF39" s="8" t="str">
        <f t="shared" ref="AF39:AL39" si="24">IF(AF$4&gt;=$Q41,$R39,"")</f>
        <v>{{ mod_name_con_02 }}</v>
      </c>
      <c r="AG39" s="8" t="str">
        <f t="shared" si="24"/>
        <v>{{ mod_name_con_02 }}</v>
      </c>
      <c r="AH39" s="8" t="str">
        <f t="shared" si="21"/>
        <v>{{ mod_name_con_02 }}</v>
      </c>
      <c r="AI39" s="8" t="str">
        <f t="shared" si="21"/>
        <v>{{ mod_name_con_02 }}</v>
      </c>
      <c r="AJ39" s="8" t="str">
        <f t="shared" si="24"/>
        <v>{{ mod_name_con_02 }}</v>
      </c>
      <c r="AK39" s="8" t="str">
        <f t="shared" si="24"/>
        <v>{{ mod_name_con_02 }}</v>
      </c>
      <c r="AL39" s="8" t="str">
        <f t="shared" si="24"/>
        <v/>
      </c>
      <c r="AM39" s="8" t="str">
        <f t="shared" si="22"/>
        <v>{{ mod_name_con_02 }}</v>
      </c>
      <c r="AN39" t="s">
        <v>1224</v>
      </c>
    </row>
    <row r="40" spans="16:40">
      <c r="P40">
        <v>34</v>
      </c>
      <c r="Q40">
        <v>1</v>
      </c>
      <c r="R40" t="s">
        <v>1256</v>
      </c>
      <c r="S40" t="str">
        <f t="shared" si="8"/>
        <v>- {{ mod_name_con_03 }}</v>
      </c>
      <c r="T40" s="8" t="str">
        <f t="shared" si="17"/>
        <v/>
      </c>
      <c r="U40" s="8" t="str">
        <f t="shared" si="17"/>
        <v>{{ mod_name_con_03 }}</v>
      </c>
      <c r="V40" s="8" t="str">
        <f t="shared" ref="V40:AE40" si="25">IF(V$4&gt;=$Q42,$R40,"")</f>
        <v>{{ mod_name_con_03 }}</v>
      </c>
      <c r="W40" s="8" t="str">
        <f t="shared" si="25"/>
        <v>{{ mod_name_con_03 }}</v>
      </c>
      <c r="X40" s="8" t="str">
        <f t="shared" si="25"/>
        <v/>
      </c>
      <c r="Y40" s="8" t="str">
        <f t="shared" si="25"/>
        <v>{{ mod_name_con_03 }}</v>
      </c>
      <c r="Z40" s="8" t="str">
        <f t="shared" si="19"/>
        <v>{{ mod_name_con_03 }}</v>
      </c>
      <c r="AA40" s="8" t="str">
        <f t="shared" si="19"/>
        <v/>
      </c>
      <c r="AB40" s="8" t="str">
        <f t="shared" si="19"/>
        <v>{{ mod_name_con_03 }}</v>
      </c>
      <c r="AC40" s="8" t="str">
        <f t="shared" si="25"/>
        <v>{{ mod_name_con_03 }}</v>
      </c>
      <c r="AD40" s="8" t="str">
        <f t="shared" si="25"/>
        <v/>
      </c>
      <c r="AE40" s="8" t="str">
        <f t="shared" si="25"/>
        <v/>
      </c>
      <c r="AF40" s="8" t="str">
        <f t="shared" ref="AF40:AG46" si="26">IF(AF$4&gt;=$Q42,$R40,"")</f>
        <v>{{ mod_name_con_03 }}</v>
      </c>
      <c r="AG40" s="8" t="str">
        <f t="shared" si="26"/>
        <v>{{ mod_name_con_03 }}</v>
      </c>
      <c r="AH40" s="8" t="str">
        <f t="shared" si="21"/>
        <v>{{ mod_name_con_03 }}</v>
      </c>
      <c r="AI40" s="8" t="str">
        <f t="shared" si="21"/>
        <v/>
      </c>
      <c r="AJ40" s="8" t="str">
        <f t="shared" ref="AJ40:AL46" si="27">IF(AJ$4&gt;=$Q42,$R40,"")</f>
        <v/>
      </c>
      <c r="AK40" s="8" t="str">
        <f t="shared" si="27"/>
        <v>{{ mod_name_con_03 }}</v>
      </c>
      <c r="AL40" s="8" t="str">
        <f t="shared" si="27"/>
        <v/>
      </c>
      <c r="AM40" s="8" t="str">
        <f t="shared" si="22"/>
        <v>{{ mod_name_con_03 }}</v>
      </c>
      <c r="AN40" t="s">
        <v>1224</v>
      </c>
    </row>
    <row r="41" spans="16:40">
      <c r="P41">
        <v>35</v>
      </c>
      <c r="Q41">
        <v>2</v>
      </c>
      <c r="R41" t="s">
        <v>1257</v>
      </c>
      <c r="S41" t="str">
        <f t="shared" si="8"/>
        <v>- {{ mod_name_con_04 }}</v>
      </c>
      <c r="T41" s="8" t="str">
        <f t="shared" si="17"/>
        <v/>
      </c>
      <c r="U41" s="8" t="str">
        <f t="shared" si="17"/>
        <v>{{ mod_name_con_04 }}</v>
      </c>
      <c r="V41" s="8" t="str">
        <f t="shared" ref="V41:AE41" si="28">IF(V$4&gt;=$Q43,$R41,"")</f>
        <v/>
      </c>
      <c r="W41" s="8" t="str">
        <f t="shared" si="28"/>
        <v/>
      </c>
      <c r="X41" s="8" t="str">
        <f t="shared" si="28"/>
        <v/>
      </c>
      <c r="Y41" s="8" t="str">
        <f t="shared" si="28"/>
        <v/>
      </c>
      <c r="Z41" s="8" t="str">
        <f t="shared" si="19"/>
        <v>{{ mod_name_con_04 }}</v>
      </c>
      <c r="AA41" s="8" t="str">
        <f t="shared" si="19"/>
        <v/>
      </c>
      <c r="AB41" s="8" t="str">
        <f t="shared" si="19"/>
        <v/>
      </c>
      <c r="AC41" s="8" t="str">
        <f t="shared" si="28"/>
        <v>{{ mod_name_con_04 }}</v>
      </c>
      <c r="AD41" s="8" t="str">
        <f t="shared" si="28"/>
        <v/>
      </c>
      <c r="AE41" s="8" t="str">
        <f t="shared" si="28"/>
        <v/>
      </c>
      <c r="AF41" s="8" t="str">
        <f t="shared" si="26"/>
        <v>{{ mod_name_con_04 }}</v>
      </c>
      <c r="AG41" s="8" t="str">
        <f t="shared" si="26"/>
        <v>{{ mod_name_con_04 }}</v>
      </c>
      <c r="AH41" s="8" t="str">
        <f t="shared" si="21"/>
        <v>{{ mod_name_con_04 }}</v>
      </c>
      <c r="AI41" s="8" t="str">
        <f t="shared" si="21"/>
        <v/>
      </c>
      <c r="AJ41" s="8" t="str">
        <f t="shared" si="27"/>
        <v/>
      </c>
      <c r="AK41" s="8" t="str">
        <f t="shared" si="27"/>
        <v/>
      </c>
      <c r="AL41" s="8" t="str">
        <f t="shared" si="27"/>
        <v/>
      </c>
      <c r="AM41" s="8" t="str">
        <f t="shared" si="22"/>
        <v>{{ mod_name_con_04 }}</v>
      </c>
      <c r="AN41" t="s">
        <v>1224</v>
      </c>
    </row>
    <row r="42" spans="16:40">
      <c r="P42">
        <v>36</v>
      </c>
      <c r="Q42">
        <v>3</v>
      </c>
      <c r="R42" t="s">
        <v>1258</v>
      </c>
      <c r="S42" t="str">
        <f t="shared" si="8"/>
        <v>- {{ mod_name_con_05 }}</v>
      </c>
      <c r="T42" s="8" t="str">
        <f t="shared" si="17"/>
        <v/>
      </c>
      <c r="U42" s="8" t="str">
        <f t="shared" si="17"/>
        <v>{{ mod_name_con_05 }}</v>
      </c>
      <c r="V42" s="8" t="str">
        <f t="shared" ref="V42:AE42" si="29">IF(V$4&gt;=$Q44,$R42,"")</f>
        <v/>
      </c>
      <c r="W42" s="8" t="str">
        <f t="shared" si="29"/>
        <v/>
      </c>
      <c r="X42" s="8" t="str">
        <f t="shared" si="29"/>
        <v/>
      </c>
      <c r="Y42" s="8" t="str">
        <f t="shared" si="29"/>
        <v/>
      </c>
      <c r="Z42" s="8" t="str">
        <f t="shared" si="19"/>
        <v>{{ mod_name_con_05 }}</v>
      </c>
      <c r="AA42" s="8" t="str">
        <f t="shared" si="19"/>
        <v/>
      </c>
      <c r="AB42" s="8" t="str">
        <f t="shared" si="19"/>
        <v/>
      </c>
      <c r="AC42" s="8" t="str">
        <f t="shared" si="29"/>
        <v>{{ mod_name_con_05 }}</v>
      </c>
      <c r="AD42" s="8" t="str">
        <f t="shared" si="29"/>
        <v/>
      </c>
      <c r="AE42" s="8" t="str">
        <f t="shared" si="29"/>
        <v/>
      </c>
      <c r="AF42" s="8" t="str">
        <f t="shared" si="26"/>
        <v>{{ mod_name_con_05 }}</v>
      </c>
      <c r="AG42" s="8" t="str">
        <f t="shared" si="26"/>
        <v/>
      </c>
      <c r="AH42" s="8" t="str">
        <f t="shared" si="21"/>
        <v/>
      </c>
      <c r="AI42" s="8" t="str">
        <f t="shared" si="21"/>
        <v/>
      </c>
      <c r="AJ42" s="8" t="str">
        <f t="shared" si="27"/>
        <v/>
      </c>
      <c r="AK42" s="8" t="str">
        <f t="shared" si="27"/>
        <v/>
      </c>
      <c r="AL42" s="8" t="str">
        <f t="shared" si="27"/>
        <v/>
      </c>
      <c r="AM42" s="8" t="str">
        <f t="shared" si="22"/>
        <v/>
      </c>
      <c r="AN42" t="s">
        <v>1224</v>
      </c>
    </row>
    <row r="43" spans="16:40">
      <c r="P43">
        <v>37</v>
      </c>
      <c r="Q43">
        <v>4</v>
      </c>
      <c r="R43" t="s">
        <v>1259</v>
      </c>
      <c r="S43" t="str">
        <f t="shared" si="8"/>
        <v>- {{ mod_name_con_06 }}</v>
      </c>
      <c r="T43" s="8" t="str">
        <f t="shared" si="17"/>
        <v/>
      </c>
      <c r="U43" s="8" t="str">
        <f t="shared" si="17"/>
        <v/>
      </c>
      <c r="V43" s="8" t="str">
        <f t="shared" ref="V43:AE43" si="30">IF(V$4&gt;=$Q45,$R43,"")</f>
        <v/>
      </c>
      <c r="W43" s="8" t="str">
        <f t="shared" si="30"/>
        <v/>
      </c>
      <c r="X43" s="8" t="str">
        <f t="shared" si="30"/>
        <v/>
      </c>
      <c r="Y43" s="8" t="str">
        <f t="shared" si="30"/>
        <v/>
      </c>
      <c r="Z43" s="8" t="str">
        <f t="shared" si="19"/>
        <v/>
      </c>
      <c r="AA43" s="8" t="str">
        <f t="shared" si="19"/>
        <v/>
      </c>
      <c r="AB43" s="8" t="str">
        <f t="shared" si="19"/>
        <v/>
      </c>
      <c r="AC43" s="8" t="str">
        <f t="shared" si="30"/>
        <v>{{ mod_name_con_06 }}</v>
      </c>
      <c r="AD43" s="8" t="str">
        <f t="shared" si="30"/>
        <v/>
      </c>
      <c r="AE43" s="8" t="str">
        <f t="shared" si="30"/>
        <v/>
      </c>
      <c r="AF43" s="8" t="str">
        <f t="shared" si="26"/>
        <v>{{ mod_name_con_06 }}</v>
      </c>
      <c r="AG43" s="8" t="str">
        <f t="shared" si="26"/>
        <v/>
      </c>
      <c r="AH43" s="8" t="str">
        <f t="shared" si="21"/>
        <v/>
      </c>
      <c r="AI43" s="8" t="str">
        <f t="shared" si="21"/>
        <v/>
      </c>
      <c r="AJ43" s="8" t="str">
        <f t="shared" si="27"/>
        <v/>
      </c>
      <c r="AK43" s="8" t="str">
        <f t="shared" si="27"/>
        <v/>
      </c>
      <c r="AL43" s="8" t="str">
        <f t="shared" si="27"/>
        <v/>
      </c>
      <c r="AM43" s="8" t="str">
        <f t="shared" si="22"/>
        <v/>
      </c>
    </row>
    <row r="44" spans="16:40">
      <c r="P44">
        <v>38</v>
      </c>
      <c r="Q44">
        <v>5</v>
      </c>
      <c r="R44" t="s">
        <v>1260</v>
      </c>
      <c r="S44" t="str">
        <f t="shared" si="8"/>
        <v>- {{ mod_name_con_07 }}</v>
      </c>
      <c r="T44" s="8" t="str">
        <f t="shared" si="17"/>
        <v/>
      </c>
      <c r="U44" s="8" t="str">
        <f t="shared" si="17"/>
        <v/>
      </c>
      <c r="V44" s="8" t="str">
        <f t="shared" ref="V44:AE44" si="31">IF(V$4&gt;=$Q46,$R44,"")</f>
        <v/>
      </c>
      <c r="W44" s="8" t="str">
        <f t="shared" si="31"/>
        <v/>
      </c>
      <c r="X44" s="8" t="str">
        <f t="shared" si="31"/>
        <v/>
      </c>
      <c r="Y44" s="8" t="str">
        <f t="shared" si="31"/>
        <v/>
      </c>
      <c r="Z44" s="8" t="str">
        <f t="shared" si="19"/>
        <v/>
      </c>
      <c r="AA44" s="8" t="str">
        <f t="shared" si="19"/>
        <v/>
      </c>
      <c r="AB44" s="8" t="str">
        <f t="shared" si="19"/>
        <v/>
      </c>
      <c r="AC44" s="8" t="str">
        <f t="shared" si="31"/>
        <v>{{ mod_name_con_07 }}</v>
      </c>
      <c r="AD44" s="8" t="str">
        <f t="shared" si="31"/>
        <v/>
      </c>
      <c r="AE44" s="8" t="str">
        <f t="shared" si="31"/>
        <v/>
      </c>
      <c r="AF44" s="8" t="str">
        <f t="shared" si="26"/>
        <v>{{ mod_name_con_07 }}</v>
      </c>
      <c r="AG44" s="8" t="str">
        <f t="shared" si="26"/>
        <v/>
      </c>
      <c r="AH44" s="8" t="str">
        <f t="shared" si="21"/>
        <v/>
      </c>
      <c r="AI44" s="8" t="str">
        <f t="shared" si="21"/>
        <v/>
      </c>
      <c r="AJ44" s="8" t="str">
        <f t="shared" si="27"/>
        <v/>
      </c>
      <c r="AK44" s="8" t="str">
        <f t="shared" si="27"/>
        <v/>
      </c>
      <c r="AL44" s="8" t="str">
        <f t="shared" si="27"/>
        <v/>
      </c>
      <c r="AM44" s="8" t="str">
        <f t="shared" si="22"/>
        <v/>
      </c>
    </row>
    <row r="45" spans="16:40">
      <c r="P45">
        <v>39</v>
      </c>
      <c r="Q45">
        <v>6</v>
      </c>
      <c r="R45" t="s">
        <v>1261</v>
      </c>
      <c r="S45" t="str">
        <f t="shared" si="8"/>
        <v>- {{ mod_name_con_08 }}</v>
      </c>
      <c r="T45" s="8" t="str">
        <f t="shared" si="17"/>
        <v/>
      </c>
      <c r="U45" s="8" t="str">
        <f t="shared" si="17"/>
        <v/>
      </c>
      <c r="V45" s="8" t="str">
        <f t="shared" ref="V45:AE45" si="32">IF(V$4&gt;=$Q47,$R45,"")</f>
        <v/>
      </c>
      <c r="W45" s="8" t="str">
        <f t="shared" si="32"/>
        <v/>
      </c>
      <c r="X45" s="8" t="str">
        <f t="shared" si="32"/>
        <v/>
      </c>
      <c r="Y45" s="8" t="str">
        <f t="shared" si="32"/>
        <v/>
      </c>
      <c r="Z45" s="8" t="str">
        <f t="shared" si="19"/>
        <v/>
      </c>
      <c r="AA45" s="8" t="str">
        <f t="shared" si="19"/>
        <v/>
      </c>
      <c r="AB45" s="8" t="str">
        <f t="shared" si="19"/>
        <v/>
      </c>
      <c r="AC45" s="8" t="str">
        <f t="shared" si="32"/>
        <v>{{ mod_name_con_08 }}</v>
      </c>
      <c r="AD45" s="8" t="str">
        <f t="shared" si="32"/>
        <v/>
      </c>
      <c r="AE45" s="8" t="str">
        <f t="shared" si="32"/>
        <v/>
      </c>
      <c r="AF45" s="8" t="str">
        <f t="shared" si="26"/>
        <v>{{ mod_name_con_08 }}</v>
      </c>
      <c r="AG45" s="8" t="str">
        <f t="shared" si="26"/>
        <v/>
      </c>
      <c r="AH45" s="8" t="str">
        <f t="shared" si="21"/>
        <v/>
      </c>
      <c r="AI45" s="8" t="str">
        <f t="shared" si="21"/>
        <v/>
      </c>
      <c r="AJ45" s="8" t="str">
        <f t="shared" si="27"/>
        <v/>
      </c>
      <c r="AK45" s="8" t="str">
        <f t="shared" si="27"/>
        <v/>
      </c>
      <c r="AL45" s="8" t="str">
        <f t="shared" si="27"/>
        <v/>
      </c>
      <c r="AM45" s="8" t="str">
        <f t="shared" si="22"/>
        <v/>
      </c>
    </row>
    <row r="46" spans="16:40">
      <c r="P46">
        <v>40</v>
      </c>
      <c r="Q46">
        <v>7</v>
      </c>
      <c r="R46" t="s">
        <v>1262</v>
      </c>
      <c r="S46" t="str">
        <f t="shared" si="8"/>
        <v>- {{ mod_name_con_09 }}</v>
      </c>
      <c r="T46" s="8" t="str">
        <f t="shared" si="17"/>
        <v/>
      </c>
      <c r="U46" s="8" t="str">
        <f t="shared" si="17"/>
        <v/>
      </c>
      <c r="V46" s="8" t="str">
        <f t="shared" ref="V46:AE46" si="33">IF(V$4&gt;=$Q48,$R46,"")</f>
        <v/>
      </c>
      <c r="W46" s="8" t="str">
        <f t="shared" si="33"/>
        <v/>
      </c>
      <c r="X46" s="8" t="str">
        <f t="shared" si="33"/>
        <v/>
      </c>
      <c r="Y46" s="8" t="str">
        <f t="shared" si="33"/>
        <v/>
      </c>
      <c r="Z46" s="8" t="str">
        <f t="shared" si="19"/>
        <v/>
      </c>
      <c r="AA46" s="8" t="str">
        <f t="shared" si="19"/>
        <v/>
      </c>
      <c r="AB46" s="8" t="str">
        <f t="shared" si="19"/>
        <v/>
      </c>
      <c r="AC46" s="8" t="str">
        <f t="shared" si="33"/>
        <v/>
      </c>
      <c r="AD46" s="8" t="str">
        <f t="shared" si="33"/>
        <v/>
      </c>
      <c r="AE46" s="8" t="str">
        <f t="shared" si="33"/>
        <v/>
      </c>
      <c r="AF46" s="8" t="str">
        <f t="shared" si="26"/>
        <v>{{ mod_name_con_09 }}</v>
      </c>
      <c r="AG46" s="8" t="str">
        <f t="shared" si="26"/>
        <v/>
      </c>
      <c r="AH46" s="8" t="str">
        <f t="shared" si="21"/>
        <v/>
      </c>
      <c r="AI46" s="8" t="str">
        <f t="shared" si="21"/>
        <v/>
      </c>
      <c r="AJ46" s="8" t="str">
        <f t="shared" si="27"/>
        <v/>
      </c>
      <c r="AK46" s="8" t="str">
        <f t="shared" si="27"/>
        <v/>
      </c>
      <c r="AL46" s="8" t="str">
        <f t="shared" si="27"/>
        <v/>
      </c>
      <c r="AM46" s="8" t="str">
        <f t="shared" si="22"/>
        <v/>
      </c>
    </row>
    <row r="47" spans="16:40">
      <c r="P47">
        <v>41</v>
      </c>
      <c r="Q47">
        <v>8</v>
      </c>
      <c r="R47" t="s">
        <v>1213</v>
      </c>
      <c r="S47" t="str">
        <f t="shared" si="8"/>
        <v>- :::</v>
      </c>
      <c r="T47" t="s">
        <v>1213</v>
      </c>
      <c r="U47" t="s">
        <v>1213</v>
      </c>
      <c r="V47" t="s">
        <v>1213</v>
      </c>
      <c r="W47" t="s">
        <v>1213</v>
      </c>
      <c r="X47" t="s">
        <v>1213</v>
      </c>
      <c r="Y47" t="s">
        <v>1213</v>
      </c>
      <c r="Z47" t="s">
        <v>1213</v>
      </c>
      <c r="AA47" t="s">
        <v>1213</v>
      </c>
      <c r="AB47" t="s">
        <v>1213</v>
      </c>
      <c r="AC47" t="s">
        <v>1213</v>
      </c>
      <c r="AD47" t="s">
        <v>1213</v>
      </c>
      <c r="AE47" s="8" t="str">
        <f>IF(AE$4&gt;=$Q49,$R47,"")</f>
        <v>:::</v>
      </c>
      <c r="AF47" t="s">
        <v>1213</v>
      </c>
      <c r="AG47" t="s">
        <v>1213</v>
      </c>
      <c r="AH47" t="s">
        <v>1213</v>
      </c>
      <c r="AI47" t="s">
        <v>1213</v>
      </c>
      <c r="AJ47" t="s">
        <v>1213</v>
      </c>
      <c r="AK47" t="s">
        <v>1213</v>
      </c>
      <c r="AL47" t="s">
        <v>1213</v>
      </c>
      <c r="AM47" t="s">
        <v>1213</v>
      </c>
      <c r="AN47" t="s">
        <v>1213</v>
      </c>
    </row>
    <row r="48" spans="16:40">
      <c r="P48">
        <v>42</v>
      </c>
      <c r="Q48">
        <v>9</v>
      </c>
      <c r="R48" t="s">
        <v>1222</v>
      </c>
      <c r="S48" t="str">
        <f t="shared" si="8"/>
        <v>- ::::</v>
      </c>
      <c r="T48" t="s">
        <v>1222</v>
      </c>
      <c r="U48" t="s">
        <v>1222</v>
      </c>
      <c r="V48" t="s">
        <v>1222</v>
      </c>
      <c r="W48" t="s">
        <v>1222</v>
      </c>
      <c r="X48" t="s">
        <v>1222</v>
      </c>
      <c r="Y48" t="s">
        <v>1222</v>
      </c>
      <c r="Z48" t="s">
        <v>1222</v>
      </c>
      <c r="AA48" t="s">
        <v>1222</v>
      </c>
      <c r="AB48" t="s">
        <v>1222</v>
      </c>
      <c r="AC48" t="s">
        <v>1222</v>
      </c>
      <c r="AD48" t="s">
        <v>1222</v>
      </c>
      <c r="AE48" s="8" t="str">
        <f>IF(AE$4&gt;=$Q50,$R48,"")</f>
        <v>::::</v>
      </c>
      <c r="AF48" t="s">
        <v>1222</v>
      </c>
      <c r="AG48" t="s">
        <v>1222</v>
      </c>
      <c r="AH48" t="s">
        <v>1222</v>
      </c>
      <c r="AI48" t="s">
        <v>1222</v>
      </c>
      <c r="AJ48" t="s">
        <v>1222</v>
      </c>
      <c r="AK48" t="s">
        <v>1222</v>
      </c>
      <c r="AL48" t="s">
        <v>1222</v>
      </c>
      <c r="AM48" t="s">
        <v>1222</v>
      </c>
      <c r="AN48" t="s">
        <v>1222</v>
      </c>
    </row>
    <row r="49" spans="16:40">
      <c r="P49">
        <v>43</v>
      </c>
      <c r="R49" t="s">
        <v>1223</v>
      </c>
      <c r="S49" t="str">
        <f t="shared" si="8"/>
        <v>- :::::</v>
      </c>
      <c r="T49" t="s">
        <v>1223</v>
      </c>
      <c r="U49" t="s">
        <v>1223</v>
      </c>
      <c r="V49" t="s">
        <v>1223</v>
      </c>
      <c r="W49" t="s">
        <v>1223</v>
      </c>
      <c r="X49" t="s">
        <v>1223</v>
      </c>
      <c r="Y49" t="s">
        <v>1223</v>
      </c>
      <c r="Z49" t="s">
        <v>1223</v>
      </c>
      <c r="AA49" t="s">
        <v>1223</v>
      </c>
      <c r="AB49" t="s">
        <v>1223</v>
      </c>
      <c r="AC49" t="s">
        <v>1223</v>
      </c>
      <c r="AD49" t="s">
        <v>1223</v>
      </c>
      <c r="AE49" s="8" t="str">
        <f>IF(AE$4&gt;=$Q51,$R49,"")</f>
        <v>:::::</v>
      </c>
      <c r="AF49" t="s">
        <v>1223</v>
      </c>
      <c r="AG49" t="s">
        <v>1223</v>
      </c>
      <c r="AH49" t="s">
        <v>1223</v>
      </c>
      <c r="AI49" t="s">
        <v>1223</v>
      </c>
      <c r="AJ49" t="s">
        <v>1223</v>
      </c>
      <c r="AK49" t="s">
        <v>1223</v>
      </c>
      <c r="AL49" t="s">
        <v>1223</v>
      </c>
      <c r="AM49" t="s">
        <v>1223</v>
      </c>
      <c r="AN49" t="s">
        <v>1223</v>
      </c>
    </row>
    <row r="50" spans="16:40">
      <c r="P50">
        <v>44</v>
      </c>
      <c r="S50" t="str">
        <f t="shared" si="8"/>
        <v xml:space="preserve">- </v>
      </c>
    </row>
    <row r="51" spans="16:40">
      <c r="P51">
        <v>45</v>
      </c>
      <c r="S51" t="str">
        <f t="shared" si="8"/>
        <v xml:space="preserve">- </v>
      </c>
    </row>
    <row r="52" spans="16:40">
      <c r="P52">
        <v>46</v>
      </c>
      <c r="S52" t="str">
        <f t="shared" si="8"/>
        <v xml:space="preserve">- </v>
      </c>
    </row>
    <row r="53" spans="16:40">
      <c r="S53" t="str">
        <f t="shared" si="8"/>
        <v xml:space="preserve">- </v>
      </c>
      <c r="AE53" s="8" t="s">
        <v>1216</v>
      </c>
    </row>
    <row r="54" spans="16:40">
      <c r="S54" t="str">
        <f t="shared" si="8"/>
        <v xml:space="preserve">- </v>
      </c>
      <c r="AE54" s="8" t="s">
        <v>1217</v>
      </c>
    </row>
    <row r="55" spans="16:40">
      <c r="S55" t="str">
        <f t="shared" si="8"/>
        <v xml:space="preserve">- </v>
      </c>
      <c r="AE55" s="8" t="s">
        <v>1218</v>
      </c>
    </row>
    <row r="56" spans="16:40">
      <c r="S56" t="str">
        <f t="shared" si="8"/>
        <v xml:space="preserve">- </v>
      </c>
      <c r="AE56" s="8" t="s">
        <v>1219</v>
      </c>
    </row>
    <row r="57" spans="16:40">
      <c r="S57" t="str">
        <f t="shared" si="8"/>
        <v xml:space="preserve">- </v>
      </c>
      <c r="AE57" s="8" t="s">
        <v>1220</v>
      </c>
    </row>
    <row r="58" spans="16:40">
      <c r="S58" t="str">
        <f t="shared" si="8"/>
        <v xml:space="preserve">- </v>
      </c>
      <c r="AE58" s="8" t="s">
        <v>1221</v>
      </c>
    </row>
    <row r="66" spans="27:28">
      <c r="AA66" t="str">
        <f>"- "&amp;AB66</f>
        <v>- {{ mod_name_assump_01 }}</v>
      </c>
      <c r="AB66" t="s">
        <v>1230</v>
      </c>
    </row>
    <row r="67" spans="27:28">
      <c r="AA67" t="str">
        <f t="shared" ref="AA67:AA81" si="34">"- "&amp;AB67</f>
        <v>- {{ mod_name_assump_02 }}</v>
      </c>
      <c r="AB67" t="s">
        <v>1231</v>
      </c>
    </row>
    <row r="68" spans="27:28">
      <c r="AA68" t="str">
        <f t="shared" si="34"/>
        <v>- {{ mod_name_assump_03 }}</v>
      </c>
      <c r="AB68" t="s">
        <v>1232</v>
      </c>
    </row>
    <row r="69" spans="27:28">
      <c r="AA69" t="str">
        <f t="shared" si="34"/>
        <v>- {{ mod_name_assump_04 }}</v>
      </c>
      <c r="AB69" t="s">
        <v>1233</v>
      </c>
    </row>
    <row r="70" spans="27:28">
      <c r="AA70" t="str">
        <f t="shared" si="34"/>
        <v>- {{ mod_name_assump_05 }}</v>
      </c>
      <c r="AB70" t="s">
        <v>1234</v>
      </c>
    </row>
    <row r="71" spans="27:28">
      <c r="AA71" t="str">
        <f t="shared" si="34"/>
        <v>- {{ mod_name_assump_06 }}</v>
      </c>
      <c r="AB71" t="s">
        <v>1235</v>
      </c>
    </row>
    <row r="72" spans="27:28">
      <c r="AA72" t="str">
        <f t="shared" si="34"/>
        <v>- {{ mod_name_assump_07 }}</v>
      </c>
      <c r="AB72" t="s">
        <v>1236</v>
      </c>
    </row>
    <row r="73" spans="27:28">
      <c r="AA73" t="str">
        <f t="shared" si="34"/>
        <v>- {{ mod_name_assump_08 }}</v>
      </c>
      <c r="AB73" t="s">
        <v>1237</v>
      </c>
    </row>
    <row r="74" spans="27:28">
      <c r="AA74" t="str">
        <f t="shared" si="34"/>
        <v>- {{ mod_name_assump_09 }}</v>
      </c>
      <c r="AB74" t="s">
        <v>1238</v>
      </c>
    </row>
    <row r="75" spans="27:28">
      <c r="AA75" t="str">
        <f t="shared" si="34"/>
        <v>- {{ mod_name_assump_10 }}</v>
      </c>
      <c r="AB75" t="s">
        <v>1239</v>
      </c>
    </row>
    <row r="76" spans="27:28">
      <c r="AA76" t="str">
        <f t="shared" si="34"/>
        <v>- {{ mod_name_assump_11 }}</v>
      </c>
      <c r="AB76" t="s">
        <v>1240</v>
      </c>
    </row>
    <row r="77" spans="27:28">
      <c r="AA77" t="str">
        <f t="shared" si="34"/>
        <v>- {{ mod_name_assump_12 }}</v>
      </c>
      <c r="AB77" t="s">
        <v>1241</v>
      </c>
    </row>
    <row r="78" spans="27:28">
      <c r="AA78" t="str">
        <f t="shared" si="34"/>
        <v>- {{ mod_name_assump_13 }}</v>
      </c>
      <c r="AB78" t="s">
        <v>1242</v>
      </c>
    </row>
    <row r="79" spans="27:28">
      <c r="AA79" t="str">
        <f t="shared" si="34"/>
        <v>- {{ mod_name_assump_14 }}</v>
      </c>
      <c r="AB79" t="s">
        <v>1243</v>
      </c>
    </row>
    <row r="80" spans="27:28">
      <c r="AA80" t="str">
        <f t="shared" si="34"/>
        <v>- {{ mod_name_assump_15 }}</v>
      </c>
      <c r="AB80" t="s">
        <v>1244</v>
      </c>
    </row>
    <row r="81" spans="27:28">
      <c r="AA81" t="str">
        <f t="shared" si="34"/>
        <v>- {{ mod_name_assump_16 }}</v>
      </c>
      <c r="AB81" t="s">
        <v>1245</v>
      </c>
    </row>
  </sheetData>
  <pageMargins left="0.7" right="0.7" top="0.75" bottom="0.75" header="0.3" footer="0.3"/>
  <pageSetup orientation="portrait" horizontalDpi="0"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P19"/>
  <sheetViews>
    <sheetView workbookViewId="0">
      <selection activeCell="M17" sqref="M17"/>
    </sheetView>
  </sheetViews>
  <sheetFormatPr defaultRowHeight="14.25"/>
  <sheetData>
    <row r="1" spans="1:16" ht="15">
      <c r="A1" t="s">
        <v>1370</v>
      </c>
      <c r="B1" t="s">
        <v>1369</v>
      </c>
      <c r="C1" t="s">
        <v>1368</v>
      </c>
      <c r="D1" t="s">
        <v>1367</v>
      </c>
      <c r="E1" t="s">
        <v>1366</v>
      </c>
      <c r="F1" t="s">
        <v>1365</v>
      </c>
      <c r="G1" t="s">
        <v>1364</v>
      </c>
      <c r="N1" s="6" t="s">
        <v>1192</v>
      </c>
      <c r="O1" s="6" t="s">
        <v>1193</v>
      </c>
    </row>
    <row r="2" spans="1:16">
      <c r="A2" t="s">
        <v>1362</v>
      </c>
      <c r="B2" t="s">
        <v>1363</v>
      </c>
      <c r="C2" t="s">
        <v>1362</v>
      </c>
      <c r="D2" t="s">
        <v>1361</v>
      </c>
      <c r="E2" t="s">
        <v>1353</v>
      </c>
      <c r="F2" t="s">
        <v>1295</v>
      </c>
      <c r="G2" t="s">
        <v>1294</v>
      </c>
      <c r="N2" t="s">
        <v>1182</v>
      </c>
      <c r="O2" t="s">
        <v>1183</v>
      </c>
    </row>
    <row r="3" spans="1:16">
      <c r="A3" t="s">
        <v>1359</v>
      </c>
      <c r="B3" t="s">
        <v>1358</v>
      </c>
      <c r="C3" t="s">
        <v>1359</v>
      </c>
      <c r="D3" t="s">
        <v>1360</v>
      </c>
      <c r="E3" t="s">
        <v>1353</v>
      </c>
      <c r="F3" t="s">
        <v>1295</v>
      </c>
      <c r="G3" t="s">
        <v>1294</v>
      </c>
      <c r="N3" t="s">
        <v>1184</v>
      </c>
      <c r="O3" t="s">
        <v>1185</v>
      </c>
    </row>
    <row r="4" spans="1:16">
      <c r="A4" t="s">
        <v>1359</v>
      </c>
      <c r="B4" t="s">
        <v>1358</v>
      </c>
      <c r="C4" t="s">
        <v>1357</v>
      </c>
      <c r="D4" t="s">
        <v>1356</v>
      </c>
      <c r="E4" t="s">
        <v>1349</v>
      </c>
      <c r="F4" t="s">
        <v>1349</v>
      </c>
      <c r="G4" t="s">
        <v>387</v>
      </c>
      <c r="N4" t="s">
        <v>1186</v>
      </c>
      <c r="O4" t="s">
        <v>1187</v>
      </c>
    </row>
    <row r="5" spans="1:16">
      <c r="A5" t="s">
        <v>1352</v>
      </c>
      <c r="B5" t="s">
        <v>387</v>
      </c>
      <c r="C5" t="s">
        <v>1355</v>
      </c>
      <c r="D5" t="s">
        <v>1354</v>
      </c>
      <c r="E5" t="s">
        <v>1353</v>
      </c>
      <c r="F5" t="s">
        <v>1295</v>
      </c>
      <c r="G5" t="s">
        <v>1294</v>
      </c>
      <c r="N5" t="s">
        <v>1188</v>
      </c>
      <c r="O5" t="s">
        <v>1189</v>
      </c>
    </row>
    <row r="6" spans="1:16">
      <c r="A6" t="s">
        <v>1352</v>
      </c>
      <c r="B6" t="s">
        <v>387</v>
      </c>
      <c r="C6" t="s">
        <v>1351</v>
      </c>
      <c r="D6" t="s">
        <v>1350</v>
      </c>
      <c r="E6" t="s">
        <v>1349</v>
      </c>
      <c r="F6" t="s">
        <v>1349</v>
      </c>
      <c r="G6" t="s">
        <v>387</v>
      </c>
      <c r="N6" t="s">
        <v>1190</v>
      </c>
      <c r="O6" t="s">
        <v>1191</v>
      </c>
      <c r="P6" t="s">
        <v>1183</v>
      </c>
    </row>
    <row r="7" spans="1:16">
      <c r="A7" t="s">
        <v>1348</v>
      </c>
      <c r="B7" t="s">
        <v>387</v>
      </c>
      <c r="C7" t="s">
        <v>1348</v>
      </c>
      <c r="D7" t="s">
        <v>1347</v>
      </c>
      <c r="E7" t="s">
        <v>1346</v>
      </c>
      <c r="F7" t="s">
        <v>1345</v>
      </c>
      <c r="G7" t="s">
        <v>387</v>
      </c>
    </row>
    <row r="8" spans="1:16">
      <c r="A8" t="s">
        <v>374</v>
      </c>
      <c r="B8" t="s">
        <v>387</v>
      </c>
      <c r="C8" t="s">
        <v>374</v>
      </c>
      <c r="D8" t="s">
        <v>1344</v>
      </c>
      <c r="E8" t="s">
        <v>2616</v>
      </c>
      <c r="F8" t="s">
        <v>2617</v>
      </c>
      <c r="G8" t="s">
        <v>1294</v>
      </c>
    </row>
    <row r="9" spans="1:16">
      <c r="A9" t="s">
        <v>1342</v>
      </c>
      <c r="B9" t="s">
        <v>1343</v>
      </c>
      <c r="C9" t="s">
        <v>1342</v>
      </c>
      <c r="D9" t="s">
        <v>1341</v>
      </c>
      <c r="E9" t="s">
        <v>1320</v>
      </c>
      <c r="F9" t="s">
        <v>1319</v>
      </c>
      <c r="G9" t="s">
        <v>1340</v>
      </c>
    </row>
    <row r="10" spans="1:16">
      <c r="A10" t="s">
        <v>1339</v>
      </c>
      <c r="B10" t="s">
        <v>2618</v>
      </c>
      <c r="C10" t="s">
        <v>1339</v>
      </c>
      <c r="D10" t="s">
        <v>1338</v>
      </c>
      <c r="E10" t="s">
        <v>1337</v>
      </c>
      <c r="F10" t="s">
        <v>1336</v>
      </c>
      <c r="G10" t="s">
        <v>1335</v>
      </c>
    </row>
    <row r="11" spans="1:16">
      <c r="A11" t="s">
        <v>1332</v>
      </c>
      <c r="B11" t="s">
        <v>2619</v>
      </c>
      <c r="C11" t="s">
        <v>1334</v>
      </c>
      <c r="D11" t="s">
        <v>1333</v>
      </c>
      <c r="G11" t="s">
        <v>1318</v>
      </c>
    </row>
    <row r="12" spans="1:16">
      <c r="A12" t="s">
        <v>1332</v>
      </c>
      <c r="B12" t="s">
        <v>2620</v>
      </c>
      <c r="C12" t="s">
        <v>1331</v>
      </c>
      <c r="D12" t="s">
        <v>1330</v>
      </c>
      <c r="E12" t="s">
        <v>1329</v>
      </c>
      <c r="F12" t="s">
        <v>1295</v>
      </c>
      <c r="G12" t="s">
        <v>1328</v>
      </c>
    </row>
    <row r="13" spans="1:16">
      <c r="A13" t="s">
        <v>1326</v>
      </c>
      <c r="B13" t="s">
        <v>1327</v>
      </c>
      <c r="C13" t="s">
        <v>1326</v>
      </c>
      <c r="D13" t="s">
        <v>1325</v>
      </c>
      <c r="E13" t="s">
        <v>1324</v>
      </c>
      <c r="F13" t="s">
        <v>1323</v>
      </c>
      <c r="G13" t="s">
        <v>1302</v>
      </c>
    </row>
    <row r="14" spans="1:16">
      <c r="A14" t="s">
        <v>1322</v>
      </c>
      <c r="B14" t="s">
        <v>2621</v>
      </c>
      <c r="C14" t="s">
        <v>1322</v>
      </c>
      <c r="D14" t="s">
        <v>1321</v>
      </c>
      <c r="E14" t="s">
        <v>1320</v>
      </c>
      <c r="F14" t="s">
        <v>1319</v>
      </c>
      <c r="G14" t="s">
        <v>1318</v>
      </c>
    </row>
    <row r="15" spans="1:16">
      <c r="A15" t="s">
        <v>1317</v>
      </c>
      <c r="B15" t="s">
        <v>2622</v>
      </c>
      <c r="C15" t="s">
        <v>1317</v>
      </c>
      <c r="D15" t="s">
        <v>1316</v>
      </c>
      <c r="E15" t="s">
        <v>1315</v>
      </c>
      <c r="F15" t="s">
        <v>1314</v>
      </c>
      <c r="G15" t="s">
        <v>1313</v>
      </c>
    </row>
    <row r="16" spans="1:16">
      <c r="A16" t="s">
        <v>1311</v>
      </c>
      <c r="B16" t="s">
        <v>1312</v>
      </c>
      <c r="C16" t="s">
        <v>1311</v>
      </c>
      <c r="D16" t="s">
        <v>1310</v>
      </c>
      <c r="E16" t="s">
        <v>1309</v>
      </c>
      <c r="F16" t="s">
        <v>1308</v>
      </c>
      <c r="G16" t="s">
        <v>1307</v>
      </c>
    </row>
    <row r="17" spans="1:7">
      <c r="A17" t="s">
        <v>1306</v>
      </c>
      <c r="B17" t="s">
        <v>2623</v>
      </c>
      <c r="C17" t="s">
        <v>1306</v>
      </c>
      <c r="D17" t="s">
        <v>1305</v>
      </c>
      <c r="E17" t="s">
        <v>1304</v>
      </c>
      <c r="F17" t="s">
        <v>1303</v>
      </c>
      <c r="G17" t="s">
        <v>1302</v>
      </c>
    </row>
    <row r="18" spans="1:7">
      <c r="A18" t="s">
        <v>1299</v>
      </c>
      <c r="B18" t="s">
        <v>387</v>
      </c>
      <c r="C18" t="s">
        <v>1301</v>
      </c>
      <c r="D18" t="s">
        <v>1300</v>
      </c>
      <c r="E18" t="s">
        <v>1296</v>
      </c>
      <c r="F18" t="s">
        <v>1295</v>
      </c>
      <c r="G18" t="s">
        <v>1294</v>
      </c>
    </row>
    <row r="19" spans="1:7">
      <c r="A19" t="s">
        <v>1299</v>
      </c>
      <c r="B19" t="s">
        <v>387</v>
      </c>
      <c r="C19" t="s">
        <v>1298</v>
      </c>
      <c r="D19" t="s">
        <v>1297</v>
      </c>
      <c r="E19" t="s">
        <v>1296</v>
      </c>
      <c r="F19" t="s">
        <v>1295</v>
      </c>
      <c r="G19" t="s">
        <v>1294</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E112-07D7-47C9-967F-551DD5971314}">
  <dimension ref="A1:G20"/>
  <sheetViews>
    <sheetView workbookViewId="0"/>
  </sheetViews>
  <sheetFormatPr defaultRowHeight="14.25"/>
  <sheetData>
    <row r="1" spans="1:7">
      <c r="A1" t="s">
        <v>3346</v>
      </c>
      <c r="B1" t="s">
        <v>3345</v>
      </c>
      <c r="C1" t="s">
        <v>3344</v>
      </c>
    </row>
    <row r="2" spans="1:7">
      <c r="A2" t="s">
        <v>3343</v>
      </c>
      <c r="B2">
        <v>2.84</v>
      </c>
      <c r="C2">
        <v>9.24</v>
      </c>
      <c r="D2">
        <f>B2/$B$3</f>
        <v>0.4663382594417077</v>
      </c>
      <c r="E2">
        <f>D2*130</f>
        <v>60.623973727422005</v>
      </c>
    </row>
    <row r="3" spans="1:7">
      <c r="A3" t="s">
        <v>3342</v>
      </c>
      <c r="B3">
        <v>6.09</v>
      </c>
      <c r="C3">
        <v>4.04</v>
      </c>
      <c r="D3">
        <f>B3/$B$3</f>
        <v>1</v>
      </c>
      <c r="E3">
        <f>D3*130</f>
        <v>130</v>
      </c>
      <c r="F3">
        <v>130</v>
      </c>
      <c r="G3">
        <f>F3/C3</f>
        <v>32.178217821782177</v>
      </c>
    </row>
    <row r="4" spans="1:7">
      <c r="A4" t="s">
        <v>3341</v>
      </c>
      <c r="B4">
        <v>6.06</v>
      </c>
      <c r="C4">
        <v>7.73</v>
      </c>
      <c r="D4">
        <f>B4/$B$3</f>
        <v>0.99507389162561577</v>
      </c>
      <c r="E4">
        <f>D4*130</f>
        <v>129.35960591133005</v>
      </c>
    </row>
    <row r="5" spans="1:7">
      <c r="A5" t="s">
        <v>3340</v>
      </c>
      <c r="B5">
        <v>2.4300000000000002</v>
      </c>
      <c r="C5">
        <v>15.8</v>
      </c>
      <c r="D5">
        <f>B5/$B$3</f>
        <v>0.39901477832512317</v>
      </c>
      <c r="E5">
        <f>D5*130</f>
        <v>51.871921182266014</v>
      </c>
    </row>
    <row r="8" spans="1:7">
      <c r="E8">
        <v>12</v>
      </c>
      <c r="F8">
        <f t="shared" ref="F8:F20" si="0">E8/5</f>
        <v>2.4</v>
      </c>
    </row>
    <row r="9" spans="1:7">
      <c r="E9">
        <f t="shared" ref="E9:E20" si="1">E8*2</f>
        <v>24</v>
      </c>
      <c r="F9">
        <f t="shared" si="0"/>
        <v>4.8</v>
      </c>
    </row>
    <row r="10" spans="1:7">
      <c r="E10">
        <f t="shared" si="1"/>
        <v>48</v>
      </c>
      <c r="F10">
        <f t="shared" si="0"/>
        <v>9.6</v>
      </c>
    </row>
    <row r="11" spans="1:7">
      <c r="E11">
        <f t="shared" si="1"/>
        <v>96</v>
      </c>
      <c r="F11">
        <f t="shared" si="0"/>
        <v>19.2</v>
      </c>
    </row>
    <row r="12" spans="1:7">
      <c r="E12">
        <f t="shared" si="1"/>
        <v>192</v>
      </c>
      <c r="F12">
        <f t="shared" si="0"/>
        <v>38.4</v>
      </c>
    </row>
    <row r="13" spans="1:7">
      <c r="E13">
        <f t="shared" si="1"/>
        <v>384</v>
      </c>
      <c r="F13">
        <f t="shared" si="0"/>
        <v>76.8</v>
      </c>
    </row>
    <row r="14" spans="1:7">
      <c r="E14">
        <f t="shared" si="1"/>
        <v>768</v>
      </c>
      <c r="F14">
        <f t="shared" si="0"/>
        <v>153.6</v>
      </c>
    </row>
    <row r="15" spans="1:7">
      <c r="E15">
        <f t="shared" si="1"/>
        <v>1536</v>
      </c>
      <c r="F15">
        <f t="shared" si="0"/>
        <v>307.2</v>
      </c>
    </row>
    <row r="16" spans="1:7">
      <c r="E16">
        <f t="shared" si="1"/>
        <v>3072</v>
      </c>
      <c r="F16">
        <f t="shared" si="0"/>
        <v>614.4</v>
      </c>
    </row>
    <row r="17" spans="5:6">
      <c r="E17">
        <f t="shared" si="1"/>
        <v>6144</v>
      </c>
      <c r="F17">
        <f t="shared" si="0"/>
        <v>1228.8</v>
      </c>
    </row>
    <row r="18" spans="5:6">
      <c r="E18">
        <f t="shared" si="1"/>
        <v>12288</v>
      </c>
      <c r="F18">
        <f t="shared" si="0"/>
        <v>2457.6</v>
      </c>
    </row>
    <row r="19" spans="5:6">
      <c r="E19">
        <f t="shared" si="1"/>
        <v>24576</v>
      </c>
      <c r="F19">
        <f t="shared" si="0"/>
        <v>4915.2</v>
      </c>
    </row>
    <row r="20" spans="5:6">
      <c r="E20">
        <f t="shared" si="1"/>
        <v>49152</v>
      </c>
      <c r="F20">
        <f t="shared" si="0"/>
        <v>9830.4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FB763-A67A-4DBF-AA58-7F2CA581AD94}">
  <sheetPr>
    <tabColor rgb="FFFEF2CB"/>
  </sheetPr>
  <dimension ref="A1:AB1001"/>
  <sheetViews>
    <sheetView workbookViewId="0">
      <pane ySplit="1" topLeftCell="A7" activePane="bottomLeft" state="frozen"/>
      <selection pane="bottomLeft" activeCell="E12" sqref="E12"/>
    </sheetView>
  </sheetViews>
  <sheetFormatPr defaultColWidth="14.375" defaultRowHeight="15" customHeight="1"/>
  <cols>
    <col min="2" max="2" width="17" customWidth="1"/>
    <col min="3" max="3" width="17.625" hidden="1" customWidth="1"/>
    <col min="4" max="4" width="73.875" customWidth="1"/>
    <col min="5" max="5" width="26.25" style="8" bestFit="1" customWidth="1"/>
    <col min="6" max="6" width="34.75" customWidth="1"/>
    <col min="7" max="7" width="21.125" customWidth="1"/>
    <col min="8" max="8" width="24.875" customWidth="1"/>
    <col min="9" max="9" width="26.375" customWidth="1"/>
    <col min="10" max="10" width="21.125" customWidth="1"/>
    <col min="11" max="11" width="24" customWidth="1"/>
    <col min="12" max="12" width="15.875" customWidth="1"/>
    <col min="13" max="13" width="28.125" customWidth="1"/>
    <col min="14" max="14" width="29.75" customWidth="1"/>
    <col min="15" max="15" width="18.125" bestFit="1" customWidth="1"/>
    <col min="16" max="16" width="28.625" customWidth="1"/>
    <col min="17" max="17" width="39" customWidth="1"/>
    <col min="18" max="18" width="10" style="8" bestFit="1" customWidth="1"/>
    <col min="19" max="19" width="16.5" style="8" bestFit="1" customWidth="1"/>
    <col min="20" max="20" width="11.875" style="8" bestFit="1" customWidth="1"/>
    <col min="21" max="21" width="42" customWidth="1"/>
    <col min="22" max="22" width="34.875" customWidth="1"/>
    <col min="23" max="25" width="8.75" customWidth="1"/>
    <col min="26" max="26" width="15" customWidth="1"/>
    <col min="27" max="39" width="8.75" customWidth="1"/>
  </cols>
  <sheetData>
    <row r="1" spans="1:28" s="57" customFormat="1" ht="15.75">
      <c r="A1" s="57" t="s">
        <v>1288</v>
      </c>
      <c r="B1" s="57" t="s">
        <v>336</v>
      </c>
      <c r="C1" s="57" t="s">
        <v>3724</v>
      </c>
      <c r="D1" s="57" t="s">
        <v>374</v>
      </c>
      <c r="E1" s="56" t="s">
        <v>1362</v>
      </c>
      <c r="F1" s="57" t="s">
        <v>1440</v>
      </c>
      <c r="G1" s="57" t="s">
        <v>1439</v>
      </c>
      <c r="H1" s="57" t="s">
        <v>1438</v>
      </c>
      <c r="I1" s="57" t="s">
        <v>1437</v>
      </c>
      <c r="J1" s="57" t="s">
        <v>1436</v>
      </c>
      <c r="K1" s="57" t="s">
        <v>1434</v>
      </c>
      <c r="L1" s="57" t="s">
        <v>1435</v>
      </c>
      <c r="M1" s="57" t="s">
        <v>1433</v>
      </c>
      <c r="N1" s="57" t="s">
        <v>3723</v>
      </c>
      <c r="O1" s="57" t="s">
        <v>1351</v>
      </c>
      <c r="P1" s="57" t="s">
        <v>3495</v>
      </c>
      <c r="Q1" s="57" t="s">
        <v>3722</v>
      </c>
      <c r="R1" s="33" t="s">
        <v>1418</v>
      </c>
      <c r="S1" s="33" t="s">
        <v>1417</v>
      </c>
      <c r="T1" s="33" t="s">
        <v>1416</v>
      </c>
      <c r="U1" s="57" t="s">
        <v>3721</v>
      </c>
      <c r="V1" s="57" t="s">
        <v>3720</v>
      </c>
    </row>
    <row r="2" spans="1:28" ht="15.75">
      <c r="A2" s="46" t="s">
        <v>2013</v>
      </c>
      <c r="B2" s="43" t="s">
        <v>354</v>
      </c>
      <c r="C2" s="43" t="s">
        <v>1349</v>
      </c>
      <c r="D2" s="43" t="s">
        <v>3695</v>
      </c>
      <c r="E2" s="45"/>
      <c r="F2" s="43" t="s">
        <v>3694</v>
      </c>
      <c r="G2" s="43" t="s">
        <v>1349</v>
      </c>
      <c r="H2" s="44" t="s">
        <v>3693</v>
      </c>
      <c r="I2" s="59" t="s">
        <v>3692</v>
      </c>
      <c r="J2" s="43" t="s">
        <v>1349</v>
      </c>
      <c r="K2" s="43" t="s">
        <v>1349</v>
      </c>
      <c r="L2" s="43" t="s">
        <v>1349</v>
      </c>
      <c r="M2" s="43" t="s">
        <v>1349</v>
      </c>
      <c r="N2" s="44" t="s">
        <v>3672</v>
      </c>
      <c r="O2" s="44" t="s">
        <v>3496</v>
      </c>
      <c r="P2" s="31" t="s">
        <v>3497</v>
      </c>
      <c r="Q2" s="43" t="s">
        <v>1349</v>
      </c>
      <c r="R2" s="45"/>
      <c r="S2" s="45"/>
      <c r="T2" s="45"/>
      <c r="U2" s="43" t="s">
        <v>1349</v>
      </c>
      <c r="V2" s="43"/>
      <c r="X2" s="31"/>
      <c r="Y2" s="31"/>
      <c r="Z2" s="32"/>
      <c r="AA2" s="31"/>
      <c r="AB2" s="31"/>
    </row>
    <row r="3" spans="1:28" ht="15.75">
      <c r="A3" s="55" t="s">
        <v>1285</v>
      </c>
      <c r="B3" s="43" t="s">
        <v>364</v>
      </c>
      <c r="C3" s="43" t="s">
        <v>1349</v>
      </c>
      <c r="D3" s="43" t="s">
        <v>3719</v>
      </c>
      <c r="E3" s="45"/>
      <c r="F3" s="43" t="s">
        <v>1349</v>
      </c>
      <c r="G3" s="43" t="s">
        <v>1349</v>
      </c>
      <c r="H3" s="43" t="s">
        <v>1349</v>
      </c>
      <c r="I3" s="50" t="s">
        <v>1349</v>
      </c>
      <c r="J3" s="50" t="s">
        <v>1349</v>
      </c>
      <c r="K3" s="43" t="s">
        <v>1349</v>
      </c>
      <c r="L3" s="43" t="s">
        <v>1349</v>
      </c>
      <c r="M3" s="50" t="s">
        <v>1349</v>
      </c>
      <c r="N3" s="43" t="s">
        <v>1349</v>
      </c>
      <c r="O3" s="44" t="s">
        <v>3716</v>
      </c>
      <c r="P3" s="31" t="s">
        <v>1349</v>
      </c>
      <c r="Q3" s="43" t="s">
        <v>1349</v>
      </c>
      <c r="R3" s="45"/>
      <c r="S3" s="45"/>
      <c r="T3" s="45"/>
      <c r="U3" s="43" t="s">
        <v>1349</v>
      </c>
      <c r="V3" s="43"/>
      <c r="X3" s="31"/>
      <c r="Y3" s="31"/>
      <c r="Z3" s="32"/>
      <c r="AA3" s="31"/>
      <c r="AB3" s="31"/>
    </row>
    <row r="4" spans="1:28" ht="15.75">
      <c r="A4" s="46" t="s">
        <v>2013</v>
      </c>
      <c r="B4" s="43" t="s">
        <v>355</v>
      </c>
      <c r="C4" s="43" t="s">
        <v>1349</v>
      </c>
      <c r="D4" s="43" t="s">
        <v>3695</v>
      </c>
      <c r="E4" s="45"/>
      <c r="F4" s="43" t="s">
        <v>3694</v>
      </c>
      <c r="G4" s="43" t="s">
        <v>1349</v>
      </c>
      <c r="H4" s="44" t="s">
        <v>3693</v>
      </c>
      <c r="I4" s="51" t="s">
        <v>3692</v>
      </c>
      <c r="J4" s="43" t="s">
        <v>1349</v>
      </c>
      <c r="K4" s="43" t="s">
        <v>1349</v>
      </c>
      <c r="L4" s="43" t="s">
        <v>1349</v>
      </c>
      <c r="M4" s="43" t="s">
        <v>1349</v>
      </c>
      <c r="N4" s="44" t="s">
        <v>3672</v>
      </c>
      <c r="O4" s="44" t="s">
        <v>3498</v>
      </c>
      <c r="P4" s="31" t="s">
        <v>3497</v>
      </c>
      <c r="Q4" s="43" t="s">
        <v>1349</v>
      </c>
      <c r="R4" s="45"/>
      <c r="S4" s="45"/>
      <c r="T4" s="45"/>
      <c r="U4" s="43" t="s">
        <v>1349</v>
      </c>
      <c r="V4" s="43"/>
      <c r="X4" s="31"/>
      <c r="Y4" s="31"/>
      <c r="Z4" s="32"/>
      <c r="AA4" s="31"/>
      <c r="AB4" s="31"/>
    </row>
    <row r="5" spans="1:28" ht="15.75">
      <c r="A5" s="46" t="s">
        <v>2013</v>
      </c>
      <c r="B5" s="43" t="s">
        <v>362</v>
      </c>
      <c r="C5" s="43" t="s">
        <v>1349</v>
      </c>
      <c r="D5" s="43" t="s">
        <v>3697</v>
      </c>
      <c r="E5" s="45"/>
      <c r="F5" s="43" t="s">
        <v>3696</v>
      </c>
      <c r="G5" s="43" t="s">
        <v>1349</v>
      </c>
      <c r="H5" s="44" t="s">
        <v>3675</v>
      </c>
      <c r="I5" s="44" t="s">
        <v>3692</v>
      </c>
      <c r="J5" s="43" t="s">
        <v>1349</v>
      </c>
      <c r="K5" s="43" t="s">
        <v>1349</v>
      </c>
      <c r="L5" s="43" t="s">
        <v>1349</v>
      </c>
      <c r="M5" s="43" t="s">
        <v>1349</v>
      </c>
      <c r="N5" s="43" t="s">
        <v>1349</v>
      </c>
      <c r="O5" s="44" t="s">
        <v>3496</v>
      </c>
      <c r="P5" s="31" t="s">
        <v>1349</v>
      </c>
      <c r="Q5" s="43" t="s">
        <v>1349</v>
      </c>
      <c r="R5" s="45"/>
      <c r="S5" s="45"/>
      <c r="T5" s="45"/>
      <c r="U5" s="43" t="s">
        <v>1349</v>
      </c>
      <c r="V5" s="43"/>
      <c r="X5" s="31"/>
      <c r="Y5" s="31"/>
      <c r="Z5" s="32"/>
      <c r="AA5" s="31"/>
      <c r="AB5" s="31"/>
    </row>
    <row r="6" spans="1:28" ht="15.75">
      <c r="A6" s="55" t="s">
        <v>1285</v>
      </c>
      <c r="B6" s="43" t="s">
        <v>370</v>
      </c>
      <c r="C6" s="43" t="s">
        <v>1349</v>
      </c>
      <c r="D6" s="43" t="s">
        <v>3718</v>
      </c>
      <c r="E6" s="56" t="s">
        <v>3712</v>
      </c>
      <c r="F6" s="43" t="s">
        <v>1349</v>
      </c>
      <c r="G6" s="43" t="s">
        <v>1349</v>
      </c>
      <c r="H6" s="50" t="s">
        <v>1349</v>
      </c>
      <c r="I6" s="50" t="s">
        <v>1349</v>
      </c>
      <c r="J6" s="43" t="s">
        <v>1349</v>
      </c>
      <c r="K6" s="43" t="s">
        <v>1349</v>
      </c>
      <c r="L6" s="43" t="s">
        <v>1349</v>
      </c>
      <c r="M6" s="43" t="s">
        <v>1349</v>
      </c>
      <c r="N6" s="43" t="s">
        <v>1349</v>
      </c>
      <c r="O6" s="44" t="s">
        <v>3496</v>
      </c>
      <c r="P6" s="43" t="s">
        <v>1349</v>
      </c>
      <c r="Q6" s="43" t="s">
        <v>1349</v>
      </c>
      <c r="R6" s="45"/>
      <c r="S6" s="45"/>
      <c r="T6" s="45"/>
      <c r="U6" s="43" t="s">
        <v>1349</v>
      </c>
      <c r="V6" s="43"/>
      <c r="X6" s="31"/>
      <c r="Y6" s="31"/>
      <c r="Z6" s="32"/>
      <c r="AA6" s="31"/>
      <c r="AB6" s="31"/>
    </row>
    <row r="7" spans="1:28" ht="15.75">
      <c r="A7" s="46" t="s">
        <v>2013</v>
      </c>
      <c r="B7" s="43" t="s">
        <v>342</v>
      </c>
      <c r="C7" s="43" t="s">
        <v>1349</v>
      </c>
      <c r="D7" s="43" t="s">
        <v>3677</v>
      </c>
      <c r="E7" s="45"/>
      <c r="F7" s="43" t="s">
        <v>3676</v>
      </c>
      <c r="G7" s="43" t="s">
        <v>1349</v>
      </c>
      <c r="H7" s="58" t="s">
        <v>3675</v>
      </c>
      <c r="I7" s="58" t="s">
        <v>3691</v>
      </c>
      <c r="J7" s="43" t="s">
        <v>1349</v>
      </c>
      <c r="K7" s="43" t="s">
        <v>1349</v>
      </c>
      <c r="L7" s="43" t="s">
        <v>1349</v>
      </c>
      <c r="M7" s="43" t="s">
        <v>1349</v>
      </c>
      <c r="N7" s="44" t="s">
        <v>3672</v>
      </c>
      <c r="O7" s="43" t="s">
        <v>1349</v>
      </c>
      <c r="P7" s="43" t="s">
        <v>1349</v>
      </c>
      <c r="Q7" s="43" t="s">
        <v>1349</v>
      </c>
      <c r="R7" s="45"/>
      <c r="S7" s="45"/>
      <c r="T7" s="45"/>
      <c r="U7" s="43" t="s">
        <v>1349</v>
      </c>
      <c r="V7" s="43"/>
      <c r="X7" s="31"/>
      <c r="Y7" s="31"/>
      <c r="Z7" s="32"/>
      <c r="AA7" s="31"/>
      <c r="AB7" s="31"/>
    </row>
    <row r="8" spans="1:28" ht="15.75">
      <c r="A8" s="55" t="s">
        <v>1285</v>
      </c>
      <c r="B8" s="43" t="s">
        <v>372</v>
      </c>
      <c r="C8" s="43" t="s">
        <v>1349</v>
      </c>
      <c r="D8" s="43" t="s">
        <v>3717</v>
      </c>
      <c r="E8" s="45"/>
      <c r="F8" s="43" t="s">
        <v>1349</v>
      </c>
      <c r="G8" s="43" t="s">
        <v>1349</v>
      </c>
      <c r="H8" s="50" t="s">
        <v>1349</v>
      </c>
      <c r="I8" s="50" t="s">
        <v>1349</v>
      </c>
      <c r="J8" s="43" t="s">
        <v>1349</v>
      </c>
      <c r="K8" s="43" t="s">
        <v>1349</v>
      </c>
      <c r="L8" s="43" t="s">
        <v>1349</v>
      </c>
      <c r="M8" s="43" t="s">
        <v>1349</v>
      </c>
      <c r="N8" s="43" t="s">
        <v>1349</v>
      </c>
      <c r="O8" s="44" t="s">
        <v>3716</v>
      </c>
      <c r="P8" s="43" t="s">
        <v>1349</v>
      </c>
      <c r="Q8" s="43" t="s">
        <v>1349</v>
      </c>
      <c r="R8" s="45"/>
      <c r="S8" s="45"/>
      <c r="T8" s="45"/>
      <c r="U8" s="43" t="s">
        <v>3715</v>
      </c>
      <c r="V8" s="43" t="s">
        <v>3714</v>
      </c>
      <c r="X8" s="31"/>
      <c r="Y8" s="31"/>
      <c r="Z8" s="32"/>
      <c r="AA8" s="31"/>
      <c r="AB8" s="31"/>
    </row>
    <row r="9" spans="1:28" ht="15.75">
      <c r="A9" s="46" t="s">
        <v>2013</v>
      </c>
      <c r="B9" s="43" t="s">
        <v>335</v>
      </c>
      <c r="C9" s="43" t="s">
        <v>1349</v>
      </c>
      <c r="D9" s="43" t="s">
        <v>3677</v>
      </c>
      <c r="E9" s="45"/>
      <c r="F9" s="43" t="s">
        <v>3676</v>
      </c>
      <c r="G9" s="43" t="s">
        <v>1349</v>
      </c>
      <c r="H9" s="44" t="s">
        <v>3675</v>
      </c>
      <c r="I9" s="44" t="s">
        <v>3690</v>
      </c>
      <c r="J9" s="48" t="s">
        <v>3687</v>
      </c>
      <c r="K9" s="43" t="s">
        <v>1349</v>
      </c>
      <c r="L9" s="43" t="s">
        <v>1349</v>
      </c>
      <c r="M9" s="43" t="s">
        <v>1349</v>
      </c>
      <c r="N9" s="44" t="s">
        <v>3672</v>
      </c>
      <c r="O9" s="44" t="s">
        <v>3496</v>
      </c>
      <c r="P9" s="43" t="s">
        <v>1349</v>
      </c>
      <c r="Q9" s="43" t="s">
        <v>1349</v>
      </c>
      <c r="R9" s="45"/>
      <c r="S9" s="45"/>
      <c r="T9" s="45"/>
      <c r="U9" s="43" t="s">
        <v>1349</v>
      </c>
      <c r="V9" s="43"/>
      <c r="X9" s="31"/>
      <c r="Y9" s="31"/>
      <c r="Z9" s="32"/>
      <c r="AA9" s="31"/>
      <c r="AB9" s="31"/>
    </row>
    <row r="10" spans="1:28" ht="15.75">
      <c r="A10" s="46" t="s">
        <v>2013</v>
      </c>
      <c r="B10" s="43" t="s">
        <v>360</v>
      </c>
      <c r="C10" s="43" t="s">
        <v>1349</v>
      </c>
      <c r="D10" s="43" t="s">
        <v>3677</v>
      </c>
      <c r="E10" s="45"/>
      <c r="F10" s="43" t="s">
        <v>3694</v>
      </c>
      <c r="G10" s="43" t="s">
        <v>1349</v>
      </c>
      <c r="H10" s="58" t="s">
        <v>3675</v>
      </c>
      <c r="I10" s="59" t="s">
        <v>3692</v>
      </c>
      <c r="J10" s="43" t="s">
        <v>1349</v>
      </c>
      <c r="K10" s="43" t="s">
        <v>1349</v>
      </c>
      <c r="L10" s="43" t="s">
        <v>1349</v>
      </c>
      <c r="M10" s="43" t="s">
        <v>1349</v>
      </c>
      <c r="N10" s="43" t="s">
        <v>1349</v>
      </c>
      <c r="O10" s="47" t="s">
        <v>3682</v>
      </c>
      <c r="P10" s="47" t="s">
        <v>3682</v>
      </c>
      <c r="Q10" s="43" t="s">
        <v>1349</v>
      </c>
      <c r="R10" s="45"/>
      <c r="S10" s="45"/>
      <c r="T10" s="45"/>
      <c r="U10" s="43" t="s">
        <v>1349</v>
      </c>
      <c r="V10" s="43"/>
      <c r="X10" s="31"/>
      <c r="Y10" s="31"/>
      <c r="Z10" s="32"/>
      <c r="AA10" s="31"/>
      <c r="AB10" s="31"/>
    </row>
    <row r="11" spans="1:28" ht="15.75">
      <c r="A11" s="46" t="s">
        <v>2013</v>
      </c>
      <c r="B11" s="43" t="s">
        <v>350</v>
      </c>
      <c r="C11" s="43" t="s">
        <v>1349</v>
      </c>
      <c r="D11" s="43" t="s">
        <v>3677</v>
      </c>
      <c r="E11" s="45"/>
      <c r="F11" s="43" t="s">
        <v>3676</v>
      </c>
      <c r="G11" s="43" t="s">
        <v>1349</v>
      </c>
      <c r="H11" s="58" t="s">
        <v>3675</v>
      </c>
      <c r="I11" s="58" t="s">
        <v>3681</v>
      </c>
      <c r="J11" s="43" t="s">
        <v>1349</v>
      </c>
      <c r="K11" s="43" t="s">
        <v>3684</v>
      </c>
      <c r="L11" s="43" t="s">
        <v>1349</v>
      </c>
      <c r="M11" s="43" t="s">
        <v>3686</v>
      </c>
      <c r="N11" s="44" t="s">
        <v>3672</v>
      </c>
      <c r="O11" s="47" t="s">
        <v>3682</v>
      </c>
      <c r="P11" s="43" t="s">
        <v>1349</v>
      </c>
      <c r="Q11" s="43" t="s">
        <v>1349</v>
      </c>
      <c r="R11" s="45"/>
      <c r="S11" s="45"/>
      <c r="T11" s="45"/>
      <c r="U11" s="43" t="s">
        <v>1349</v>
      </c>
      <c r="V11" s="43"/>
      <c r="X11" s="31"/>
      <c r="Y11" s="31"/>
      <c r="Z11" s="32"/>
      <c r="AA11" s="31"/>
      <c r="AB11" s="31"/>
    </row>
    <row r="12" spans="1:28" ht="15.75">
      <c r="A12" s="55" t="s">
        <v>1285</v>
      </c>
      <c r="B12" s="43" t="s">
        <v>368</v>
      </c>
      <c r="C12" s="43" t="s">
        <v>1349</v>
      </c>
      <c r="D12" s="43" t="s">
        <v>3713</v>
      </c>
      <c r="E12" s="56" t="s">
        <v>3712</v>
      </c>
      <c r="F12" s="43" t="s">
        <v>1349</v>
      </c>
      <c r="G12" s="43" t="s">
        <v>1349</v>
      </c>
      <c r="H12" s="50" t="s">
        <v>1349</v>
      </c>
      <c r="I12" s="43" t="s">
        <v>1349</v>
      </c>
      <c r="J12" s="43" t="s">
        <v>1349</v>
      </c>
      <c r="K12" s="43" t="s">
        <v>1349</v>
      </c>
      <c r="L12" s="43" t="s">
        <v>1349</v>
      </c>
      <c r="M12" s="43" t="s">
        <v>1349</v>
      </c>
      <c r="N12" s="43" t="s">
        <v>1349</v>
      </c>
      <c r="O12" s="44" t="s">
        <v>3711</v>
      </c>
      <c r="P12" s="43" t="s">
        <v>1349</v>
      </c>
      <c r="Q12" s="43" t="s">
        <v>1349</v>
      </c>
      <c r="R12" s="45"/>
      <c r="S12" s="45"/>
      <c r="T12" s="45"/>
      <c r="U12" s="43" t="s">
        <v>1349</v>
      </c>
      <c r="V12" s="43"/>
      <c r="X12" s="31"/>
      <c r="Y12" s="31"/>
      <c r="Z12" s="32"/>
      <c r="AA12" s="31"/>
      <c r="AB12" s="31"/>
    </row>
    <row r="13" spans="1:28" ht="15.75">
      <c r="A13" s="55" t="s">
        <v>1285</v>
      </c>
      <c r="B13" s="43" t="s">
        <v>366</v>
      </c>
      <c r="C13" s="43" t="s">
        <v>1349</v>
      </c>
      <c r="D13" s="43" t="s">
        <v>3702</v>
      </c>
      <c r="E13" s="45"/>
      <c r="F13" s="43" t="s">
        <v>1349</v>
      </c>
      <c r="G13" s="43" t="s">
        <v>1349</v>
      </c>
      <c r="H13" s="50" t="s">
        <v>1349</v>
      </c>
      <c r="I13" s="43" t="s">
        <v>1349</v>
      </c>
      <c r="J13" s="43" t="s">
        <v>1349</v>
      </c>
      <c r="K13" s="43" t="s">
        <v>1349</v>
      </c>
      <c r="L13" s="43" t="s">
        <v>1349</v>
      </c>
      <c r="M13" s="43" t="s">
        <v>1349</v>
      </c>
      <c r="N13" s="43" t="s">
        <v>1349</v>
      </c>
      <c r="O13" s="54" t="s">
        <v>3496</v>
      </c>
      <c r="P13" s="43" t="s">
        <v>1349</v>
      </c>
      <c r="Q13" s="43" t="s">
        <v>1349</v>
      </c>
      <c r="R13" s="45"/>
      <c r="S13" s="45"/>
      <c r="T13" s="45"/>
      <c r="U13" s="43" t="s">
        <v>1349</v>
      </c>
      <c r="V13" s="53"/>
      <c r="X13" s="31"/>
      <c r="Y13" s="31"/>
      <c r="Z13" s="32"/>
      <c r="AA13" s="31"/>
      <c r="AB13" s="31"/>
    </row>
    <row r="14" spans="1:28" ht="15.75">
      <c r="A14" s="46" t="s">
        <v>3703</v>
      </c>
      <c r="B14" s="43" t="s">
        <v>366</v>
      </c>
      <c r="C14" s="43" t="s">
        <v>1283</v>
      </c>
      <c r="D14" s="43" t="s">
        <v>3702</v>
      </c>
      <c r="E14" s="45"/>
      <c r="F14" s="43" t="s">
        <v>1349</v>
      </c>
      <c r="G14" s="43" t="s">
        <v>1349</v>
      </c>
      <c r="H14" s="50" t="s">
        <v>1349</v>
      </c>
      <c r="I14" s="43" t="s">
        <v>1349</v>
      </c>
      <c r="J14" s="43" t="s">
        <v>1349</v>
      </c>
      <c r="K14" s="43" t="s">
        <v>1349</v>
      </c>
      <c r="L14" s="43" t="s">
        <v>1349</v>
      </c>
      <c r="M14" s="43" t="s">
        <v>1349</v>
      </c>
      <c r="N14" s="43" t="s">
        <v>1349</v>
      </c>
      <c r="O14" s="44" t="s">
        <v>3496</v>
      </c>
      <c r="P14" s="43" t="s">
        <v>1349</v>
      </c>
      <c r="Q14" s="43" t="s">
        <v>1349</v>
      </c>
      <c r="R14" s="45"/>
      <c r="S14" s="45"/>
      <c r="T14" s="45"/>
      <c r="U14" s="43" t="s">
        <v>3710</v>
      </c>
      <c r="V14" s="43"/>
      <c r="X14" s="31"/>
      <c r="Y14" s="31"/>
      <c r="Z14" s="32"/>
      <c r="AA14" s="31"/>
      <c r="AB14" s="31"/>
    </row>
    <row r="15" spans="1:28" ht="15.75">
      <c r="A15" s="46" t="s">
        <v>3703</v>
      </c>
      <c r="B15" s="43" t="s">
        <v>366</v>
      </c>
      <c r="C15" s="43" t="s">
        <v>916</v>
      </c>
      <c r="D15" s="43" t="s">
        <v>3702</v>
      </c>
      <c r="E15" s="45"/>
      <c r="F15" s="43" t="s">
        <v>1349</v>
      </c>
      <c r="G15" s="43" t="s">
        <v>1349</v>
      </c>
      <c r="H15" s="43" t="s">
        <v>1349</v>
      </c>
      <c r="I15" s="43" t="s">
        <v>1349</v>
      </c>
      <c r="J15" s="50" t="s">
        <v>1349</v>
      </c>
      <c r="K15" s="50" t="s">
        <v>1349</v>
      </c>
      <c r="L15" s="50" t="s">
        <v>1349</v>
      </c>
      <c r="M15" s="43" t="s">
        <v>1349</v>
      </c>
      <c r="N15" s="43" t="s">
        <v>1349</v>
      </c>
      <c r="O15" s="44" t="s">
        <v>3496</v>
      </c>
      <c r="P15" s="43" t="s">
        <v>1349</v>
      </c>
      <c r="Q15" s="43" t="s">
        <v>1349</v>
      </c>
      <c r="R15" s="45"/>
      <c r="S15" s="45"/>
      <c r="T15" s="45"/>
      <c r="U15" s="43" t="s">
        <v>3709</v>
      </c>
      <c r="V15" s="43"/>
      <c r="X15" s="31"/>
      <c r="Y15" s="31"/>
      <c r="Z15" s="32"/>
      <c r="AA15" s="31"/>
      <c r="AB15" s="31"/>
    </row>
    <row r="16" spans="1:28" ht="15.75">
      <c r="A16" s="46" t="s">
        <v>3703</v>
      </c>
      <c r="B16" s="43" t="s">
        <v>366</v>
      </c>
      <c r="C16" s="43" t="s">
        <v>1281</v>
      </c>
      <c r="D16" s="43" t="s">
        <v>3702</v>
      </c>
      <c r="E16" s="45"/>
      <c r="F16" s="43" t="s">
        <v>1349</v>
      </c>
      <c r="G16" s="43" t="s">
        <v>1349</v>
      </c>
      <c r="H16" s="43" t="s">
        <v>1349</v>
      </c>
      <c r="I16" s="43" t="s">
        <v>1349</v>
      </c>
      <c r="J16" s="43" t="s">
        <v>1349</v>
      </c>
      <c r="K16" s="43" t="s">
        <v>1349</v>
      </c>
      <c r="L16" s="43" t="s">
        <v>1349</v>
      </c>
      <c r="M16" s="43" t="s">
        <v>1349</v>
      </c>
      <c r="N16" s="43" t="s">
        <v>1349</v>
      </c>
      <c r="O16" s="44" t="s">
        <v>3496</v>
      </c>
      <c r="P16" s="43" t="s">
        <v>1349</v>
      </c>
      <c r="Q16" s="43" t="s">
        <v>1349</v>
      </c>
      <c r="R16" s="45"/>
      <c r="S16" s="45"/>
      <c r="T16" s="45"/>
      <c r="U16" s="43" t="s">
        <v>3708</v>
      </c>
      <c r="V16" s="43"/>
      <c r="X16" s="31"/>
      <c r="Y16" s="31"/>
      <c r="Z16" s="32"/>
      <c r="AA16" s="31"/>
      <c r="AB16" s="31"/>
    </row>
    <row r="17" spans="1:28" ht="15.75">
      <c r="A17" s="46" t="s">
        <v>3703</v>
      </c>
      <c r="B17" s="43" t="s">
        <v>366</v>
      </c>
      <c r="C17" s="43" t="s">
        <v>1284</v>
      </c>
      <c r="D17" s="43" t="s">
        <v>3702</v>
      </c>
      <c r="E17" s="45"/>
      <c r="F17" s="43" t="s">
        <v>1349</v>
      </c>
      <c r="G17" s="43" t="s">
        <v>1349</v>
      </c>
      <c r="H17" s="43" t="s">
        <v>1349</v>
      </c>
      <c r="I17" s="43" t="s">
        <v>1349</v>
      </c>
      <c r="J17" s="43" t="s">
        <v>1349</v>
      </c>
      <c r="K17" s="43" t="s">
        <v>1349</v>
      </c>
      <c r="L17" s="50" t="s">
        <v>1349</v>
      </c>
      <c r="M17" s="43" t="s">
        <v>1349</v>
      </c>
      <c r="N17" s="43" t="s">
        <v>1349</v>
      </c>
      <c r="O17" s="44" t="s">
        <v>3496</v>
      </c>
      <c r="P17" s="43" t="s">
        <v>1349</v>
      </c>
      <c r="Q17" s="43" t="s">
        <v>1349</v>
      </c>
      <c r="R17" s="45"/>
      <c r="S17" s="45"/>
      <c r="T17" s="45"/>
      <c r="U17" s="43" t="s">
        <v>3707</v>
      </c>
      <c r="V17" s="43" t="s">
        <v>3704</v>
      </c>
      <c r="X17" s="31"/>
      <c r="Y17" s="31"/>
      <c r="Z17" s="32"/>
      <c r="AA17" s="31"/>
      <c r="AB17" s="34"/>
    </row>
    <row r="18" spans="1:28" ht="15.75">
      <c r="A18" s="46" t="s">
        <v>3703</v>
      </c>
      <c r="B18" s="43" t="s">
        <v>366</v>
      </c>
      <c r="C18" s="43" t="s">
        <v>3706</v>
      </c>
      <c r="D18" s="43" t="s">
        <v>3702</v>
      </c>
      <c r="E18" s="45"/>
      <c r="F18" s="43" t="s">
        <v>1349</v>
      </c>
      <c r="G18" s="43" t="s">
        <v>1349</v>
      </c>
      <c r="H18" s="43" t="s">
        <v>1349</v>
      </c>
      <c r="I18" s="43" t="s">
        <v>1349</v>
      </c>
      <c r="J18" s="43" t="s">
        <v>1349</v>
      </c>
      <c r="K18" s="43" t="s">
        <v>1349</v>
      </c>
      <c r="L18" s="43" t="s">
        <v>1349</v>
      </c>
      <c r="M18" s="43" t="s">
        <v>1349</v>
      </c>
      <c r="N18" s="43" t="s">
        <v>1349</v>
      </c>
      <c r="O18" s="44" t="s">
        <v>3496</v>
      </c>
      <c r="P18" s="43" t="s">
        <v>1349</v>
      </c>
      <c r="Q18" s="43" t="s">
        <v>1349</v>
      </c>
      <c r="R18" s="45"/>
      <c r="S18" s="45"/>
      <c r="T18" s="45"/>
      <c r="U18" s="43" t="s">
        <v>3705</v>
      </c>
      <c r="V18" s="50" t="s">
        <v>3704</v>
      </c>
      <c r="X18" s="31"/>
      <c r="Y18" s="31"/>
      <c r="Z18" s="32"/>
      <c r="AA18" s="31"/>
      <c r="AB18" s="31"/>
    </row>
    <row r="19" spans="1:28" ht="15.75">
      <c r="A19" s="46" t="s">
        <v>3703</v>
      </c>
      <c r="B19" s="43" t="s">
        <v>366</v>
      </c>
      <c r="C19" s="43" t="s">
        <v>1280</v>
      </c>
      <c r="D19" s="43" t="s">
        <v>3702</v>
      </c>
      <c r="E19" s="45"/>
      <c r="F19" s="43" t="s">
        <v>1349</v>
      </c>
      <c r="G19" s="43" t="s">
        <v>1349</v>
      </c>
      <c r="H19" s="43" t="s">
        <v>1349</v>
      </c>
      <c r="I19" s="43" t="s">
        <v>1349</v>
      </c>
      <c r="J19" s="43" t="s">
        <v>1349</v>
      </c>
      <c r="K19" s="50" t="s">
        <v>1349</v>
      </c>
      <c r="L19" s="43" t="s">
        <v>1349</v>
      </c>
      <c r="M19" s="43" t="s">
        <v>1349</v>
      </c>
      <c r="N19" s="43" t="s">
        <v>1349</v>
      </c>
      <c r="O19" s="44" t="s">
        <v>3496</v>
      </c>
      <c r="P19" s="43" t="s">
        <v>1349</v>
      </c>
      <c r="Q19" s="43" t="s">
        <v>1349</v>
      </c>
      <c r="R19" s="45"/>
      <c r="S19" s="45"/>
      <c r="T19" s="45"/>
      <c r="U19" s="43" t="s">
        <v>3701</v>
      </c>
      <c r="V19" s="43"/>
      <c r="X19" s="31"/>
      <c r="Y19" s="31"/>
      <c r="Z19" s="32"/>
      <c r="AA19" s="31"/>
      <c r="AB19" s="31"/>
    </row>
    <row r="20" spans="1:28" ht="15.75">
      <c r="A20" s="46" t="s">
        <v>2013</v>
      </c>
      <c r="B20" s="43" t="s">
        <v>348</v>
      </c>
      <c r="C20" s="43" t="s">
        <v>1349</v>
      </c>
      <c r="D20" s="43" t="s">
        <v>3677</v>
      </c>
      <c r="E20" s="45"/>
      <c r="F20" s="43" t="s">
        <v>3676</v>
      </c>
      <c r="G20" s="43" t="s">
        <v>1349</v>
      </c>
      <c r="H20" s="44" t="s">
        <v>3675</v>
      </c>
      <c r="I20" s="44" t="s">
        <v>3688</v>
      </c>
      <c r="J20" s="48" t="s">
        <v>3687</v>
      </c>
      <c r="K20" s="43" t="s">
        <v>1349</v>
      </c>
      <c r="L20" s="43" t="s">
        <v>1349</v>
      </c>
      <c r="M20" s="43" t="s">
        <v>1349</v>
      </c>
      <c r="N20" s="44" t="s">
        <v>3672</v>
      </c>
      <c r="O20" s="44" t="s">
        <v>3496</v>
      </c>
      <c r="P20" s="43" t="s">
        <v>1349</v>
      </c>
      <c r="Q20" s="43" t="s">
        <v>1349</v>
      </c>
      <c r="R20" s="45"/>
      <c r="S20" s="45"/>
      <c r="T20" s="45"/>
      <c r="U20" s="43" t="s">
        <v>1349</v>
      </c>
      <c r="V20" s="43"/>
      <c r="X20" s="31"/>
      <c r="Y20" s="31"/>
      <c r="Z20" s="32"/>
      <c r="AA20" s="31"/>
      <c r="AB20" s="31"/>
    </row>
    <row r="21" spans="1:28" ht="15.75">
      <c r="A21" s="46" t="s">
        <v>2013</v>
      </c>
      <c r="B21" s="43" t="s">
        <v>346</v>
      </c>
      <c r="C21" s="43" t="s">
        <v>1349</v>
      </c>
      <c r="D21" s="43" t="s">
        <v>3677</v>
      </c>
      <c r="E21" s="45"/>
      <c r="F21" s="43" t="s">
        <v>3676</v>
      </c>
      <c r="G21" s="43" t="s">
        <v>1349</v>
      </c>
      <c r="H21" s="44" t="s">
        <v>3675</v>
      </c>
      <c r="I21" s="44" t="s">
        <v>3674</v>
      </c>
      <c r="J21" s="43" t="s">
        <v>1349</v>
      </c>
      <c r="K21" s="43" t="s">
        <v>1349</v>
      </c>
      <c r="L21" s="44" t="s">
        <v>3673</v>
      </c>
      <c r="M21" s="43" t="s">
        <v>1349</v>
      </c>
      <c r="N21" s="44" t="s">
        <v>3672</v>
      </c>
      <c r="O21" s="44" t="s">
        <v>3496</v>
      </c>
      <c r="P21" s="43" t="s">
        <v>1349</v>
      </c>
      <c r="Q21" s="43" t="s">
        <v>1349</v>
      </c>
      <c r="R21" s="45"/>
      <c r="S21" s="45"/>
      <c r="T21" s="45"/>
      <c r="U21" s="43" t="s">
        <v>1349</v>
      </c>
      <c r="V21" s="42"/>
      <c r="X21" s="31"/>
      <c r="Y21" s="31"/>
      <c r="Z21" s="32"/>
      <c r="AA21" s="31"/>
      <c r="AB21" s="31"/>
    </row>
    <row r="22" spans="1:28" ht="15.75" customHeight="1">
      <c r="A22" s="46" t="s">
        <v>2013</v>
      </c>
      <c r="B22" s="43" t="s">
        <v>352</v>
      </c>
      <c r="C22" s="43" t="s">
        <v>1349</v>
      </c>
      <c r="D22" s="43" t="s">
        <v>3685</v>
      </c>
      <c r="E22" s="45"/>
      <c r="F22" s="43" t="s">
        <v>3676</v>
      </c>
      <c r="G22" s="43" t="s">
        <v>1349</v>
      </c>
      <c r="H22" s="44" t="s">
        <v>3675</v>
      </c>
      <c r="I22" s="44" t="s">
        <v>3681</v>
      </c>
      <c r="J22" s="43" t="s">
        <v>1349</v>
      </c>
      <c r="K22" s="43" t="s">
        <v>3684</v>
      </c>
      <c r="L22" s="43" t="s">
        <v>1349</v>
      </c>
      <c r="M22" s="43" t="s">
        <v>3683</v>
      </c>
      <c r="N22" s="43" t="s">
        <v>1349</v>
      </c>
      <c r="O22" s="47" t="s">
        <v>3682</v>
      </c>
      <c r="P22" s="47" t="s">
        <v>3682</v>
      </c>
      <c r="Q22" s="44" t="s">
        <v>3679</v>
      </c>
      <c r="R22" s="51"/>
      <c r="S22" s="51"/>
      <c r="T22" s="51"/>
      <c r="U22" s="43" t="s">
        <v>1349</v>
      </c>
      <c r="V22" s="43"/>
      <c r="W22" s="49"/>
      <c r="X22" s="31"/>
      <c r="Z22" s="31"/>
      <c r="AA22" s="31"/>
      <c r="AB22" s="31"/>
    </row>
    <row r="23" spans="1:28" ht="15.75" customHeight="1">
      <c r="A23" s="46" t="s">
        <v>2013</v>
      </c>
      <c r="B23" s="43" t="s">
        <v>356</v>
      </c>
      <c r="C23" s="43" t="s">
        <v>1349</v>
      </c>
      <c r="D23" s="43" t="s">
        <v>3677</v>
      </c>
      <c r="E23" s="45"/>
      <c r="F23" s="43" t="s">
        <v>3676</v>
      </c>
      <c r="G23" s="43" t="s">
        <v>1349</v>
      </c>
      <c r="H23" s="44" t="s">
        <v>3675</v>
      </c>
      <c r="I23" s="44" t="s">
        <v>3681</v>
      </c>
      <c r="J23" s="43" t="s">
        <v>1349</v>
      </c>
      <c r="K23" s="44" t="s">
        <v>3680</v>
      </c>
      <c r="L23" s="43" t="s">
        <v>1349</v>
      </c>
      <c r="M23" s="43" t="s">
        <v>1349</v>
      </c>
      <c r="N23" s="43" t="s">
        <v>1349</v>
      </c>
      <c r="O23" s="44" t="s">
        <v>3498</v>
      </c>
      <c r="P23" s="31" t="s">
        <v>3497</v>
      </c>
      <c r="Q23" s="44" t="s">
        <v>3679</v>
      </c>
      <c r="R23" s="51"/>
      <c r="S23" s="51"/>
      <c r="T23" s="51"/>
      <c r="U23" s="43" t="s">
        <v>1349</v>
      </c>
      <c r="V23" s="43"/>
      <c r="X23" s="31"/>
      <c r="Y23" s="31"/>
      <c r="Z23" s="32"/>
      <c r="AA23" s="31"/>
      <c r="AB23" s="31"/>
    </row>
    <row r="24" spans="1:28" ht="15.75" customHeight="1">
      <c r="A24" s="46" t="s">
        <v>2013</v>
      </c>
      <c r="B24" s="43" t="s">
        <v>361</v>
      </c>
      <c r="C24" s="43" t="s">
        <v>1349</v>
      </c>
      <c r="D24" s="43" t="s">
        <v>3695</v>
      </c>
      <c r="E24" s="45"/>
      <c r="F24" s="43" t="s">
        <v>3696</v>
      </c>
      <c r="G24" s="43" t="s">
        <v>3700</v>
      </c>
      <c r="H24" s="43" t="s">
        <v>1349</v>
      </c>
      <c r="I24" s="43" t="s">
        <v>1349</v>
      </c>
      <c r="J24" s="43" t="s">
        <v>1349</v>
      </c>
      <c r="K24" s="43" t="s">
        <v>1349</v>
      </c>
      <c r="L24" s="43" t="s">
        <v>1349</v>
      </c>
      <c r="M24" s="43" t="s">
        <v>1349</v>
      </c>
      <c r="N24" s="44" t="s">
        <v>3672</v>
      </c>
      <c r="O24" s="44" t="s">
        <v>3496</v>
      </c>
      <c r="P24" s="31" t="s">
        <v>3497</v>
      </c>
      <c r="Q24" s="43" t="s">
        <v>1349</v>
      </c>
      <c r="R24" s="45"/>
      <c r="S24" s="45"/>
      <c r="T24" s="45"/>
      <c r="U24" s="43" t="s">
        <v>1349</v>
      </c>
      <c r="V24" s="43"/>
      <c r="Y24" s="31"/>
      <c r="Z24" s="32"/>
      <c r="AA24" s="34"/>
      <c r="AB24" s="31"/>
    </row>
    <row r="25" spans="1:28" ht="15.75" customHeight="1">
      <c r="A25" s="46" t="s">
        <v>2013</v>
      </c>
      <c r="B25" s="43" t="s">
        <v>358</v>
      </c>
      <c r="C25" s="43" t="s">
        <v>1349</v>
      </c>
      <c r="D25" s="43" t="s">
        <v>3677</v>
      </c>
      <c r="E25" s="45"/>
      <c r="F25" s="43" t="s">
        <v>3696</v>
      </c>
      <c r="G25" s="43" t="s">
        <v>3699</v>
      </c>
      <c r="H25" s="43" t="s">
        <v>1349</v>
      </c>
      <c r="I25" s="43" t="s">
        <v>1349</v>
      </c>
      <c r="J25" s="43" t="s">
        <v>1349</v>
      </c>
      <c r="K25" s="43" t="s">
        <v>1349</v>
      </c>
      <c r="L25" s="43" t="s">
        <v>1349</v>
      </c>
      <c r="M25" s="43" t="s">
        <v>1349</v>
      </c>
      <c r="N25" s="52" t="s">
        <v>3698</v>
      </c>
      <c r="O25" s="44" t="s">
        <v>3498</v>
      </c>
      <c r="P25" s="31" t="s">
        <v>3497</v>
      </c>
      <c r="Q25" s="43" t="s">
        <v>1349</v>
      </c>
      <c r="R25" s="45"/>
      <c r="S25" s="45"/>
      <c r="T25" s="45"/>
      <c r="U25" s="43" t="s">
        <v>1349</v>
      </c>
      <c r="V25" s="44"/>
      <c r="W25" s="31"/>
      <c r="X25" s="31"/>
      <c r="Y25" s="31"/>
      <c r="Z25" s="32"/>
      <c r="AA25" s="34"/>
      <c r="AB25" s="31"/>
    </row>
    <row r="26" spans="1:28" ht="15.75" customHeight="1">
      <c r="A26" s="46" t="s">
        <v>2013</v>
      </c>
      <c r="B26" s="43" t="s">
        <v>338</v>
      </c>
      <c r="C26" s="43" t="s">
        <v>1349</v>
      </c>
      <c r="D26" s="43" t="s">
        <v>3677</v>
      </c>
      <c r="E26" s="45"/>
      <c r="F26" s="43" t="s">
        <v>3676</v>
      </c>
      <c r="G26" s="43" t="s">
        <v>1349</v>
      </c>
      <c r="H26" s="44" t="s">
        <v>3675</v>
      </c>
      <c r="I26" s="44" t="s">
        <v>3690</v>
      </c>
      <c r="J26" s="48" t="s">
        <v>3689</v>
      </c>
      <c r="K26" s="43" t="s">
        <v>1349</v>
      </c>
      <c r="L26" s="43" t="s">
        <v>1349</v>
      </c>
      <c r="M26" s="43" t="s">
        <v>1349</v>
      </c>
      <c r="N26" s="44" t="s">
        <v>3672</v>
      </c>
      <c r="O26" s="44" t="s">
        <v>3496</v>
      </c>
      <c r="P26" s="43" t="s">
        <v>1349</v>
      </c>
      <c r="Q26" s="43" t="s">
        <v>1349</v>
      </c>
      <c r="R26" s="45"/>
      <c r="S26" s="45"/>
      <c r="T26" s="45"/>
      <c r="U26" s="43" t="s">
        <v>1349</v>
      </c>
      <c r="V26" s="43"/>
      <c r="X26" s="31"/>
      <c r="Y26" s="31"/>
      <c r="Z26" s="32"/>
      <c r="AA26" s="31"/>
      <c r="AB26" s="31"/>
    </row>
    <row r="27" spans="1:28" ht="15.75" customHeight="1">
      <c r="A27" s="46" t="s">
        <v>2013</v>
      </c>
      <c r="B27" s="43" t="s">
        <v>344</v>
      </c>
      <c r="C27" s="43" t="s">
        <v>1349</v>
      </c>
      <c r="D27" s="43" t="s">
        <v>3677</v>
      </c>
      <c r="E27" s="45"/>
      <c r="F27" s="43" t="s">
        <v>3676</v>
      </c>
      <c r="G27" s="43" t="s">
        <v>1349</v>
      </c>
      <c r="H27" s="44" t="s">
        <v>3675</v>
      </c>
      <c r="I27" s="44" t="s">
        <v>3674</v>
      </c>
      <c r="J27" s="43" t="s">
        <v>1349</v>
      </c>
      <c r="K27" s="43" t="s">
        <v>1349</v>
      </c>
      <c r="L27" s="44" t="s">
        <v>3678</v>
      </c>
      <c r="M27" s="43" t="s">
        <v>1349</v>
      </c>
      <c r="N27" s="44" t="s">
        <v>3672</v>
      </c>
      <c r="O27" s="44" t="s">
        <v>3496</v>
      </c>
      <c r="P27" s="43" t="s">
        <v>1349</v>
      </c>
      <c r="Q27" s="43" t="s">
        <v>1349</v>
      </c>
      <c r="R27" s="45"/>
      <c r="S27" s="45"/>
      <c r="T27" s="45"/>
      <c r="U27" s="43" t="s">
        <v>1349</v>
      </c>
      <c r="V27" s="43"/>
      <c r="X27" s="31"/>
      <c r="Y27" s="31"/>
      <c r="Z27" s="32"/>
      <c r="AA27" s="31"/>
      <c r="AB27" s="31"/>
    </row>
    <row r="28" spans="1:28" ht="15.75" customHeight="1">
      <c r="A28" s="46" t="s">
        <v>2013</v>
      </c>
      <c r="B28" s="43" t="s">
        <v>340</v>
      </c>
      <c r="C28" s="43" t="s">
        <v>1349</v>
      </c>
      <c r="D28" s="43" t="s">
        <v>3677</v>
      </c>
      <c r="E28" s="45"/>
      <c r="F28" s="43" t="s">
        <v>3676</v>
      </c>
      <c r="G28" s="43" t="s">
        <v>1349</v>
      </c>
      <c r="H28" s="44" t="s">
        <v>3675</v>
      </c>
      <c r="I28" s="44" t="s">
        <v>3688</v>
      </c>
      <c r="J28" s="48" t="s">
        <v>3689</v>
      </c>
      <c r="K28" s="43" t="s">
        <v>1349</v>
      </c>
      <c r="L28" s="43" t="s">
        <v>1349</v>
      </c>
      <c r="M28" s="43" t="s">
        <v>1349</v>
      </c>
      <c r="N28" s="44" t="s">
        <v>3672</v>
      </c>
      <c r="O28" s="44" t="s">
        <v>3496</v>
      </c>
      <c r="P28" s="43" t="s">
        <v>1349</v>
      </c>
      <c r="Q28" s="43" t="s">
        <v>1349</v>
      </c>
      <c r="R28" s="45"/>
      <c r="S28" s="45"/>
      <c r="T28" s="45"/>
      <c r="U28" s="43" t="s">
        <v>1349</v>
      </c>
      <c r="V28" s="43"/>
      <c r="X28" s="31"/>
      <c r="Y28" s="31"/>
      <c r="Z28" s="32"/>
      <c r="AA28" s="31"/>
      <c r="AB28" s="31"/>
    </row>
    <row r="29" spans="1:28" ht="15.75" customHeight="1">
      <c r="I29" s="41"/>
    </row>
    <row r="30" spans="1:28" ht="15.75" customHeight="1">
      <c r="I30" s="41"/>
    </row>
    <row r="31" spans="1:28" ht="15.75" customHeight="1">
      <c r="S31" s="33"/>
      <c r="T31" s="33"/>
      <c r="U31" s="32"/>
      <c r="V31" s="32"/>
    </row>
    <row r="32" spans="1:2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H6:I8">
    <cfRule type="cellIs" dxfId="59" priority="11" operator="equal">
      <formula>"-"</formula>
    </cfRule>
  </conditionalFormatting>
  <conditionalFormatting sqref="I2">
    <cfRule type="cellIs" dxfId="58" priority="7" operator="equal">
      <formula>"-"</formula>
    </cfRule>
  </conditionalFormatting>
  <conditionalFormatting sqref="I10:I11">
    <cfRule type="cellIs" dxfId="57" priority="15" operator="equal">
      <formula>"-"</formula>
    </cfRule>
  </conditionalFormatting>
  <conditionalFormatting sqref="I3:J3 L3:M3">
    <cfRule type="cellIs" dxfId="56" priority="14" operator="equal">
      <formula>"-"</formula>
    </cfRule>
  </conditionalFormatting>
  <conditionalFormatting sqref="J15:M15">
    <cfRule type="cellIs" dxfId="55" priority="17" operator="equal">
      <formula>"-"</formula>
    </cfRule>
  </conditionalFormatting>
  <conditionalFormatting sqref="K19">
    <cfRule type="cellIs" dxfId="54" priority="16" operator="equal">
      <formula>"-"</formula>
    </cfRule>
  </conditionalFormatting>
  <conditionalFormatting sqref="L17:M17">
    <cfRule type="cellIs" dxfId="53" priority="18" operator="equal">
      <formula>"-"</formula>
    </cfRule>
  </conditionalFormatting>
  <conditionalFormatting sqref="O12:O22 O23:P23 O24:O28">
    <cfRule type="cellIs" dxfId="52" priority="12" operator="equal">
      <formula>"-"</formula>
    </cfRule>
  </conditionalFormatting>
  <conditionalFormatting sqref="O2:T10 H10:H14 P14:T14">
    <cfRule type="cellIs" dxfId="51" priority="13" operator="equal">
      <formula>"-"</formula>
    </cfRule>
  </conditionalFormatting>
  <conditionalFormatting sqref="P5 AB2:AB6">
    <cfRule type="containsText" dxfId="50" priority="43" operator="containsText" text="sp_size">
      <formula>NOT(ISERROR(SEARCH(("sp_size"),(P7))))</formula>
    </cfRule>
  </conditionalFormatting>
  <conditionalFormatting sqref="P6:P9 AB1 AB7:AB28">
    <cfRule type="containsText" dxfId="49" priority="25" operator="containsText" text="sp_size">
      <formula>NOT(ISERROR(SEARCH(("sp_size"),(P5))))</formula>
    </cfRule>
  </conditionalFormatting>
  <conditionalFormatting sqref="P19">
    <cfRule type="cellIs" dxfId="48" priority="6" operator="equal">
      <formula>"-"</formula>
    </cfRule>
  </conditionalFormatting>
  <conditionalFormatting sqref="P2:T2">
    <cfRule type="containsText" dxfId="47" priority="22" operator="containsText" text="rarity">
      <formula>NOT(ISERROR(SEARCH(("rarity"),(P2))))</formula>
    </cfRule>
    <cfRule type="containsText" dxfId="46" priority="19" operator="containsText" text="sp_size">
      <formula>NOT(ISERROR(SEARCH(("sp_size"),(P2))))</formula>
    </cfRule>
    <cfRule type="containsText" dxfId="45" priority="20" operator="containsText" text="rarity">
      <formula>NOT(ISERROR(SEARCH(("rarity"),(P2))))</formula>
    </cfRule>
    <cfRule type="containsText" dxfId="44" priority="21" operator="containsText" text="sp_size">
      <formula>NOT(ISERROR(SEARCH(("sp_size"),(P2))))</formula>
    </cfRule>
  </conditionalFormatting>
  <conditionalFormatting sqref="P4:T4 P14:T14">
    <cfRule type="containsText" dxfId="43" priority="24" operator="containsText" text="rarity">
      <formula>NOT(ISERROR(SEARCH(("rarity"),(P4))))</formula>
    </cfRule>
    <cfRule type="containsText" dxfId="42" priority="23" operator="containsText" text="sp_size">
      <formula>NOT(ISERROR(SEARCH(("sp_size"),(P4))))</formula>
    </cfRule>
  </conditionalFormatting>
  <conditionalFormatting sqref="R1">
    <cfRule type="duplicateValues" dxfId="41" priority="2"/>
  </conditionalFormatting>
  <conditionalFormatting sqref="S1">
    <cfRule type="duplicateValues" dxfId="40" priority="3"/>
  </conditionalFormatting>
  <conditionalFormatting sqref="S31:V31">
    <cfRule type="duplicateValues" dxfId="39" priority="5"/>
  </conditionalFormatting>
  <conditionalFormatting sqref="T1">
    <cfRule type="duplicateValues" dxfId="38" priority="1"/>
  </conditionalFormatting>
  <conditionalFormatting sqref="U6">
    <cfRule type="containsText" dxfId="37" priority="9" operator="containsText" text="sp_size">
      <formula>NOT(ISERROR(SEARCH(("sp_size"),(U10))))</formula>
    </cfRule>
    <cfRule type="cellIs" dxfId="36" priority="8" operator="equal">
      <formula>"-"</formula>
    </cfRule>
    <cfRule type="containsText" dxfId="35" priority="10" operator="containsText" text="rarity">
      <formula>NOT(ISERROR(SEARCH(("rarity"),(U10))))</formula>
    </cfRule>
  </conditionalFormatting>
  <conditionalFormatting sqref="V18">
    <cfRule type="cellIs" dxfId="34" priority="28" operator="equal">
      <formula>"-"</formula>
    </cfRule>
  </conditionalFormatting>
  <conditionalFormatting sqref="Y1:Y21 Z22 Y23:Y28">
    <cfRule type="containsText" dxfId="33" priority="29" operator="containsText" text="Survey duration">
      <formula>NOT(ISERROR(SEARCH(("Survey duration"),(Y1))))</formula>
    </cfRule>
    <cfRule type="containsText" dxfId="32" priority="30" operator="containsText" text="Total number of camera days">
      <formula>NOT(ISERROR(SEARCH(("Total number of camera days"),(Y1))))</formula>
    </cfRule>
    <cfRule type="containsText" dxfId="31" priority="31" operator="containsText" text="camdays_per_loc">
      <formula>NOT(ISERROR(SEARCH(("camdays_per_loc"),(Y1))))</formula>
    </cfRule>
    <cfRule type="containsText" dxfId="30" priority="32" operator="containsText" text="Camera spacing">
      <formula>NOT(ISERROR(SEARCH(("Camera spacing"),(Y1))))</formula>
    </cfRule>
    <cfRule type="containsText" dxfId="29" priority="33" operator="containsText" text="Camera days per camera location">
      <formula>NOT(ISERROR(SEARCH(("Camera days per camera location"),(Y1))))</formula>
    </cfRule>
    <cfRule type="containsText" dxfId="28" priority="34" operator="containsText" text="Camera arrangement">
      <formula>NOT(ISERROR(SEARCH(("Camera arrangement"),(Y1))))</formula>
    </cfRule>
    <cfRule type="containsText" dxfId="27" priority="35" operator="containsText" text="Number of cameras">
      <formula>NOT(ISERROR(SEARCH(("Number of cameras"),(Y1))))</formula>
    </cfRule>
  </conditionalFormatting>
  <conditionalFormatting sqref="Z1:Z28">
    <cfRule type="containsText" dxfId="26" priority="36" operator="containsText" text="num_cams">
      <formula>NOT(ISERROR(SEARCH(("num_cams"),(Z1))))</formula>
    </cfRule>
    <cfRule type="containsText" dxfId="25" priority="37" operator="containsText" text="cam_arrange">
      <formula>NOT(ISERROR(SEARCH(("cam_arrange"),(Z1))))</formula>
    </cfRule>
    <cfRule type="containsText" dxfId="24" priority="38" operator="containsText" text="camdays_per_loc">
      <formula>NOT(ISERROR(SEARCH(("camdays_per_loc"),(Z1))))</formula>
    </cfRule>
    <cfRule type="containsText" dxfId="23" priority="39" operator="containsText" text="survey_duration">
      <formula>NOT(ISERROR(SEARCH(("survey_duration"),(Z1))))</formula>
    </cfRule>
    <cfRule type="containsText" dxfId="22" priority="40" operator="containsText" text="cam_days_ttl">
      <formula>NOT(ISERROR(SEARCH(("cam_days_ttl"),(Z1))))</formula>
    </cfRule>
    <cfRule type="containsText" dxfId="21" priority="41" operator="containsText" text="cam_spacing">
      <formula>NOT(ISERROR(SEARCH(("cam_spacing"),(Z1))))</formula>
    </cfRule>
  </conditionalFormatting>
  <conditionalFormatting sqref="AB1 P6:P9 AB7:AB28">
    <cfRule type="containsText" dxfId="20" priority="42" operator="containsText" text="rarity">
      <formula>NOT(ISERROR(SEARCH(("rarity"),(P5))))</formula>
    </cfRule>
  </conditionalFormatting>
  <conditionalFormatting sqref="AB2:AB6 P5">
    <cfRule type="containsText" dxfId="19" priority="44" operator="containsText" text="rarity">
      <formula>NOT(ISERROR(SEARCH(("rarity"),(P7))))</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dimension ref="A1:Q81"/>
  <sheetViews>
    <sheetView topLeftCell="G1" zoomScaleNormal="100" workbookViewId="0">
      <pane ySplit="1" topLeftCell="A29" activePane="bottomLeft" state="frozen"/>
      <selection pane="bottomLeft" activeCell="M17" sqref="M17"/>
    </sheetView>
  </sheetViews>
  <sheetFormatPr defaultRowHeight="14.25"/>
  <cols>
    <col min="3" max="3" width="17" customWidth="1"/>
    <col min="4" max="4" width="15.25" bestFit="1" customWidth="1"/>
    <col min="5" max="5" width="29.875" customWidth="1"/>
    <col min="6" max="6" width="22.625" customWidth="1"/>
    <col min="7" max="7" width="27.75" bestFit="1" customWidth="1"/>
    <col min="9" max="10" width="26.75" customWidth="1"/>
    <col min="11" max="11" width="25.5" bestFit="1" customWidth="1"/>
    <col min="12" max="12" width="61.625" customWidth="1"/>
    <col min="13" max="13" width="39.875" customWidth="1"/>
    <col min="14" max="14" width="10.125" customWidth="1"/>
    <col min="15" max="15" width="4.875" style="9" customWidth="1"/>
    <col min="16" max="16" width="44.875" customWidth="1"/>
    <col min="17" max="17" width="21" customWidth="1"/>
  </cols>
  <sheetData>
    <row r="1" spans="1:17" s="29" customFormat="1" ht="15">
      <c r="A1" s="29" t="s">
        <v>1226</v>
      </c>
      <c r="B1" s="17" t="s">
        <v>2005</v>
      </c>
      <c r="C1" s="17" t="s">
        <v>2006</v>
      </c>
      <c r="D1" s="29" t="s">
        <v>3383</v>
      </c>
      <c r="E1" s="29" t="s">
        <v>3408</v>
      </c>
      <c r="F1" s="29" t="s">
        <v>3214</v>
      </c>
      <c r="G1" s="17" t="s">
        <v>1407</v>
      </c>
      <c r="H1" s="17" t="s">
        <v>386</v>
      </c>
      <c r="I1" s="17" t="s">
        <v>1368</v>
      </c>
      <c r="J1" s="17" t="s">
        <v>1450</v>
      </c>
      <c r="K1" s="17" t="s">
        <v>3213</v>
      </c>
      <c r="L1" s="17" t="s">
        <v>3212</v>
      </c>
      <c r="M1" s="17" t="s">
        <v>3211</v>
      </c>
      <c r="N1" s="17" t="s">
        <v>1451</v>
      </c>
      <c r="O1" s="17" t="s">
        <v>1450</v>
      </c>
      <c r="P1" s="17" t="s">
        <v>1449</v>
      </c>
      <c r="Q1" s="17" t="s">
        <v>3027</v>
      </c>
    </row>
    <row r="2" spans="1:17" ht="15.75">
      <c r="A2">
        <v>41</v>
      </c>
      <c r="B2" t="b">
        <v>1</v>
      </c>
      <c r="C2" t="s">
        <v>2013</v>
      </c>
      <c r="D2" t="s">
        <v>1403</v>
      </c>
      <c r="E2" t="s">
        <v>1376</v>
      </c>
      <c r="F2" t="s">
        <v>566</v>
      </c>
      <c r="G2" t="s">
        <v>633</v>
      </c>
      <c r="H2" s="27" t="s">
        <v>1410</v>
      </c>
      <c r="I2" t="s">
        <v>1424</v>
      </c>
      <c r="J2" t="s">
        <v>3413</v>
      </c>
      <c r="K2" t="s">
        <v>3414</v>
      </c>
      <c r="L2" t="s">
        <v>3728</v>
      </c>
      <c r="M2" t="str">
        <f>"    "&amp;K2&amp;": "&amp;""""&amp;L2&amp;""""</f>
        <v xml:space="preserve">    title_i_cam_protocol_ht_angle_dir: "Camera height &amp; direction"</v>
      </c>
      <c r="N2" s="28" t="s">
        <v>1408</v>
      </c>
      <c r="O2" s="9">
        <v>42</v>
      </c>
      <c r="P2" t="s">
        <v>3245</v>
      </c>
      <c r="Q2" t="s">
        <v>2987</v>
      </c>
    </row>
    <row r="3" spans="1:17" ht="15.75">
      <c r="A3">
        <v>43</v>
      </c>
      <c r="B3" t="b">
        <v>1</v>
      </c>
      <c r="C3" t="b">
        <v>0</v>
      </c>
      <c r="D3" t="s">
        <v>1403</v>
      </c>
      <c r="E3" t="s">
        <v>1376</v>
      </c>
      <c r="F3" t="s">
        <v>3410</v>
      </c>
      <c r="G3" t="s">
        <v>633</v>
      </c>
      <c r="H3" s="27" t="s">
        <v>1410</v>
      </c>
      <c r="I3" t="s">
        <v>1422</v>
      </c>
      <c r="J3" t="s">
        <v>1423</v>
      </c>
      <c r="K3" t="s">
        <v>3042</v>
      </c>
      <c r="L3" t="s">
        <v>3361</v>
      </c>
      <c r="M3" t="str">
        <f>"    "&amp;K3&amp;": "&amp;""""&amp;L3&amp;""""</f>
        <v xml:space="preserve">    title_i_bait_lure_cams: "Bait/lure (All or subset of camera locations)"</v>
      </c>
      <c r="N3" s="28" t="s">
        <v>1408</v>
      </c>
      <c r="O3" s="9">
        <v>44</v>
      </c>
      <c r="P3" t="s">
        <v>3247</v>
      </c>
      <c r="Q3" t="s">
        <v>2989</v>
      </c>
    </row>
    <row r="4" spans="1:17" ht="15.75">
      <c r="A4">
        <v>45</v>
      </c>
      <c r="B4" t="b">
        <v>1</v>
      </c>
      <c r="C4" t="b">
        <v>0</v>
      </c>
      <c r="D4" t="s">
        <v>1403</v>
      </c>
      <c r="E4" t="s">
        <v>1376</v>
      </c>
      <c r="F4" t="s">
        <v>566</v>
      </c>
      <c r="G4" t="s">
        <v>633</v>
      </c>
      <c r="H4" s="27" t="s">
        <v>1410</v>
      </c>
      <c r="I4" t="s">
        <v>1420</v>
      </c>
      <c r="J4" t="s">
        <v>1421</v>
      </c>
      <c r="K4" t="s">
        <v>3044</v>
      </c>
      <c r="L4" t="s">
        <v>3351</v>
      </c>
      <c r="M4" t="str">
        <f>"    "&amp;K4&amp;": "&amp;""""&amp;L4&amp;""""</f>
        <v xml:space="preserve">    title_i_targ_feature_same: "Targetting multiple features"</v>
      </c>
      <c r="N4" s="28" t="s">
        <v>1408</v>
      </c>
      <c r="O4" s="9">
        <v>46</v>
      </c>
      <c r="P4" t="s">
        <v>3249</v>
      </c>
      <c r="Q4" t="s">
        <v>3029</v>
      </c>
    </row>
    <row r="5" spans="1:17" ht="15.75">
      <c r="A5">
        <v>1</v>
      </c>
      <c r="B5" t="b">
        <v>1</v>
      </c>
      <c r="C5" t="b">
        <v>0</v>
      </c>
      <c r="D5" t="s">
        <v>1399</v>
      </c>
      <c r="E5" t="s">
        <v>1384</v>
      </c>
      <c r="F5" t="s">
        <v>3411</v>
      </c>
      <c r="G5" t="s">
        <v>3285</v>
      </c>
      <c r="H5" s="27" t="s">
        <v>1410</v>
      </c>
      <c r="I5" t="s">
        <v>1447</v>
      </c>
      <c r="J5" t="s">
        <v>1447</v>
      </c>
      <c r="K5" t="s">
        <v>2583</v>
      </c>
      <c r="L5" t="s">
        <v>3116</v>
      </c>
      <c r="M5" t="s">
        <v>3179</v>
      </c>
      <c r="N5" s="28" t="s">
        <v>1408</v>
      </c>
      <c r="O5" s="9">
        <v>1</v>
      </c>
      <c r="P5" t="s">
        <v>3231</v>
      </c>
      <c r="Q5" t="s">
        <v>2974</v>
      </c>
    </row>
    <row r="6" spans="1:17" ht="15.75">
      <c r="A6">
        <v>2</v>
      </c>
      <c r="B6" t="b">
        <v>1</v>
      </c>
      <c r="C6" s="7" t="s">
        <v>1285</v>
      </c>
      <c r="D6" t="s">
        <v>1399</v>
      </c>
      <c r="E6" t="s">
        <v>1384</v>
      </c>
      <c r="F6" t="s">
        <v>3411</v>
      </c>
      <c r="G6" t="s">
        <v>3286</v>
      </c>
      <c r="H6" s="27" t="s">
        <v>1410</v>
      </c>
      <c r="I6" t="s">
        <v>374</v>
      </c>
      <c r="J6" t="s">
        <v>374</v>
      </c>
      <c r="K6" t="s">
        <v>2625</v>
      </c>
      <c r="L6" t="s">
        <v>3117</v>
      </c>
      <c r="M6" t="s">
        <v>3180</v>
      </c>
      <c r="N6" s="28" t="s">
        <v>1408</v>
      </c>
      <c r="O6" s="9">
        <v>2</v>
      </c>
      <c r="P6" t="s">
        <v>3232</v>
      </c>
      <c r="Q6" t="s">
        <v>2975</v>
      </c>
    </row>
    <row r="7" spans="1:17" ht="15.75">
      <c r="A7">
        <v>3</v>
      </c>
      <c r="B7" t="b">
        <v>1</v>
      </c>
      <c r="C7" s="7" t="s">
        <v>1285</v>
      </c>
      <c r="D7" t="s">
        <v>1399</v>
      </c>
      <c r="E7" t="s">
        <v>1384</v>
      </c>
      <c r="F7" t="s">
        <v>3412</v>
      </c>
      <c r="G7" t="s">
        <v>3287</v>
      </c>
      <c r="H7" s="27" t="s">
        <v>1410</v>
      </c>
      <c r="I7" t="s">
        <v>1352</v>
      </c>
      <c r="J7" t="s">
        <v>1352</v>
      </c>
      <c r="K7" t="s">
        <v>2973</v>
      </c>
      <c r="L7" t="s">
        <v>3118</v>
      </c>
      <c r="M7" t="s">
        <v>3181</v>
      </c>
      <c r="N7" s="28" t="s">
        <v>1408</v>
      </c>
      <c r="O7" s="9">
        <v>3</v>
      </c>
      <c r="P7" t="s">
        <v>3233</v>
      </c>
      <c r="Q7" t="s">
        <v>2976</v>
      </c>
    </row>
    <row r="8" spans="1:17" ht="15.75">
      <c r="A8">
        <v>4</v>
      </c>
      <c r="B8" t="b">
        <v>1</v>
      </c>
      <c r="C8" t="b">
        <v>0</v>
      </c>
      <c r="D8" s="8" t="s">
        <v>1400</v>
      </c>
      <c r="E8" s="8" t="s">
        <v>1382</v>
      </c>
      <c r="F8" t="s">
        <v>433</v>
      </c>
      <c r="G8" s="8" t="s">
        <v>3416</v>
      </c>
      <c r="H8" s="27" t="s">
        <v>1410</v>
      </c>
      <c r="I8" t="s">
        <v>1446</v>
      </c>
      <c r="J8" t="s">
        <v>1446</v>
      </c>
      <c r="K8" t="s">
        <v>2581</v>
      </c>
      <c r="L8" t="s">
        <v>3119</v>
      </c>
      <c r="M8" t="s">
        <v>3182</v>
      </c>
      <c r="N8" s="28" t="s">
        <v>1408</v>
      </c>
      <c r="O8" s="9">
        <v>4</v>
      </c>
      <c r="P8" s="8" t="s">
        <v>3234</v>
      </c>
      <c r="Q8" s="8" t="s">
        <v>2977</v>
      </c>
    </row>
    <row r="9" spans="1:17" ht="15.75">
      <c r="A9">
        <v>5</v>
      </c>
      <c r="B9" t="b">
        <v>1</v>
      </c>
      <c r="C9" t="s">
        <v>2013</v>
      </c>
      <c r="D9" s="8" t="s">
        <v>1400</v>
      </c>
      <c r="E9" s="8" t="s">
        <v>1382</v>
      </c>
      <c r="F9" t="s">
        <v>3144</v>
      </c>
      <c r="G9" s="8" t="s">
        <v>3417</v>
      </c>
      <c r="H9" s="27" t="s">
        <v>1410</v>
      </c>
      <c r="I9" t="s">
        <v>1445</v>
      </c>
      <c r="J9" t="s">
        <v>1445</v>
      </c>
      <c r="K9" t="s">
        <v>2582</v>
      </c>
      <c r="L9" t="s">
        <v>3120</v>
      </c>
      <c r="M9" t="s">
        <v>3183</v>
      </c>
      <c r="N9" s="28" t="s">
        <v>1408</v>
      </c>
      <c r="O9" s="9">
        <v>5</v>
      </c>
      <c r="P9" s="8" t="s">
        <v>3235</v>
      </c>
      <c r="Q9" s="8" t="s">
        <v>2978</v>
      </c>
    </row>
    <row r="10" spans="1:17" ht="15.75">
      <c r="A10">
        <v>6</v>
      </c>
      <c r="B10" t="b">
        <v>1</v>
      </c>
      <c r="C10" s="7" t="s">
        <v>1285</v>
      </c>
      <c r="D10" s="8" t="s">
        <v>1400</v>
      </c>
      <c r="E10" s="8" t="s">
        <v>1382</v>
      </c>
      <c r="F10" t="s">
        <v>3144</v>
      </c>
      <c r="G10" s="8" t="s">
        <v>3418</v>
      </c>
      <c r="H10" s="27" t="s">
        <v>1410</v>
      </c>
      <c r="I10" t="s">
        <v>1359</v>
      </c>
      <c r="J10" t="s">
        <v>1359</v>
      </c>
      <c r="K10" t="s">
        <v>2584</v>
      </c>
      <c r="L10" t="s">
        <v>3121</v>
      </c>
      <c r="M10" t="s">
        <v>3184</v>
      </c>
      <c r="N10" s="28" t="s">
        <v>1408</v>
      </c>
      <c r="O10" s="9">
        <v>6</v>
      </c>
      <c r="P10" s="8" t="s">
        <v>3236</v>
      </c>
      <c r="Q10" s="8" t="s">
        <v>2979</v>
      </c>
    </row>
    <row r="11" spans="1:17" ht="15.75">
      <c r="A11">
        <v>7</v>
      </c>
      <c r="B11" t="b">
        <v>1</v>
      </c>
      <c r="C11" t="s">
        <v>2013</v>
      </c>
      <c r="D11" s="8" t="s">
        <v>1400</v>
      </c>
      <c r="E11" s="8" t="s">
        <v>1382</v>
      </c>
      <c r="F11" t="s">
        <v>3144</v>
      </c>
      <c r="G11" s="8" t="s">
        <v>3419</v>
      </c>
      <c r="H11" s="27" t="s">
        <v>1410</v>
      </c>
      <c r="I11" t="s">
        <v>1434</v>
      </c>
      <c r="J11" t="s">
        <v>1434</v>
      </c>
      <c r="K11" t="s">
        <v>2585</v>
      </c>
      <c r="L11" t="s">
        <v>3122</v>
      </c>
      <c r="M11" t="s">
        <v>3185</v>
      </c>
      <c r="N11" s="28" t="s">
        <v>1408</v>
      </c>
      <c r="O11" s="9">
        <v>7</v>
      </c>
      <c r="P11" s="8" t="s">
        <v>3237</v>
      </c>
      <c r="Q11" s="8" t="s">
        <v>2980</v>
      </c>
    </row>
    <row r="12" spans="1:17" ht="15.75">
      <c r="A12">
        <v>8</v>
      </c>
      <c r="B12" t="b">
        <v>1</v>
      </c>
      <c r="C12" s="7" t="s">
        <v>1285</v>
      </c>
      <c r="D12" s="26" t="s">
        <v>1401</v>
      </c>
      <c r="E12" t="s">
        <v>1380</v>
      </c>
      <c r="F12" t="s">
        <v>3227</v>
      </c>
      <c r="G12" s="26" t="s">
        <v>3420</v>
      </c>
      <c r="H12" s="27" t="s">
        <v>1410</v>
      </c>
      <c r="I12" t="s">
        <v>1299</v>
      </c>
      <c r="J12" t="s">
        <v>1299</v>
      </c>
      <c r="K12" t="s">
        <v>2586</v>
      </c>
      <c r="L12" t="s">
        <v>3123</v>
      </c>
      <c r="M12" t="s">
        <v>3186</v>
      </c>
      <c r="N12" s="28" t="s">
        <v>1408</v>
      </c>
      <c r="O12" s="9">
        <v>8</v>
      </c>
      <c r="P12" s="26" t="s">
        <v>3238</v>
      </c>
      <c r="Q12" s="26" t="s">
        <v>2981</v>
      </c>
    </row>
    <row r="13" spans="1:17" ht="15.75">
      <c r="A13">
        <v>9</v>
      </c>
      <c r="B13" t="b">
        <v>1</v>
      </c>
      <c r="C13" t="b">
        <v>0</v>
      </c>
      <c r="D13" s="26" t="s">
        <v>1401</v>
      </c>
      <c r="E13" t="s">
        <v>1380</v>
      </c>
      <c r="F13" t="s">
        <v>3227</v>
      </c>
      <c r="G13" s="26" t="s">
        <v>3421</v>
      </c>
      <c r="H13" s="27" t="s">
        <v>1410</v>
      </c>
      <c r="I13" t="s">
        <v>3026</v>
      </c>
      <c r="J13" t="s">
        <v>3026</v>
      </c>
      <c r="K13" t="s">
        <v>3034</v>
      </c>
      <c r="L13" t="s">
        <v>3409</v>
      </c>
      <c r="M13" t="s">
        <v>3729</v>
      </c>
      <c r="N13" s="28" t="s">
        <v>1408</v>
      </c>
      <c r="O13" s="9">
        <v>9</v>
      </c>
      <c r="P13" s="26" t="s">
        <v>3239</v>
      </c>
      <c r="Q13" s="26" t="s">
        <v>3028</v>
      </c>
    </row>
    <row r="14" spans="1:17" ht="15.75">
      <c r="A14">
        <v>10</v>
      </c>
      <c r="B14" t="b">
        <v>1</v>
      </c>
      <c r="C14" s="7" t="s">
        <v>1285</v>
      </c>
      <c r="D14" s="26" t="s">
        <v>1401</v>
      </c>
      <c r="E14" t="s">
        <v>1380</v>
      </c>
      <c r="F14" t="s">
        <v>3227</v>
      </c>
      <c r="G14" s="26" t="s">
        <v>3422</v>
      </c>
      <c r="H14" s="27" t="s">
        <v>1410</v>
      </c>
      <c r="I14" t="s">
        <v>1342</v>
      </c>
      <c r="J14" t="s">
        <v>1342</v>
      </c>
      <c r="K14" t="s">
        <v>2587</v>
      </c>
      <c r="L14" t="s">
        <v>3124</v>
      </c>
      <c r="M14" t="s">
        <v>3187</v>
      </c>
      <c r="N14" s="28" t="s">
        <v>1408</v>
      </c>
      <c r="O14" s="9">
        <v>10</v>
      </c>
      <c r="P14" s="26" t="s">
        <v>3240</v>
      </c>
      <c r="Q14" s="26" t="s">
        <v>2982</v>
      </c>
    </row>
    <row r="15" spans="1:17" ht="15.75">
      <c r="A15">
        <v>11</v>
      </c>
      <c r="B15" t="b">
        <v>1</v>
      </c>
      <c r="C15" t="b">
        <v>0</v>
      </c>
      <c r="D15" s="26" t="s">
        <v>1401</v>
      </c>
      <c r="E15" t="s">
        <v>1380</v>
      </c>
      <c r="F15" t="s">
        <v>3228</v>
      </c>
      <c r="G15" s="26" t="s">
        <v>3423</v>
      </c>
      <c r="H15" s="27" t="s">
        <v>1410</v>
      </c>
      <c r="I15" t="s">
        <v>1444</v>
      </c>
      <c r="J15" t="s">
        <v>1444</v>
      </c>
      <c r="K15" t="s">
        <v>2588</v>
      </c>
      <c r="L15" t="s">
        <v>3125</v>
      </c>
      <c r="M15" t="s">
        <v>3188</v>
      </c>
      <c r="N15" s="28" t="s">
        <v>1408</v>
      </c>
      <c r="O15" s="9">
        <v>11</v>
      </c>
      <c r="P15" s="26" t="s">
        <v>3241</v>
      </c>
      <c r="Q15" s="26" t="s">
        <v>2983</v>
      </c>
    </row>
    <row r="16" spans="1:17" ht="15.75">
      <c r="A16">
        <v>12</v>
      </c>
      <c r="B16" t="b">
        <v>1</v>
      </c>
      <c r="C16" t="b">
        <v>0</v>
      </c>
      <c r="D16" t="s">
        <v>1402</v>
      </c>
      <c r="E16" t="s">
        <v>1378</v>
      </c>
      <c r="F16" t="s">
        <v>1378</v>
      </c>
      <c r="G16" t="s">
        <v>3424</v>
      </c>
      <c r="H16" s="27" t="s">
        <v>1410</v>
      </c>
      <c r="I16" t="s">
        <v>1348</v>
      </c>
      <c r="J16" t="s">
        <v>1348</v>
      </c>
      <c r="K16" t="s">
        <v>2589</v>
      </c>
      <c r="L16" t="s">
        <v>3126</v>
      </c>
      <c r="M16" t="s">
        <v>3189</v>
      </c>
      <c r="N16" s="28" t="s">
        <v>1408</v>
      </c>
      <c r="O16" s="9">
        <v>12</v>
      </c>
      <c r="P16" t="s">
        <v>3288</v>
      </c>
      <c r="Q16" t="s">
        <v>3289</v>
      </c>
    </row>
    <row r="17" spans="1:17" ht="15.75">
      <c r="A17">
        <v>13</v>
      </c>
      <c r="B17" t="b">
        <v>1</v>
      </c>
      <c r="C17" s="7" t="s">
        <v>1285</v>
      </c>
      <c r="D17" t="s">
        <v>1402</v>
      </c>
      <c r="E17" t="s">
        <v>1378</v>
      </c>
      <c r="F17" t="s">
        <v>3145</v>
      </c>
      <c r="G17" t="s">
        <v>3425</v>
      </c>
      <c r="H17" s="27" t="s">
        <v>1410</v>
      </c>
      <c r="I17" t="s">
        <v>1326</v>
      </c>
      <c r="J17" t="s">
        <v>1326</v>
      </c>
      <c r="K17" t="s">
        <v>2590</v>
      </c>
      <c r="L17" t="s">
        <v>3859</v>
      </c>
      <c r="M17" t="s">
        <v>3190</v>
      </c>
      <c r="N17" s="28" t="s">
        <v>1408</v>
      </c>
      <c r="O17" s="9">
        <v>13</v>
      </c>
      <c r="P17" t="s">
        <v>3290</v>
      </c>
      <c r="Q17" t="s">
        <v>3291</v>
      </c>
    </row>
    <row r="18" spans="1:17" ht="15.75">
      <c r="A18">
        <v>14</v>
      </c>
      <c r="B18" t="b">
        <v>1</v>
      </c>
      <c r="C18" s="7" t="s">
        <v>1285</v>
      </c>
      <c r="D18" t="s">
        <v>1402</v>
      </c>
      <c r="E18" t="s">
        <v>1378</v>
      </c>
      <c r="F18" t="s">
        <v>3145</v>
      </c>
      <c r="G18" t="s">
        <v>3426</v>
      </c>
      <c r="H18" s="27" t="s">
        <v>1410</v>
      </c>
      <c r="I18" t="s">
        <v>1306</v>
      </c>
      <c r="J18" t="s">
        <v>1306</v>
      </c>
      <c r="K18" t="s">
        <v>2591</v>
      </c>
      <c r="L18" t="s">
        <v>3127</v>
      </c>
      <c r="M18" t="s">
        <v>3191</v>
      </c>
      <c r="N18" s="28" t="s">
        <v>1408</v>
      </c>
      <c r="O18" s="9">
        <v>14</v>
      </c>
      <c r="P18" t="s">
        <v>3292</v>
      </c>
      <c r="Q18" t="s">
        <v>3293</v>
      </c>
    </row>
    <row r="19" spans="1:17" ht="15.75">
      <c r="A19">
        <v>15</v>
      </c>
      <c r="B19" t="b">
        <v>1</v>
      </c>
      <c r="C19" t="s">
        <v>2013</v>
      </c>
      <c r="D19" t="s">
        <v>1402</v>
      </c>
      <c r="E19" t="s">
        <v>1378</v>
      </c>
      <c r="F19" t="s">
        <v>3145</v>
      </c>
      <c r="G19" t="s">
        <v>3427</v>
      </c>
      <c r="H19" s="27" t="s">
        <v>1410</v>
      </c>
      <c r="I19" t="s">
        <v>1443</v>
      </c>
      <c r="J19" t="s">
        <v>1443</v>
      </c>
      <c r="K19" t="s">
        <v>2592</v>
      </c>
      <c r="L19" t="s">
        <v>3128</v>
      </c>
      <c r="M19" t="s">
        <v>3192</v>
      </c>
      <c r="N19" s="28" t="s">
        <v>1408</v>
      </c>
      <c r="O19" s="9">
        <v>15</v>
      </c>
      <c r="P19" t="s">
        <v>3294</v>
      </c>
      <c r="Q19" t="s">
        <v>3295</v>
      </c>
    </row>
    <row r="20" spans="1:17" ht="15.75">
      <c r="A20">
        <v>16</v>
      </c>
      <c r="B20" t="b">
        <v>1</v>
      </c>
      <c r="C20" s="7" t="s">
        <v>1285</v>
      </c>
      <c r="D20" t="s">
        <v>1402</v>
      </c>
      <c r="E20" t="s">
        <v>1378</v>
      </c>
      <c r="F20" t="s">
        <v>3145</v>
      </c>
      <c r="G20" t="s">
        <v>3428</v>
      </c>
      <c r="H20" s="27" t="s">
        <v>1410</v>
      </c>
      <c r="I20" t="s">
        <v>1322</v>
      </c>
      <c r="J20" t="s">
        <v>1322</v>
      </c>
      <c r="K20" t="s">
        <v>3030</v>
      </c>
      <c r="L20" t="s">
        <v>3129</v>
      </c>
      <c r="M20" t="s">
        <v>3193</v>
      </c>
      <c r="N20" s="28" t="s">
        <v>1408</v>
      </c>
      <c r="O20" s="9">
        <v>16</v>
      </c>
      <c r="P20" t="s">
        <v>3296</v>
      </c>
      <c r="Q20" t="s">
        <v>3297</v>
      </c>
    </row>
    <row r="21" spans="1:17" ht="15.75">
      <c r="A21">
        <v>17</v>
      </c>
      <c r="B21" t="b">
        <v>1</v>
      </c>
      <c r="C21" s="7" t="s">
        <v>1285</v>
      </c>
      <c r="D21" t="s">
        <v>1402</v>
      </c>
      <c r="E21" t="s">
        <v>1378</v>
      </c>
      <c r="F21" t="s">
        <v>3145</v>
      </c>
      <c r="G21" t="s">
        <v>3429</v>
      </c>
      <c r="H21" s="27" t="s">
        <v>1410</v>
      </c>
      <c r="I21" t="s">
        <v>1332</v>
      </c>
      <c r="J21" t="s">
        <v>1332</v>
      </c>
      <c r="K21" t="s">
        <v>2593</v>
      </c>
      <c r="L21" t="s">
        <v>3130</v>
      </c>
      <c r="M21" t="s">
        <v>3194</v>
      </c>
      <c r="N21" s="28" t="s">
        <v>1408</v>
      </c>
      <c r="O21" s="9">
        <v>17</v>
      </c>
      <c r="P21" t="s">
        <v>3298</v>
      </c>
      <c r="Q21" t="s">
        <v>3299</v>
      </c>
    </row>
    <row r="22" spans="1:17" ht="15.75">
      <c r="A22">
        <v>18</v>
      </c>
      <c r="B22" t="b">
        <v>1</v>
      </c>
      <c r="C22" s="7" t="s">
        <v>1285</v>
      </c>
      <c r="D22" t="s">
        <v>1402</v>
      </c>
      <c r="E22" t="s">
        <v>1378</v>
      </c>
      <c r="F22" t="s">
        <v>3145</v>
      </c>
      <c r="G22" t="s">
        <v>3430</v>
      </c>
      <c r="H22" s="27" t="s">
        <v>1410</v>
      </c>
      <c r="I22" t="s">
        <v>1311</v>
      </c>
      <c r="J22" t="s">
        <v>1311</v>
      </c>
      <c r="K22" t="s">
        <v>2594</v>
      </c>
      <c r="L22" t="s">
        <v>3131</v>
      </c>
      <c r="M22" t="s">
        <v>3195</v>
      </c>
      <c r="N22" s="28" t="s">
        <v>1408</v>
      </c>
      <c r="O22" s="9">
        <v>18</v>
      </c>
      <c r="P22" t="s">
        <v>3300</v>
      </c>
      <c r="Q22" t="s">
        <v>3301</v>
      </c>
    </row>
    <row r="23" spans="1:17" ht="15.75">
      <c r="A23">
        <v>19</v>
      </c>
      <c r="B23" t="b">
        <v>1</v>
      </c>
      <c r="C23" s="7" t="s">
        <v>1285</v>
      </c>
      <c r="D23" t="s">
        <v>1402</v>
      </c>
      <c r="E23" t="s">
        <v>1378</v>
      </c>
      <c r="F23" t="s">
        <v>3145</v>
      </c>
      <c r="G23" t="s">
        <v>3431</v>
      </c>
      <c r="H23" s="27" t="s">
        <v>1410</v>
      </c>
      <c r="I23" t="s">
        <v>1317</v>
      </c>
      <c r="J23" t="s">
        <v>1317</v>
      </c>
      <c r="K23" t="s">
        <v>2595</v>
      </c>
      <c r="L23" t="s">
        <v>3132</v>
      </c>
      <c r="M23" t="s">
        <v>3196</v>
      </c>
      <c r="N23" s="28" t="s">
        <v>1408</v>
      </c>
      <c r="O23" s="9">
        <v>19</v>
      </c>
      <c r="P23" t="s">
        <v>3302</v>
      </c>
      <c r="Q23" t="s">
        <v>3303</v>
      </c>
    </row>
    <row r="24" spans="1:17" ht="15.75">
      <c r="A24">
        <v>20</v>
      </c>
      <c r="B24" t="b">
        <v>1</v>
      </c>
      <c r="C24" s="7" t="s">
        <v>1285</v>
      </c>
      <c r="D24" t="s">
        <v>1402</v>
      </c>
      <c r="E24" t="s">
        <v>1378</v>
      </c>
      <c r="F24" t="s">
        <v>3145</v>
      </c>
      <c r="G24" t="s">
        <v>3432</v>
      </c>
      <c r="H24" s="12" t="s">
        <v>1410</v>
      </c>
      <c r="I24" t="s">
        <v>1339</v>
      </c>
      <c r="J24" t="s">
        <v>1339</v>
      </c>
      <c r="K24" t="s">
        <v>2596</v>
      </c>
      <c r="L24" t="s">
        <v>3133</v>
      </c>
      <c r="M24" t="s">
        <v>3197</v>
      </c>
      <c r="N24" s="10" t="s">
        <v>1408</v>
      </c>
      <c r="O24" s="9">
        <v>20</v>
      </c>
      <c r="P24" t="s">
        <v>3304</v>
      </c>
      <c r="Q24" t="s">
        <v>3305</v>
      </c>
    </row>
    <row r="25" spans="1:17" ht="15.75">
      <c r="A25">
        <v>21</v>
      </c>
      <c r="B25" t="b">
        <v>1</v>
      </c>
      <c r="C25" t="b">
        <v>0</v>
      </c>
      <c r="D25" t="s">
        <v>1402</v>
      </c>
      <c r="E25" t="s">
        <v>1378</v>
      </c>
      <c r="F25" t="s">
        <v>3145</v>
      </c>
      <c r="G25" t="s">
        <v>3433</v>
      </c>
      <c r="H25" s="12" t="s">
        <v>1410</v>
      </c>
      <c r="I25" t="s">
        <v>1442</v>
      </c>
      <c r="J25" t="s">
        <v>1442</v>
      </c>
      <c r="K25" t="s">
        <v>2597</v>
      </c>
      <c r="L25" t="s">
        <v>3134</v>
      </c>
      <c r="M25" t="s">
        <v>3198</v>
      </c>
      <c r="N25" s="10" t="s">
        <v>1408</v>
      </c>
      <c r="O25" s="9">
        <v>21</v>
      </c>
      <c r="P25" t="s">
        <v>3306</v>
      </c>
      <c r="Q25" t="s">
        <v>3307</v>
      </c>
    </row>
    <row r="26" spans="1:17" ht="15.75">
      <c r="A26">
        <v>22</v>
      </c>
      <c r="B26" t="b">
        <v>1</v>
      </c>
      <c r="C26" t="b">
        <v>0</v>
      </c>
      <c r="D26" t="s">
        <v>1402</v>
      </c>
      <c r="E26" t="s">
        <v>1378</v>
      </c>
      <c r="F26" t="s">
        <v>3145</v>
      </c>
      <c r="G26" t="s">
        <v>3434</v>
      </c>
      <c r="H26" s="12" t="s">
        <v>1410</v>
      </c>
      <c r="I26" t="s">
        <v>1441</v>
      </c>
      <c r="J26" t="s">
        <v>1441</v>
      </c>
      <c r="K26" t="s">
        <v>2598</v>
      </c>
      <c r="L26" t="s">
        <v>3135</v>
      </c>
      <c r="M26" t="s">
        <v>3199</v>
      </c>
      <c r="N26" s="10" t="s">
        <v>1408</v>
      </c>
      <c r="O26" s="9">
        <v>22</v>
      </c>
      <c r="P26" t="s">
        <v>3308</v>
      </c>
      <c r="Q26" t="s">
        <v>3309</v>
      </c>
    </row>
    <row r="27" spans="1:17" ht="15.75">
      <c r="A27">
        <v>23</v>
      </c>
      <c r="B27" t="b">
        <v>1</v>
      </c>
      <c r="C27" t="s">
        <v>2013</v>
      </c>
      <c r="D27" t="s">
        <v>1402</v>
      </c>
      <c r="E27" t="s">
        <v>1378</v>
      </c>
      <c r="F27" t="s">
        <v>3145</v>
      </c>
      <c r="G27" t="s">
        <v>3435</v>
      </c>
      <c r="H27" s="12" t="s">
        <v>1410</v>
      </c>
      <c r="I27" t="s">
        <v>1440</v>
      </c>
      <c r="J27" t="s">
        <v>1440</v>
      </c>
      <c r="K27" t="s">
        <v>2599</v>
      </c>
      <c r="L27" t="s">
        <v>3136</v>
      </c>
      <c r="M27" t="s">
        <v>3200</v>
      </c>
      <c r="N27" s="10" t="s">
        <v>1408</v>
      </c>
      <c r="O27" s="9">
        <v>23</v>
      </c>
      <c r="P27" t="s">
        <v>3310</v>
      </c>
      <c r="Q27" t="s">
        <v>3311</v>
      </c>
    </row>
    <row r="28" spans="1:17" ht="15.75">
      <c r="A28">
        <v>24</v>
      </c>
      <c r="B28" t="b">
        <v>1</v>
      </c>
      <c r="C28" t="s">
        <v>2013</v>
      </c>
      <c r="D28" t="s">
        <v>1402</v>
      </c>
      <c r="E28" t="s">
        <v>1378</v>
      </c>
      <c r="F28" t="s">
        <v>3145</v>
      </c>
      <c r="G28" t="s">
        <v>3436</v>
      </c>
      <c r="H28" s="12" t="s">
        <v>1410</v>
      </c>
      <c r="I28" t="s">
        <v>1439</v>
      </c>
      <c r="J28" t="s">
        <v>1439</v>
      </c>
      <c r="K28" t="s">
        <v>2600</v>
      </c>
      <c r="L28" t="s">
        <v>3137</v>
      </c>
      <c r="M28" t="s">
        <v>3201</v>
      </c>
      <c r="N28" s="10" t="s">
        <v>1408</v>
      </c>
      <c r="O28" s="9">
        <v>24</v>
      </c>
      <c r="P28" t="s">
        <v>3312</v>
      </c>
      <c r="Q28" t="s">
        <v>3313</v>
      </c>
    </row>
    <row r="29" spans="1:17" ht="15.75">
      <c r="A29">
        <v>25</v>
      </c>
      <c r="B29" t="b">
        <v>1</v>
      </c>
      <c r="C29" t="s">
        <v>2013</v>
      </c>
      <c r="D29" t="s">
        <v>1402</v>
      </c>
      <c r="E29" t="s">
        <v>1378</v>
      </c>
      <c r="F29" t="s">
        <v>3145</v>
      </c>
      <c r="G29" t="s">
        <v>3437</v>
      </c>
      <c r="H29" s="12" t="s">
        <v>1410</v>
      </c>
      <c r="I29" t="s">
        <v>1438</v>
      </c>
      <c r="J29" t="s">
        <v>1438</v>
      </c>
      <c r="K29" t="s">
        <v>2601</v>
      </c>
      <c r="L29" t="s">
        <v>3138</v>
      </c>
      <c r="M29" t="s">
        <v>3202</v>
      </c>
      <c r="N29" s="10" t="s">
        <v>1408</v>
      </c>
      <c r="O29" s="9">
        <v>25</v>
      </c>
      <c r="P29" t="s">
        <v>3314</v>
      </c>
      <c r="Q29" t="s">
        <v>3315</v>
      </c>
    </row>
    <row r="30" spans="1:17" ht="15.75">
      <c r="A30">
        <v>26</v>
      </c>
      <c r="B30" t="b">
        <v>1</v>
      </c>
      <c r="C30" t="s">
        <v>2013</v>
      </c>
      <c r="D30" t="s">
        <v>1402</v>
      </c>
      <c r="E30" t="s">
        <v>1378</v>
      </c>
      <c r="F30" t="s">
        <v>3145</v>
      </c>
      <c r="G30" t="s">
        <v>3438</v>
      </c>
      <c r="H30" s="12" t="s">
        <v>1410</v>
      </c>
      <c r="I30" t="s">
        <v>1437</v>
      </c>
      <c r="J30" t="s">
        <v>1437</v>
      </c>
      <c r="K30" t="s">
        <v>2602</v>
      </c>
      <c r="L30" t="s">
        <v>3139</v>
      </c>
      <c r="M30" t="s">
        <v>3203</v>
      </c>
      <c r="N30" s="10" t="s">
        <v>1408</v>
      </c>
      <c r="O30" s="9">
        <v>26</v>
      </c>
      <c r="P30" t="s">
        <v>3316</v>
      </c>
      <c r="Q30" t="s">
        <v>3317</v>
      </c>
    </row>
    <row r="31" spans="1:17" s="14" customFormat="1" ht="15.75">
      <c r="A31">
        <v>27</v>
      </c>
      <c r="B31" t="b">
        <v>1</v>
      </c>
      <c r="C31" t="s">
        <v>2013</v>
      </c>
      <c r="D31" t="s">
        <v>1402</v>
      </c>
      <c r="E31" t="s">
        <v>1378</v>
      </c>
      <c r="F31" t="s">
        <v>3145</v>
      </c>
      <c r="G31" t="s">
        <v>3439</v>
      </c>
      <c r="H31" s="12" t="s">
        <v>1410</v>
      </c>
      <c r="I31" t="s">
        <v>1436</v>
      </c>
      <c r="J31" t="s">
        <v>1436</v>
      </c>
      <c r="K31" t="s">
        <v>2603</v>
      </c>
      <c r="L31" t="s">
        <v>3140</v>
      </c>
      <c r="M31" t="s">
        <v>3204</v>
      </c>
      <c r="N31" s="10" t="s">
        <v>1408</v>
      </c>
      <c r="O31" s="9">
        <v>27</v>
      </c>
      <c r="P31" t="s">
        <v>3318</v>
      </c>
      <c r="Q31" t="s">
        <v>3319</v>
      </c>
    </row>
    <row r="32" spans="1:17" ht="15.75">
      <c r="A32">
        <v>28</v>
      </c>
      <c r="B32" t="b">
        <v>1</v>
      </c>
      <c r="C32" t="s">
        <v>2013</v>
      </c>
      <c r="D32" t="s">
        <v>1402</v>
      </c>
      <c r="E32" t="s">
        <v>1378</v>
      </c>
      <c r="F32" t="s">
        <v>3145</v>
      </c>
      <c r="G32" t="s">
        <v>3440</v>
      </c>
      <c r="H32" s="12" t="s">
        <v>1410</v>
      </c>
      <c r="I32" t="s">
        <v>1435</v>
      </c>
      <c r="J32" t="s">
        <v>1435</v>
      </c>
      <c r="K32" t="s">
        <v>2604</v>
      </c>
      <c r="L32" t="s">
        <v>3141</v>
      </c>
      <c r="M32" t="s">
        <v>3205</v>
      </c>
      <c r="N32" s="10" t="s">
        <v>1408</v>
      </c>
      <c r="O32" s="9">
        <v>28</v>
      </c>
      <c r="P32" t="s">
        <v>3320</v>
      </c>
      <c r="Q32" t="s">
        <v>3321</v>
      </c>
    </row>
    <row r="33" spans="1:17" ht="15.75">
      <c r="A33">
        <v>29</v>
      </c>
      <c r="B33" t="b">
        <v>1</v>
      </c>
      <c r="C33" t="s">
        <v>2013</v>
      </c>
      <c r="D33" t="s">
        <v>1402</v>
      </c>
      <c r="E33" t="s">
        <v>1378</v>
      </c>
      <c r="F33" t="s">
        <v>3145</v>
      </c>
      <c r="G33" t="s">
        <v>3441</v>
      </c>
      <c r="H33" s="12" t="s">
        <v>1410</v>
      </c>
      <c r="I33" t="s">
        <v>1433</v>
      </c>
      <c r="J33" t="s">
        <v>1433</v>
      </c>
      <c r="K33" t="s">
        <v>2605</v>
      </c>
      <c r="L33" t="s">
        <v>3142</v>
      </c>
      <c r="M33" t="s">
        <v>3206</v>
      </c>
      <c r="N33" s="10" t="s">
        <v>1408</v>
      </c>
      <c r="O33" s="9">
        <v>30</v>
      </c>
      <c r="P33" t="s">
        <v>3322</v>
      </c>
      <c r="Q33" t="s">
        <v>3323</v>
      </c>
    </row>
    <row r="34" spans="1:17" ht="15.75">
      <c r="A34">
        <v>30</v>
      </c>
      <c r="B34" t="b">
        <v>1</v>
      </c>
      <c r="C34" t="b">
        <v>0</v>
      </c>
      <c r="D34" t="s">
        <v>1402</v>
      </c>
      <c r="E34" t="s">
        <v>1378</v>
      </c>
      <c r="F34" t="s">
        <v>3146</v>
      </c>
      <c r="G34" t="s">
        <v>3442</v>
      </c>
      <c r="H34" s="12" t="s">
        <v>1410</v>
      </c>
      <c r="I34" t="s">
        <v>2022</v>
      </c>
      <c r="J34" t="s">
        <v>2022</v>
      </c>
      <c r="K34" t="s">
        <v>2606</v>
      </c>
      <c r="L34" t="s">
        <v>3143</v>
      </c>
      <c r="M34" t="s">
        <v>3207</v>
      </c>
      <c r="N34" s="10" t="s">
        <v>1408</v>
      </c>
      <c r="O34" s="9">
        <v>31</v>
      </c>
      <c r="P34" t="s">
        <v>3324</v>
      </c>
      <c r="Q34" t="s">
        <v>3325</v>
      </c>
    </row>
    <row r="35" spans="1:17" ht="15.75">
      <c r="A35">
        <v>31</v>
      </c>
      <c r="B35" t="b">
        <v>1</v>
      </c>
      <c r="C35" t="b">
        <v>0</v>
      </c>
      <c r="D35" t="s">
        <v>1402</v>
      </c>
      <c r="E35" t="s">
        <v>1378</v>
      </c>
      <c r="F35" t="s">
        <v>3146</v>
      </c>
      <c r="G35" t="s">
        <v>3443</v>
      </c>
      <c r="H35" s="12" t="s">
        <v>1410</v>
      </c>
      <c r="I35" t="s">
        <v>1432</v>
      </c>
      <c r="J35" t="s">
        <v>1432</v>
      </c>
      <c r="K35" t="s">
        <v>2607</v>
      </c>
      <c r="L35" t="s">
        <v>363</v>
      </c>
      <c r="M35" s="14" t="s">
        <v>3208</v>
      </c>
      <c r="N35" s="10" t="s">
        <v>1408</v>
      </c>
      <c r="O35" s="9">
        <v>32</v>
      </c>
      <c r="P35" t="s">
        <v>3326</v>
      </c>
      <c r="Q35" t="s">
        <v>3327</v>
      </c>
    </row>
    <row r="36" spans="1:17" ht="15.75">
      <c r="A36">
        <v>32</v>
      </c>
      <c r="B36" t="b">
        <v>1</v>
      </c>
      <c r="C36" t="b">
        <v>0</v>
      </c>
      <c r="D36" t="s">
        <v>1402</v>
      </c>
      <c r="E36" t="s">
        <v>1378</v>
      </c>
      <c r="F36" t="s">
        <v>3146</v>
      </c>
      <c r="G36" t="s">
        <v>3444</v>
      </c>
      <c r="H36" s="12" t="s">
        <v>1410</v>
      </c>
      <c r="I36" t="s">
        <v>2021</v>
      </c>
      <c r="J36" t="s">
        <v>2021</v>
      </c>
      <c r="K36" t="s">
        <v>2608</v>
      </c>
      <c r="L36" t="s">
        <v>3132</v>
      </c>
      <c r="M36" t="s">
        <v>3209</v>
      </c>
      <c r="N36" s="10" t="s">
        <v>1408</v>
      </c>
      <c r="O36" s="9">
        <v>33</v>
      </c>
      <c r="P36" t="s">
        <v>3328</v>
      </c>
      <c r="Q36" t="s">
        <v>3329</v>
      </c>
    </row>
    <row r="37" spans="1:17" ht="15.75">
      <c r="A37">
        <v>33</v>
      </c>
      <c r="B37" t="b">
        <v>1</v>
      </c>
      <c r="C37" t="b">
        <v>0</v>
      </c>
      <c r="D37" t="s">
        <v>1402</v>
      </c>
      <c r="E37" t="s">
        <v>1378</v>
      </c>
      <c r="F37" t="s">
        <v>3146</v>
      </c>
      <c r="G37" t="s">
        <v>3445</v>
      </c>
      <c r="H37" s="12" t="s">
        <v>1410</v>
      </c>
      <c r="I37" t="s">
        <v>1431</v>
      </c>
      <c r="J37" t="s">
        <v>2021</v>
      </c>
      <c r="K37" t="s">
        <v>3035</v>
      </c>
      <c r="L37" t="s">
        <v>3132</v>
      </c>
      <c r="M37" t="s">
        <v>3209</v>
      </c>
      <c r="N37" s="10" t="s">
        <v>1408</v>
      </c>
      <c r="O37" s="9">
        <v>34</v>
      </c>
      <c r="P37" t="s">
        <v>3330</v>
      </c>
      <c r="Q37" t="s">
        <v>3331</v>
      </c>
    </row>
    <row r="38" spans="1:17" ht="15.75">
      <c r="A38">
        <v>34</v>
      </c>
      <c r="B38" t="b">
        <v>1</v>
      </c>
      <c r="C38" t="b">
        <v>0</v>
      </c>
      <c r="D38" t="s">
        <v>1402</v>
      </c>
      <c r="E38" t="s">
        <v>1378</v>
      </c>
      <c r="F38" t="s">
        <v>3146</v>
      </c>
      <c r="G38" t="s">
        <v>3446</v>
      </c>
      <c r="H38" s="12" t="s">
        <v>1410</v>
      </c>
      <c r="I38" t="s">
        <v>1430</v>
      </c>
      <c r="J38" t="s">
        <v>2021</v>
      </c>
      <c r="K38" t="s">
        <v>3036</v>
      </c>
      <c r="L38" t="s">
        <v>3132</v>
      </c>
      <c r="M38" t="s">
        <v>3209</v>
      </c>
      <c r="N38" s="10" t="s">
        <v>1408</v>
      </c>
      <c r="O38" s="9">
        <v>35</v>
      </c>
      <c r="P38" t="s">
        <v>3332</v>
      </c>
      <c r="Q38" t="s">
        <v>3333</v>
      </c>
    </row>
    <row r="39" spans="1:17" ht="15.75">
      <c r="A39">
        <v>35</v>
      </c>
      <c r="B39" t="b">
        <v>1</v>
      </c>
      <c r="C39" t="b">
        <v>0</v>
      </c>
      <c r="D39" t="s">
        <v>1402</v>
      </c>
      <c r="E39" t="s">
        <v>1378</v>
      </c>
      <c r="F39" t="s">
        <v>3146</v>
      </c>
      <c r="G39" t="s">
        <v>3447</v>
      </c>
      <c r="H39" s="12" t="s">
        <v>1410</v>
      </c>
      <c r="I39" t="s">
        <v>2020</v>
      </c>
      <c r="J39" t="s">
        <v>2020</v>
      </c>
      <c r="K39" t="s">
        <v>2609</v>
      </c>
      <c r="L39" t="s">
        <v>3133</v>
      </c>
      <c r="M39" t="s">
        <v>3210</v>
      </c>
      <c r="N39" s="10" t="s">
        <v>1408</v>
      </c>
      <c r="O39" s="9">
        <v>36</v>
      </c>
      <c r="P39" t="s">
        <v>3334</v>
      </c>
      <c r="Q39" t="s">
        <v>3335</v>
      </c>
    </row>
    <row r="40" spans="1:17" ht="15.75">
      <c r="A40">
        <v>36</v>
      </c>
      <c r="B40" t="b">
        <v>1</v>
      </c>
      <c r="C40" t="b">
        <v>0</v>
      </c>
      <c r="D40" t="s">
        <v>1402</v>
      </c>
      <c r="E40" t="s">
        <v>1378</v>
      </c>
      <c r="F40" t="s">
        <v>3146</v>
      </c>
      <c r="G40" t="s">
        <v>3448</v>
      </c>
      <c r="H40" s="12" t="s">
        <v>1410</v>
      </c>
      <c r="I40" t="s">
        <v>1429</v>
      </c>
      <c r="J40" t="s">
        <v>2020</v>
      </c>
      <c r="K40" t="s">
        <v>3037</v>
      </c>
      <c r="L40" t="s">
        <v>3133</v>
      </c>
      <c r="M40" t="s">
        <v>3210</v>
      </c>
      <c r="N40" s="10" t="s">
        <v>1408</v>
      </c>
      <c r="O40" s="9">
        <v>37</v>
      </c>
      <c r="P40" t="s">
        <v>3336</v>
      </c>
      <c r="Q40" t="s">
        <v>3337</v>
      </c>
    </row>
    <row r="41" spans="1:17" ht="15.75">
      <c r="A41">
        <v>37</v>
      </c>
      <c r="B41" t="b">
        <v>1</v>
      </c>
      <c r="C41" t="b">
        <v>0</v>
      </c>
      <c r="D41" t="s">
        <v>1402</v>
      </c>
      <c r="E41" t="s">
        <v>1378</v>
      </c>
      <c r="F41" t="s">
        <v>3146</v>
      </c>
      <c r="G41" t="s">
        <v>3449</v>
      </c>
      <c r="H41" s="12" t="s">
        <v>1410</v>
      </c>
      <c r="I41" t="s">
        <v>1428</v>
      </c>
      <c r="J41" t="s">
        <v>2020</v>
      </c>
      <c r="K41" t="s">
        <v>3038</v>
      </c>
      <c r="L41" t="s">
        <v>3133</v>
      </c>
      <c r="M41" t="s">
        <v>3210</v>
      </c>
      <c r="N41" s="10" t="s">
        <v>1408</v>
      </c>
      <c r="O41" s="9">
        <v>38</v>
      </c>
      <c r="P41" t="s">
        <v>3338</v>
      </c>
      <c r="Q41" t="s">
        <v>3339</v>
      </c>
    </row>
    <row r="42" spans="1:17" ht="15.75">
      <c r="A42">
        <v>38</v>
      </c>
      <c r="B42" t="b">
        <v>1</v>
      </c>
      <c r="C42" t="b">
        <v>0</v>
      </c>
      <c r="D42" t="s">
        <v>1403</v>
      </c>
      <c r="E42" t="s">
        <v>1376</v>
      </c>
      <c r="F42" t="s">
        <v>3410</v>
      </c>
      <c r="G42" t="s">
        <v>3795</v>
      </c>
      <c r="H42" s="12" t="s">
        <v>1410</v>
      </c>
      <c r="I42" t="s">
        <v>1427</v>
      </c>
      <c r="J42" t="s">
        <v>1427</v>
      </c>
      <c r="K42" t="s">
        <v>3039</v>
      </c>
      <c r="L42" t="s">
        <v>3348</v>
      </c>
      <c r="M42" t="str">
        <f t="shared" ref="M42:M81" si="0">"    "&amp;K42&amp;": "&amp;""""&amp;L42&amp;""""</f>
        <v xml:space="preserve">    title_i_cam_makemod_same: "Camera make &amp; model"</v>
      </c>
      <c r="N42" s="10" t="s">
        <v>1408</v>
      </c>
      <c r="O42" s="9">
        <v>39</v>
      </c>
      <c r="P42" t="s">
        <v>3242</v>
      </c>
      <c r="Q42" t="s">
        <v>2984</v>
      </c>
    </row>
    <row r="43" spans="1:17" ht="15.75">
      <c r="A43">
        <v>39</v>
      </c>
      <c r="B43" t="b">
        <v>1</v>
      </c>
      <c r="C43" t="b">
        <v>0</v>
      </c>
      <c r="D43" t="s">
        <v>1403</v>
      </c>
      <c r="E43" t="s">
        <v>1376</v>
      </c>
      <c r="F43" t="s">
        <v>3410</v>
      </c>
      <c r="G43" t="s">
        <v>3794</v>
      </c>
      <c r="H43" s="12" t="s">
        <v>1410</v>
      </c>
      <c r="I43" t="s">
        <v>1426</v>
      </c>
      <c r="J43" t="s">
        <v>1426</v>
      </c>
      <c r="K43" t="s">
        <v>3040</v>
      </c>
      <c r="L43" t="s">
        <v>3358</v>
      </c>
      <c r="M43" t="str">
        <f t="shared" si="0"/>
        <v xml:space="preserve">    title_i_cam_settings_mult: "Camera settings"</v>
      </c>
      <c r="N43" s="10" t="s">
        <v>1408</v>
      </c>
      <c r="O43" s="9">
        <v>40</v>
      </c>
      <c r="P43" t="s">
        <v>3243</v>
      </c>
      <c r="Q43" t="s">
        <v>2985</v>
      </c>
    </row>
    <row r="44" spans="1:17" ht="15.75">
      <c r="A44">
        <v>40</v>
      </c>
      <c r="B44" t="b">
        <v>1</v>
      </c>
      <c r="C44" t="b">
        <v>0</v>
      </c>
      <c r="D44" t="s">
        <v>1403</v>
      </c>
      <c r="E44" t="s">
        <v>1376</v>
      </c>
      <c r="F44" t="s">
        <v>566</v>
      </c>
      <c r="G44" t="s">
        <v>3450</v>
      </c>
      <c r="H44" s="12" t="s">
        <v>1410</v>
      </c>
      <c r="I44" t="s">
        <v>1425</v>
      </c>
      <c r="J44" t="s">
        <v>3413</v>
      </c>
      <c r="K44" t="s">
        <v>3414</v>
      </c>
      <c r="L44" t="s">
        <v>3415</v>
      </c>
      <c r="M44" t="str">
        <f t="shared" si="0"/>
        <v xml:space="preserve">    title_i_cam_protocol_ht_angle_dir: "Camera height, angle, direction"</v>
      </c>
      <c r="N44" s="10" t="s">
        <v>1408</v>
      </c>
      <c r="O44" s="9">
        <v>41</v>
      </c>
      <c r="P44" t="s">
        <v>3244</v>
      </c>
      <c r="Q44" t="s">
        <v>2986</v>
      </c>
    </row>
    <row r="45" spans="1:17" ht="15.75">
      <c r="A45">
        <v>42</v>
      </c>
      <c r="B45" t="b">
        <v>1</v>
      </c>
      <c r="C45" t="b">
        <v>0</v>
      </c>
      <c r="D45" t="s">
        <v>1403</v>
      </c>
      <c r="E45" t="s">
        <v>1376</v>
      </c>
      <c r="F45" t="s">
        <v>3410</v>
      </c>
      <c r="G45" t="s">
        <v>3451</v>
      </c>
      <c r="H45" s="12" t="s">
        <v>1410</v>
      </c>
      <c r="I45" t="s">
        <v>1423</v>
      </c>
      <c r="J45" t="s">
        <v>1423</v>
      </c>
      <c r="K45" t="s">
        <v>3041</v>
      </c>
      <c r="L45" t="s">
        <v>3349</v>
      </c>
      <c r="M45" t="str">
        <f t="shared" si="0"/>
        <v xml:space="preserve">    title_i_bait_lure: "Bait/lure"</v>
      </c>
      <c r="N45" s="10" t="s">
        <v>1408</v>
      </c>
      <c r="O45" s="9">
        <v>43</v>
      </c>
      <c r="P45" t="s">
        <v>3246</v>
      </c>
      <c r="Q45" t="s">
        <v>2988</v>
      </c>
    </row>
    <row r="46" spans="1:17" ht="15.75">
      <c r="A46">
        <v>44</v>
      </c>
      <c r="B46" t="b">
        <v>1</v>
      </c>
      <c r="C46" t="b">
        <v>0</v>
      </c>
      <c r="D46" t="s">
        <v>1403</v>
      </c>
      <c r="E46" t="s">
        <v>1376</v>
      </c>
      <c r="F46" t="s">
        <v>566</v>
      </c>
      <c r="G46" t="s">
        <v>3452</v>
      </c>
      <c r="H46" s="12" t="s">
        <v>1410</v>
      </c>
      <c r="I46" t="s">
        <v>1421</v>
      </c>
      <c r="J46" t="s">
        <v>1421</v>
      </c>
      <c r="K46" t="s">
        <v>3043</v>
      </c>
      <c r="L46" t="s">
        <v>3350</v>
      </c>
      <c r="M46" t="str">
        <f t="shared" si="0"/>
        <v xml:space="preserve">    title_i_targ_feature: "Targetting specific features"</v>
      </c>
      <c r="N46" s="10" t="s">
        <v>1408</v>
      </c>
      <c r="O46" s="9">
        <v>45</v>
      </c>
      <c r="P46" t="s">
        <v>3248</v>
      </c>
      <c r="Q46" t="s">
        <v>2990</v>
      </c>
    </row>
    <row r="47" spans="1:17" ht="15.75">
      <c r="A47">
        <v>46</v>
      </c>
      <c r="B47" t="b">
        <v>1</v>
      </c>
      <c r="C47" s="7" t="s">
        <v>1285</v>
      </c>
      <c r="D47" t="s">
        <v>1404</v>
      </c>
      <c r="E47" t="s">
        <v>1374</v>
      </c>
      <c r="F47" t="s">
        <v>1374</v>
      </c>
      <c r="G47" t="s">
        <v>3453</v>
      </c>
      <c r="H47" s="12" t="s">
        <v>1410</v>
      </c>
      <c r="I47" t="s">
        <v>1362</v>
      </c>
      <c r="J47" t="s">
        <v>1362</v>
      </c>
      <c r="K47" t="s">
        <v>3031</v>
      </c>
      <c r="L47" t="s">
        <v>3352</v>
      </c>
      <c r="M47" t="str">
        <f t="shared" si="0"/>
        <v xml:space="preserve">    title_i_cam_independent: "Camera location independence"</v>
      </c>
      <c r="N47" s="10" t="s">
        <v>1408</v>
      </c>
      <c r="O47" s="9">
        <v>47</v>
      </c>
      <c r="P47" t="s">
        <v>3250</v>
      </c>
      <c r="Q47" t="s">
        <v>2991</v>
      </c>
    </row>
    <row r="48" spans="1:17" ht="15.75">
      <c r="A48">
        <v>47</v>
      </c>
      <c r="B48" t="b">
        <v>1</v>
      </c>
      <c r="C48" t="s">
        <v>2013</v>
      </c>
      <c r="D48" t="s">
        <v>1404</v>
      </c>
      <c r="E48" t="s">
        <v>1374</v>
      </c>
      <c r="F48" t="s">
        <v>1374</v>
      </c>
      <c r="G48" t="s">
        <v>3454</v>
      </c>
      <c r="H48" s="12" t="s">
        <v>1410</v>
      </c>
      <c r="I48" t="s">
        <v>1419</v>
      </c>
      <c r="J48" t="s">
        <v>1419</v>
      </c>
      <c r="K48" t="s">
        <v>3032</v>
      </c>
      <c r="L48" t="s">
        <v>3353</v>
      </c>
      <c r="M48" t="str">
        <f t="shared" si="0"/>
        <v xml:space="preserve">    title_i_multisamp_per_loc: "Repeat sampling"</v>
      </c>
      <c r="N48" s="10" t="s">
        <v>1408</v>
      </c>
      <c r="O48" s="9">
        <v>48</v>
      </c>
      <c r="P48" t="s">
        <v>3251</v>
      </c>
      <c r="Q48" t="s">
        <v>2992</v>
      </c>
    </row>
    <row r="49" spans="1:17" ht="15.75">
      <c r="A49">
        <v>48</v>
      </c>
      <c r="B49" t="b">
        <v>1</v>
      </c>
      <c r="C49" t="s">
        <v>2013</v>
      </c>
      <c r="D49" t="s">
        <v>1404</v>
      </c>
      <c r="E49" t="s">
        <v>1374</v>
      </c>
      <c r="F49" t="s">
        <v>1374</v>
      </c>
      <c r="G49" t="s">
        <v>3455</v>
      </c>
      <c r="H49" s="12" t="s">
        <v>1410</v>
      </c>
      <c r="I49" t="s">
        <v>1412</v>
      </c>
      <c r="J49" t="s">
        <v>1412</v>
      </c>
      <c r="K49" t="s">
        <v>3033</v>
      </c>
      <c r="L49" t="s">
        <v>3354</v>
      </c>
      <c r="M49" t="str">
        <f t="shared" si="0"/>
        <v xml:space="preserve">    title_i_modmixed: "Mixed models"</v>
      </c>
      <c r="N49" s="10" t="s">
        <v>1408</v>
      </c>
      <c r="O49" s="9">
        <v>49</v>
      </c>
      <c r="P49" t="s">
        <v>3252</v>
      </c>
      <c r="Q49" t="s">
        <v>2993</v>
      </c>
    </row>
    <row r="50" spans="1:17" ht="15.75">
      <c r="A50">
        <v>49</v>
      </c>
      <c r="B50" t="b">
        <v>1</v>
      </c>
      <c r="C50" t="b">
        <v>0</v>
      </c>
      <c r="D50" t="s">
        <v>1404</v>
      </c>
      <c r="E50" t="s">
        <v>1374</v>
      </c>
      <c r="F50" t="s">
        <v>1374</v>
      </c>
      <c r="G50" t="s">
        <v>3456</v>
      </c>
      <c r="H50" s="12" t="s">
        <v>1410</v>
      </c>
      <c r="I50" t="s">
        <v>1418</v>
      </c>
      <c r="J50" t="s">
        <v>1418</v>
      </c>
      <c r="K50" t="s">
        <v>3045</v>
      </c>
      <c r="L50" t="s">
        <v>3347</v>
      </c>
      <c r="M50" t="str">
        <f t="shared" si="0"/>
        <v xml:space="preserve">    title_i_num_det: "Number of detections"</v>
      </c>
      <c r="N50" s="10" t="s">
        <v>1408</v>
      </c>
      <c r="O50" s="9">
        <v>50</v>
      </c>
      <c r="P50" t="s">
        <v>3253</v>
      </c>
      <c r="Q50" t="s">
        <v>2994</v>
      </c>
    </row>
    <row r="51" spans="1:17" ht="15.75">
      <c r="A51">
        <v>50</v>
      </c>
      <c r="B51" t="b">
        <v>1</v>
      </c>
      <c r="C51" t="b">
        <v>0</v>
      </c>
      <c r="D51" t="s">
        <v>1404</v>
      </c>
      <c r="E51" t="s">
        <v>1374</v>
      </c>
      <c r="F51" t="s">
        <v>1374</v>
      </c>
      <c r="G51" t="s">
        <v>3457</v>
      </c>
      <c r="H51" s="12" t="s">
        <v>1410</v>
      </c>
      <c r="I51" t="s">
        <v>1417</v>
      </c>
      <c r="J51" t="s">
        <v>1417</v>
      </c>
      <c r="K51" t="s">
        <v>3046</v>
      </c>
      <c r="L51" t="s">
        <v>3355</v>
      </c>
      <c r="M51" t="str">
        <f t="shared" si="0"/>
        <v xml:space="preserve">    title_i_num_det_individ: "Number of individuals"</v>
      </c>
      <c r="N51" s="10" t="s">
        <v>1408</v>
      </c>
      <c r="O51" s="9">
        <v>51</v>
      </c>
      <c r="P51" t="s">
        <v>3254</v>
      </c>
      <c r="Q51" t="s">
        <v>2995</v>
      </c>
    </row>
    <row r="52" spans="1:17" ht="15.75">
      <c r="A52">
        <v>51</v>
      </c>
      <c r="B52" t="b">
        <v>1</v>
      </c>
      <c r="C52" t="b">
        <v>0</v>
      </c>
      <c r="D52" t="s">
        <v>1404</v>
      </c>
      <c r="E52" t="s">
        <v>1374</v>
      </c>
      <c r="F52" t="s">
        <v>1374</v>
      </c>
      <c r="G52" t="s">
        <v>3458</v>
      </c>
      <c r="H52" s="12" t="s">
        <v>1410</v>
      </c>
      <c r="I52" t="s">
        <v>1416</v>
      </c>
      <c r="J52" t="s">
        <v>1416</v>
      </c>
      <c r="K52" t="s">
        <v>3047</v>
      </c>
      <c r="L52" t="s">
        <v>3356</v>
      </c>
      <c r="M52" t="str">
        <f t="shared" si="0"/>
        <v xml:space="preserve">    title_i_num_recap: "Number of recaptures"</v>
      </c>
      <c r="N52" s="10" t="s">
        <v>1408</v>
      </c>
      <c r="O52" s="9">
        <v>52</v>
      </c>
      <c r="P52" t="s">
        <v>3255</v>
      </c>
      <c r="Q52" t="s">
        <v>2996</v>
      </c>
    </row>
    <row r="53" spans="1:17" ht="15.75">
      <c r="A53">
        <v>52</v>
      </c>
      <c r="B53" t="b">
        <v>1</v>
      </c>
      <c r="C53" t="b">
        <v>0</v>
      </c>
      <c r="D53" t="s">
        <v>1404</v>
      </c>
      <c r="E53" t="s">
        <v>1374</v>
      </c>
      <c r="F53" t="s">
        <v>1374</v>
      </c>
      <c r="G53" t="s">
        <v>3459</v>
      </c>
      <c r="H53" s="12" t="s">
        <v>1410</v>
      </c>
      <c r="I53" t="s">
        <v>1415</v>
      </c>
      <c r="J53" t="s">
        <v>1415</v>
      </c>
      <c r="K53" t="s">
        <v>3048</v>
      </c>
      <c r="L53" t="s">
        <v>487</v>
      </c>
      <c r="M53" t="str">
        <f t="shared" si="0"/>
        <v xml:space="preserve">    title_i_overdispersion: "Overdispersion"</v>
      </c>
      <c r="N53" s="10" t="s">
        <v>1408</v>
      </c>
      <c r="O53" s="9">
        <v>53</v>
      </c>
      <c r="P53" t="s">
        <v>3256</v>
      </c>
      <c r="Q53" t="s">
        <v>2997</v>
      </c>
    </row>
    <row r="54" spans="1:17" ht="15.75">
      <c r="A54">
        <v>53</v>
      </c>
      <c r="B54" t="b">
        <v>1</v>
      </c>
      <c r="C54" t="b">
        <v>0</v>
      </c>
      <c r="D54" t="s">
        <v>1404</v>
      </c>
      <c r="E54" t="s">
        <v>1374</v>
      </c>
      <c r="F54" t="s">
        <v>1374</v>
      </c>
      <c r="G54" t="s">
        <v>3460</v>
      </c>
      <c r="H54" s="12" t="s">
        <v>1410</v>
      </c>
      <c r="I54" t="s">
        <v>1414</v>
      </c>
      <c r="J54" t="s">
        <v>1414</v>
      </c>
      <c r="K54" t="s">
        <v>3049</v>
      </c>
      <c r="L54" t="s">
        <v>388</v>
      </c>
      <c r="M54" t="str">
        <f t="shared" si="0"/>
        <v xml:space="preserve">    title_i_zeroinflation: "Zero-inflation"</v>
      </c>
      <c r="N54" s="10" t="s">
        <v>1408</v>
      </c>
      <c r="O54" s="9">
        <v>54</v>
      </c>
      <c r="P54" t="s">
        <v>3257</v>
      </c>
      <c r="Q54" t="s">
        <v>2998</v>
      </c>
    </row>
    <row r="55" spans="1:17" ht="15.75">
      <c r="A55">
        <v>54</v>
      </c>
      <c r="B55" t="b">
        <v>1</v>
      </c>
      <c r="C55" t="b">
        <v>0</v>
      </c>
      <c r="D55" t="s">
        <v>1404</v>
      </c>
      <c r="E55" t="s">
        <v>1374</v>
      </c>
      <c r="F55" t="s">
        <v>1374</v>
      </c>
      <c r="G55" t="s">
        <v>3461</v>
      </c>
      <c r="H55" s="12" t="s">
        <v>1410</v>
      </c>
      <c r="I55" t="s">
        <v>1413</v>
      </c>
      <c r="J55" t="s">
        <v>1413</v>
      </c>
      <c r="K55" t="s">
        <v>3050</v>
      </c>
      <c r="L55" t="s">
        <v>3357</v>
      </c>
      <c r="M55" t="str">
        <f t="shared" si="0"/>
        <v xml:space="preserve">    title_i_zi_overdispersed: "Accounting for overdispersion due to zero-inflation"</v>
      </c>
      <c r="N55" s="10" t="s">
        <v>1408</v>
      </c>
      <c r="O55" s="9">
        <v>55</v>
      </c>
      <c r="P55" t="s">
        <v>3258</v>
      </c>
      <c r="Q55" t="s">
        <v>2999</v>
      </c>
    </row>
    <row r="56" spans="1:17" ht="15.75">
      <c r="A56">
        <v>55</v>
      </c>
      <c r="B56" t="b">
        <v>1</v>
      </c>
      <c r="C56" t="b">
        <v>0</v>
      </c>
      <c r="D56" t="s">
        <v>1404</v>
      </c>
      <c r="E56" t="s">
        <v>1374</v>
      </c>
      <c r="F56" t="s">
        <v>1374</v>
      </c>
      <c r="G56" t="s">
        <v>3462</v>
      </c>
      <c r="H56" s="12" t="s">
        <v>1410</v>
      </c>
      <c r="I56" t="s">
        <v>1411</v>
      </c>
      <c r="J56" t="s">
        <v>1411</v>
      </c>
      <c r="K56" t="s">
        <v>3051</v>
      </c>
      <c r="L56" t="s">
        <v>3359</v>
      </c>
      <c r="M56" t="str">
        <f t="shared" si="0"/>
        <v xml:space="preserve">    title_i_zi_re_overdispersed: "Accounting for zero-inflation with site random effect"</v>
      </c>
      <c r="N56" s="10" t="s">
        <v>1408</v>
      </c>
      <c r="O56" s="9">
        <v>57</v>
      </c>
      <c r="P56" t="s">
        <v>3259</v>
      </c>
      <c r="Q56" t="s">
        <v>3000</v>
      </c>
    </row>
    <row r="57" spans="1:17" ht="15.75">
      <c r="A57">
        <v>56</v>
      </c>
      <c r="B57" t="b">
        <v>1</v>
      </c>
      <c r="C57" t="b">
        <v>0</v>
      </c>
      <c r="D57" t="s">
        <v>1404</v>
      </c>
      <c r="E57" t="s">
        <v>1374</v>
      </c>
      <c r="F57" t="s">
        <v>1374</v>
      </c>
      <c r="G57" t="s">
        <v>3463</v>
      </c>
      <c r="H57" s="12" t="s">
        <v>1410</v>
      </c>
      <c r="I57" t="s">
        <v>1409</v>
      </c>
      <c r="J57" t="s">
        <v>1409</v>
      </c>
      <c r="K57" t="s">
        <v>3052</v>
      </c>
      <c r="L57" t="s">
        <v>3360</v>
      </c>
      <c r="M57" t="str">
        <f t="shared" si="0"/>
        <v xml:space="preserve">    title_i_zi_process: "Zero-inflation due to separate process"</v>
      </c>
      <c r="N57" s="10" t="s">
        <v>1408</v>
      </c>
      <c r="O57" s="9">
        <v>58</v>
      </c>
      <c r="P57" t="s">
        <v>3260</v>
      </c>
      <c r="Q57" t="s">
        <v>3001</v>
      </c>
    </row>
    <row r="58" spans="1:17">
      <c r="A58">
        <v>57</v>
      </c>
      <c r="B58" t="b">
        <v>1</v>
      </c>
      <c r="C58" s="7" t="s">
        <v>1285</v>
      </c>
      <c r="D58" t="s">
        <v>1405</v>
      </c>
      <c r="E58" t="s">
        <v>1372</v>
      </c>
      <c r="F58" t="s">
        <v>494</v>
      </c>
      <c r="G58" t="s">
        <v>3464</v>
      </c>
      <c r="H58" s="13" t="s">
        <v>336</v>
      </c>
      <c r="I58" t="s">
        <v>372</v>
      </c>
      <c r="J58" t="s">
        <v>372</v>
      </c>
      <c r="K58" t="s">
        <v>3390</v>
      </c>
      <c r="L58" t="s">
        <v>371</v>
      </c>
      <c r="M58" t="str">
        <f t="shared" si="0"/>
        <v xml:space="preserve">    name_mod_inventory: "Species inventory"</v>
      </c>
      <c r="N58" s="13" t="s">
        <v>1448</v>
      </c>
      <c r="O58" s="9">
        <v>1</v>
      </c>
      <c r="P58" t="s">
        <v>3261</v>
      </c>
      <c r="Q58" t="s">
        <v>3002</v>
      </c>
    </row>
    <row r="59" spans="1:17">
      <c r="A59">
        <v>58</v>
      </c>
      <c r="B59" t="b">
        <v>1</v>
      </c>
      <c r="C59" s="7" t="s">
        <v>1285</v>
      </c>
      <c r="D59" t="s">
        <v>1405</v>
      </c>
      <c r="E59" t="s">
        <v>1372</v>
      </c>
      <c r="F59" t="s">
        <v>494</v>
      </c>
      <c r="G59" t="s">
        <v>3465</v>
      </c>
      <c r="H59" s="13" t="s">
        <v>336</v>
      </c>
      <c r="I59" t="s">
        <v>370</v>
      </c>
      <c r="J59" t="s">
        <v>370</v>
      </c>
      <c r="K59" t="s">
        <v>3388</v>
      </c>
      <c r="L59" t="s">
        <v>369</v>
      </c>
      <c r="M59" t="str">
        <f t="shared" si="0"/>
        <v xml:space="preserve">    name_mod_divers_rich: "Species diversity &amp; richness"</v>
      </c>
      <c r="N59" s="13" t="s">
        <v>1448</v>
      </c>
      <c r="O59" s="9">
        <v>2</v>
      </c>
      <c r="P59" t="s">
        <v>3262</v>
      </c>
      <c r="Q59" t="s">
        <v>3003</v>
      </c>
    </row>
    <row r="60" spans="1:17">
      <c r="A60">
        <v>59</v>
      </c>
      <c r="B60" t="b">
        <v>1</v>
      </c>
      <c r="C60" s="7" t="s">
        <v>1285</v>
      </c>
      <c r="D60" t="s">
        <v>1405</v>
      </c>
      <c r="E60" t="s">
        <v>1372</v>
      </c>
      <c r="F60" t="s">
        <v>494</v>
      </c>
      <c r="G60" t="s">
        <v>3466</v>
      </c>
      <c r="H60" s="13" t="s">
        <v>336</v>
      </c>
      <c r="I60" t="s">
        <v>368</v>
      </c>
      <c r="J60" t="s">
        <v>368</v>
      </c>
      <c r="K60" t="s">
        <v>3393</v>
      </c>
      <c r="L60" t="s">
        <v>367</v>
      </c>
      <c r="M60" t="str">
        <f t="shared" si="0"/>
        <v xml:space="preserve">    name_mod_occupancy: "Occupancy models"</v>
      </c>
      <c r="N60" s="13" t="s">
        <v>1448</v>
      </c>
      <c r="O60" s="9">
        <v>3</v>
      </c>
      <c r="P60" t="s">
        <v>3263</v>
      </c>
      <c r="Q60" t="s">
        <v>3004</v>
      </c>
    </row>
    <row r="61" spans="1:17">
      <c r="A61">
        <v>60</v>
      </c>
      <c r="B61" t="b">
        <v>1</v>
      </c>
      <c r="C61" s="7" t="s">
        <v>1285</v>
      </c>
      <c r="D61" t="s">
        <v>1405</v>
      </c>
      <c r="E61" t="s">
        <v>1372</v>
      </c>
      <c r="F61" t="s">
        <v>494</v>
      </c>
      <c r="G61" t="s">
        <v>3467</v>
      </c>
      <c r="H61" s="13" t="s">
        <v>336</v>
      </c>
      <c r="I61" t="s">
        <v>366</v>
      </c>
      <c r="J61" t="s">
        <v>366</v>
      </c>
      <c r="K61" t="s">
        <v>3394</v>
      </c>
      <c r="L61" t="s">
        <v>365</v>
      </c>
      <c r="M61" t="str">
        <f t="shared" si="0"/>
        <v xml:space="preserve">    name_mod_rai: "Relative abundance indices"</v>
      </c>
      <c r="N61" s="13" t="s">
        <v>1448</v>
      </c>
      <c r="O61" s="9">
        <v>4</v>
      </c>
      <c r="P61" t="s">
        <v>3264</v>
      </c>
      <c r="Q61" t="s">
        <v>3005</v>
      </c>
    </row>
    <row r="62" spans="1:17">
      <c r="A62">
        <v>61</v>
      </c>
      <c r="B62" t="b">
        <v>1</v>
      </c>
      <c r="C62" t="b">
        <v>0</v>
      </c>
      <c r="D62" t="s">
        <v>1405</v>
      </c>
      <c r="E62" t="s">
        <v>1372</v>
      </c>
      <c r="F62" t="s">
        <v>494</v>
      </c>
      <c r="G62" t="s">
        <v>3468</v>
      </c>
      <c r="H62" s="13" t="s">
        <v>336</v>
      </c>
      <c r="I62" t="s">
        <v>916</v>
      </c>
      <c r="J62" t="s">
        <v>916</v>
      </c>
      <c r="K62" t="s">
        <v>3397</v>
      </c>
      <c r="L62" t="s">
        <v>3362</v>
      </c>
      <c r="M62" t="str">
        <f t="shared" si="0"/>
        <v xml:space="preserve">    name_mod_rai_poisson: "Relative abundance indices \- Poisson"</v>
      </c>
      <c r="N62" s="13" t="s">
        <v>1448</v>
      </c>
      <c r="O62" s="9">
        <v>5</v>
      </c>
      <c r="P62" t="s">
        <v>3265</v>
      </c>
      <c r="Q62" t="s">
        <v>3006</v>
      </c>
    </row>
    <row r="63" spans="1:17">
      <c r="A63">
        <v>62</v>
      </c>
      <c r="B63" t="b">
        <v>1</v>
      </c>
      <c r="C63" t="b">
        <v>0</v>
      </c>
      <c r="D63" t="s">
        <v>1405</v>
      </c>
      <c r="E63" t="s">
        <v>1372</v>
      </c>
      <c r="F63" t="s">
        <v>494</v>
      </c>
      <c r="G63" t="s">
        <v>3469</v>
      </c>
      <c r="H63" s="13" t="s">
        <v>336</v>
      </c>
      <c r="I63" t="s">
        <v>1284</v>
      </c>
      <c r="J63" t="s">
        <v>1284</v>
      </c>
      <c r="K63" t="s">
        <v>3399</v>
      </c>
      <c r="L63" t="s">
        <v>3363</v>
      </c>
      <c r="M63" t="str">
        <f t="shared" si="0"/>
        <v xml:space="preserve">    name_mod_rai_zip: "Relative abundance indices \- Zero-inflated poisson (ZIP)"</v>
      </c>
      <c r="N63" s="13" t="s">
        <v>1448</v>
      </c>
      <c r="O63" s="9">
        <v>6</v>
      </c>
      <c r="P63" t="s">
        <v>3266</v>
      </c>
      <c r="Q63" t="s">
        <v>3007</v>
      </c>
    </row>
    <row r="64" spans="1:17">
      <c r="A64">
        <v>63</v>
      </c>
      <c r="B64" t="b">
        <v>1</v>
      </c>
      <c r="C64" t="b">
        <v>0</v>
      </c>
      <c r="D64" t="s">
        <v>1405</v>
      </c>
      <c r="E64" t="s">
        <v>1372</v>
      </c>
      <c r="F64" t="s">
        <v>494</v>
      </c>
      <c r="G64" t="s">
        <v>3470</v>
      </c>
      <c r="H64" s="13" t="s">
        <v>336</v>
      </c>
      <c r="I64" t="s">
        <v>1283</v>
      </c>
      <c r="J64" t="s">
        <v>1283</v>
      </c>
      <c r="K64" t="s">
        <v>3396</v>
      </c>
      <c r="L64" t="s">
        <v>3364</v>
      </c>
      <c r="M64" t="str">
        <f t="shared" si="0"/>
        <v xml:space="preserve">    name_mod_rai_nb: "Relative abundance indices \- Negative binomial (NB)"</v>
      </c>
      <c r="N64" s="13" t="s">
        <v>1448</v>
      </c>
      <c r="O64" s="9">
        <v>7</v>
      </c>
      <c r="P64" t="s">
        <v>3267</v>
      </c>
      <c r="Q64" t="s">
        <v>3008</v>
      </c>
    </row>
    <row r="65" spans="1:17">
      <c r="A65">
        <v>64</v>
      </c>
      <c r="B65" t="b">
        <v>1</v>
      </c>
      <c r="C65" t="b">
        <v>0</v>
      </c>
      <c r="D65" t="s">
        <v>1405</v>
      </c>
      <c r="E65" t="s">
        <v>1372</v>
      </c>
      <c r="F65" t="s">
        <v>494</v>
      </c>
      <c r="G65" t="s">
        <v>3471</v>
      </c>
      <c r="H65" s="13" t="s">
        <v>336</v>
      </c>
      <c r="I65" t="s">
        <v>1281</v>
      </c>
      <c r="J65" t="s">
        <v>1281</v>
      </c>
      <c r="K65" t="s">
        <v>3398</v>
      </c>
      <c r="L65" t="s">
        <v>3365</v>
      </c>
      <c r="M65" t="str">
        <f t="shared" si="0"/>
        <v xml:space="preserve">    name_mod_rai_zinb: "Relative abundance indices \- Zero-inflated negative binomial (ZINB)"</v>
      </c>
      <c r="N65" s="13" t="s">
        <v>1448</v>
      </c>
      <c r="O65" s="9">
        <v>8</v>
      </c>
      <c r="P65" t="s">
        <v>3268</v>
      </c>
      <c r="Q65" t="s">
        <v>3009</v>
      </c>
    </row>
    <row r="66" spans="1:17">
      <c r="A66">
        <v>65</v>
      </c>
      <c r="B66" t="b">
        <v>1</v>
      </c>
      <c r="C66" t="b">
        <v>0</v>
      </c>
      <c r="D66" t="s">
        <v>1405</v>
      </c>
      <c r="E66" t="s">
        <v>1372</v>
      </c>
      <c r="F66" t="s">
        <v>494</v>
      </c>
      <c r="G66" t="s">
        <v>3472</v>
      </c>
      <c r="H66" s="13" t="s">
        <v>336</v>
      </c>
      <c r="I66" t="s">
        <v>1280</v>
      </c>
      <c r="J66" t="s">
        <v>1280</v>
      </c>
      <c r="K66" t="s">
        <v>3395</v>
      </c>
      <c r="L66" t="s">
        <v>3366</v>
      </c>
      <c r="M66" t="str">
        <f t="shared" si="0"/>
        <v xml:space="preserve">    name_mod_rai_hurdle: "Relative abundance indices \- Hurdle"</v>
      </c>
      <c r="N66" s="13" t="s">
        <v>1448</v>
      </c>
      <c r="O66" s="9">
        <v>9</v>
      </c>
      <c r="P66" t="s">
        <v>3269</v>
      </c>
      <c r="Q66" t="s">
        <v>3010</v>
      </c>
    </row>
    <row r="67" spans="1:17">
      <c r="A67">
        <v>66</v>
      </c>
      <c r="B67" t="b">
        <v>1</v>
      </c>
      <c r="C67" t="s">
        <v>2013</v>
      </c>
      <c r="D67" t="s">
        <v>1405</v>
      </c>
      <c r="E67" t="s">
        <v>1372</v>
      </c>
      <c r="F67" t="s">
        <v>494</v>
      </c>
      <c r="G67" t="s">
        <v>3473</v>
      </c>
      <c r="H67" s="13" t="s">
        <v>336</v>
      </c>
      <c r="I67" t="s">
        <v>362</v>
      </c>
      <c r="J67" t="s">
        <v>362</v>
      </c>
      <c r="K67" t="s">
        <v>3387</v>
      </c>
      <c r="L67" t="s">
        <v>1263</v>
      </c>
      <c r="M67" t="str">
        <f t="shared" si="0"/>
        <v xml:space="preserve">    name_mod_cr_cmr: "Capture-recapture (CR) / Capture-mark-recapture (CMR)"</v>
      </c>
      <c r="N67" s="13" t="s">
        <v>1448</v>
      </c>
      <c r="O67" s="9">
        <v>10</v>
      </c>
      <c r="P67" t="s">
        <v>3270</v>
      </c>
      <c r="Q67" t="s">
        <v>3011</v>
      </c>
    </row>
    <row r="68" spans="1:17">
      <c r="A68">
        <v>67</v>
      </c>
      <c r="B68" t="b">
        <v>1</v>
      </c>
      <c r="C68" t="s">
        <v>2013</v>
      </c>
      <c r="D68" t="s">
        <v>1405</v>
      </c>
      <c r="E68" t="s">
        <v>1372</v>
      </c>
      <c r="F68" t="s">
        <v>494</v>
      </c>
      <c r="G68" t="s">
        <v>3474</v>
      </c>
      <c r="H68" s="13" t="s">
        <v>336</v>
      </c>
      <c r="I68" t="s">
        <v>361</v>
      </c>
      <c r="J68" t="s">
        <v>361</v>
      </c>
      <c r="K68" t="s">
        <v>3403</v>
      </c>
      <c r="L68" t="s">
        <v>1264</v>
      </c>
      <c r="M68" t="str">
        <f t="shared" si="0"/>
        <v xml:space="preserve">    name_mod_scr_secr: "Spatial capture-recapture (SCR) / Spatially explicit capture recapture (SECR)"</v>
      </c>
      <c r="N68" s="13" t="s">
        <v>1448</v>
      </c>
      <c r="O68" s="9">
        <v>11</v>
      </c>
      <c r="P68" t="s">
        <v>3271</v>
      </c>
      <c r="Q68" t="s">
        <v>3012</v>
      </c>
    </row>
    <row r="69" spans="1:17">
      <c r="A69">
        <v>68</v>
      </c>
      <c r="B69" t="b">
        <v>1</v>
      </c>
      <c r="C69" t="b">
        <v>0</v>
      </c>
      <c r="D69" t="s">
        <v>1405</v>
      </c>
      <c r="E69" t="s">
        <v>1372</v>
      </c>
      <c r="F69" t="s">
        <v>494</v>
      </c>
      <c r="G69" t="s">
        <v>3475</v>
      </c>
      <c r="H69" s="13" t="s">
        <v>336</v>
      </c>
      <c r="I69" t="s">
        <v>360</v>
      </c>
      <c r="J69" t="s">
        <v>360</v>
      </c>
      <c r="K69" t="s">
        <v>3392</v>
      </c>
      <c r="L69" t="s">
        <v>359</v>
      </c>
      <c r="M69" t="str">
        <f t="shared" si="0"/>
        <v xml:space="preserve">    name_mod_mr: "Mark-resight (MR)"</v>
      </c>
      <c r="N69" s="13" t="s">
        <v>1448</v>
      </c>
      <c r="O69" s="9">
        <v>12</v>
      </c>
      <c r="P69" t="s">
        <v>3272</v>
      </c>
      <c r="Q69" t="s">
        <v>3013</v>
      </c>
    </row>
    <row r="70" spans="1:17">
      <c r="A70">
        <v>69</v>
      </c>
      <c r="B70" t="b">
        <v>1</v>
      </c>
      <c r="C70" t="s">
        <v>2013</v>
      </c>
      <c r="D70" t="s">
        <v>1405</v>
      </c>
      <c r="E70" t="s">
        <v>1372</v>
      </c>
      <c r="F70" t="s">
        <v>494</v>
      </c>
      <c r="G70" t="s">
        <v>3476</v>
      </c>
      <c r="H70" s="13" t="s">
        <v>336</v>
      </c>
      <c r="I70" t="s">
        <v>358</v>
      </c>
      <c r="J70" t="s">
        <v>358</v>
      </c>
      <c r="K70" t="s">
        <v>3404</v>
      </c>
      <c r="L70" t="s">
        <v>357</v>
      </c>
      <c r="M70" t="str">
        <f t="shared" si="0"/>
        <v xml:space="preserve">    name_mod_smr: "Spatial mark-resight "</v>
      </c>
      <c r="N70" s="13" t="s">
        <v>1448</v>
      </c>
      <c r="O70" s="9">
        <v>13</v>
      </c>
      <c r="P70" t="s">
        <v>3273</v>
      </c>
      <c r="Q70" t="s">
        <v>3014</v>
      </c>
    </row>
    <row r="71" spans="1:17">
      <c r="A71">
        <v>70</v>
      </c>
      <c r="B71" t="b">
        <v>1</v>
      </c>
      <c r="C71" t="s">
        <v>2013</v>
      </c>
      <c r="D71" t="s">
        <v>1405</v>
      </c>
      <c r="E71" t="s">
        <v>1372</v>
      </c>
      <c r="F71" t="s">
        <v>494</v>
      </c>
      <c r="G71" t="s">
        <v>3477</v>
      </c>
      <c r="H71" s="13" t="s">
        <v>336</v>
      </c>
      <c r="I71" t="s">
        <v>356</v>
      </c>
      <c r="J71" t="s">
        <v>356</v>
      </c>
      <c r="K71" t="s">
        <v>3402</v>
      </c>
      <c r="L71" t="s">
        <v>1265</v>
      </c>
      <c r="M71" t="str">
        <f t="shared" si="0"/>
        <v xml:space="preserve">    name_mod_sc: "Spatial count (SC) model / Unmarked spatial capture-recapture"</v>
      </c>
      <c r="N71" s="13" t="s">
        <v>1448</v>
      </c>
      <c r="O71" s="9">
        <v>14</v>
      </c>
      <c r="P71" t="s">
        <v>3274</v>
      </c>
      <c r="Q71" t="s">
        <v>3015</v>
      </c>
    </row>
    <row r="72" spans="1:17">
      <c r="A72">
        <v>71</v>
      </c>
      <c r="B72" t="b">
        <v>1</v>
      </c>
      <c r="C72" t="s">
        <v>2013</v>
      </c>
      <c r="D72" t="s">
        <v>1405</v>
      </c>
      <c r="E72" t="s">
        <v>1372</v>
      </c>
      <c r="F72" t="s">
        <v>494</v>
      </c>
      <c r="G72" t="s">
        <v>3478</v>
      </c>
      <c r="H72" s="13" t="s">
        <v>336</v>
      </c>
      <c r="I72" t="s">
        <v>355</v>
      </c>
      <c r="J72" t="s">
        <v>355</v>
      </c>
      <c r="K72" t="s">
        <v>3386</v>
      </c>
      <c r="L72" t="s">
        <v>1278</v>
      </c>
      <c r="M72" t="str">
        <f t="shared" si="0"/>
        <v xml:space="preserve">    name_mod_catspim: "Spatial Partial Identity Model (Categorical SPIM; catSPIM)"</v>
      </c>
      <c r="N72" s="13" t="s">
        <v>1448</v>
      </c>
      <c r="O72" s="9">
        <v>15</v>
      </c>
      <c r="P72" t="s">
        <v>3275</v>
      </c>
      <c r="Q72" t="s">
        <v>3016</v>
      </c>
    </row>
    <row r="73" spans="1:17">
      <c r="A73">
        <v>72</v>
      </c>
      <c r="B73" t="b">
        <v>1</v>
      </c>
      <c r="C73" t="s">
        <v>2013</v>
      </c>
      <c r="D73" t="s">
        <v>1405</v>
      </c>
      <c r="E73" t="s">
        <v>1372</v>
      </c>
      <c r="F73" t="s">
        <v>494</v>
      </c>
      <c r="G73" t="s">
        <v>3479</v>
      </c>
      <c r="H73" s="13" t="s">
        <v>336</v>
      </c>
      <c r="I73" t="s">
        <v>354</v>
      </c>
      <c r="J73" t="s">
        <v>354</v>
      </c>
      <c r="K73" t="s">
        <v>3384</v>
      </c>
      <c r="L73" t="s">
        <v>353</v>
      </c>
      <c r="M73" t="str">
        <f t="shared" si="0"/>
        <v xml:space="preserve">    name_mod_2flankspim: "Spatial Partial Identity Model (2-flank SPIM)"</v>
      </c>
      <c r="N73" s="13" t="s">
        <v>1448</v>
      </c>
      <c r="O73" s="9">
        <v>16</v>
      </c>
      <c r="P73" t="s">
        <v>3276</v>
      </c>
      <c r="Q73" t="s">
        <v>3017</v>
      </c>
    </row>
    <row r="74" spans="1:17">
      <c r="A74">
        <v>73</v>
      </c>
      <c r="B74" t="b">
        <v>1</v>
      </c>
      <c r="C74" t="s">
        <v>2013</v>
      </c>
      <c r="D74" t="s">
        <v>1405</v>
      </c>
      <c r="E74" t="s">
        <v>1372</v>
      </c>
      <c r="F74" t="s">
        <v>494</v>
      </c>
      <c r="G74" t="s">
        <v>3480</v>
      </c>
      <c r="H74" s="13" t="s">
        <v>336</v>
      </c>
      <c r="I74" t="s">
        <v>348</v>
      </c>
      <c r="J74" t="s">
        <v>348</v>
      </c>
      <c r="K74" t="s">
        <v>3400</v>
      </c>
      <c r="L74" t="s">
        <v>347</v>
      </c>
      <c r="M74" t="str">
        <f t="shared" si="0"/>
        <v xml:space="preserve">    name_mod_rem: "Random encounter model (REM)"</v>
      </c>
      <c r="N74" s="13" t="s">
        <v>1448</v>
      </c>
      <c r="O74" s="9">
        <v>17</v>
      </c>
      <c r="P74" t="s">
        <v>3277</v>
      </c>
      <c r="Q74" t="s">
        <v>3018</v>
      </c>
    </row>
    <row r="75" spans="1:17">
      <c r="A75">
        <v>74</v>
      </c>
      <c r="B75" t="b">
        <v>1</v>
      </c>
      <c r="C75" t="s">
        <v>2013</v>
      </c>
      <c r="D75" t="s">
        <v>1405</v>
      </c>
      <c r="E75" t="s">
        <v>1372</v>
      </c>
      <c r="F75" t="s">
        <v>494</v>
      </c>
      <c r="G75" t="s">
        <v>3481</v>
      </c>
      <c r="H75" s="13" t="s">
        <v>336</v>
      </c>
      <c r="I75" t="s">
        <v>346</v>
      </c>
      <c r="J75" t="s">
        <v>346</v>
      </c>
      <c r="K75" t="s">
        <v>3401</v>
      </c>
      <c r="L75" t="s">
        <v>345</v>
      </c>
      <c r="M75" t="str">
        <f t="shared" si="0"/>
        <v xml:space="preserve">    name_mod_rest: "Random encounter and staying time (REST)"</v>
      </c>
      <c r="N75" s="13" t="s">
        <v>1448</v>
      </c>
      <c r="O75" s="9">
        <v>18</v>
      </c>
      <c r="P75" t="s">
        <v>3278</v>
      </c>
      <c r="Q75" t="s">
        <v>3019</v>
      </c>
    </row>
    <row r="76" spans="1:17">
      <c r="A76">
        <v>75</v>
      </c>
      <c r="B76" t="b">
        <v>1</v>
      </c>
      <c r="C76" t="s">
        <v>2013</v>
      </c>
      <c r="D76" t="s">
        <v>1405</v>
      </c>
      <c r="E76" t="s">
        <v>1372</v>
      </c>
      <c r="F76" t="s">
        <v>494</v>
      </c>
      <c r="G76" t="s">
        <v>3482</v>
      </c>
      <c r="H76" s="13" t="s">
        <v>336</v>
      </c>
      <c r="I76" t="s">
        <v>344</v>
      </c>
      <c r="J76" t="s">
        <v>344</v>
      </c>
      <c r="K76" t="s">
        <v>3406</v>
      </c>
      <c r="L76" t="s">
        <v>343</v>
      </c>
      <c r="M76" t="str">
        <f t="shared" si="0"/>
        <v xml:space="preserve">    name_mod_tifc: "Time in front of the camera (TIFC)"</v>
      </c>
      <c r="N76" s="13" t="s">
        <v>1448</v>
      </c>
      <c r="O76" s="9">
        <v>19</v>
      </c>
      <c r="P76" t="s">
        <v>3279</v>
      </c>
      <c r="Q76" t="s">
        <v>3020</v>
      </c>
    </row>
    <row r="77" spans="1:17">
      <c r="A77">
        <v>76</v>
      </c>
      <c r="B77" t="b">
        <v>1</v>
      </c>
      <c r="C77" t="s">
        <v>2013</v>
      </c>
      <c r="D77" t="s">
        <v>1405</v>
      </c>
      <c r="E77" t="s">
        <v>1372</v>
      </c>
      <c r="F77" t="s">
        <v>494</v>
      </c>
      <c r="G77" t="s">
        <v>3483</v>
      </c>
      <c r="H77" s="13" t="s">
        <v>336</v>
      </c>
      <c r="I77" t="s">
        <v>342</v>
      </c>
      <c r="J77" t="s">
        <v>342</v>
      </c>
      <c r="K77" t="s">
        <v>3389</v>
      </c>
      <c r="L77" t="s">
        <v>341</v>
      </c>
      <c r="M77" t="str">
        <f t="shared" si="0"/>
        <v xml:space="preserve">    name_mod_ds: "Distance sampling (DS)"</v>
      </c>
      <c r="N77" s="13" t="s">
        <v>1448</v>
      </c>
      <c r="O77" s="9">
        <v>20</v>
      </c>
      <c r="P77" t="s">
        <v>3280</v>
      </c>
      <c r="Q77" t="s">
        <v>3021</v>
      </c>
    </row>
    <row r="78" spans="1:17">
      <c r="A78">
        <v>77</v>
      </c>
      <c r="B78" t="b">
        <v>1</v>
      </c>
      <c r="C78" t="s">
        <v>2013</v>
      </c>
      <c r="D78" t="s">
        <v>1405</v>
      </c>
      <c r="E78" t="s">
        <v>1372</v>
      </c>
      <c r="F78" t="s">
        <v>494</v>
      </c>
      <c r="G78" t="s">
        <v>3484</v>
      </c>
      <c r="H78" s="13" t="s">
        <v>336</v>
      </c>
      <c r="I78" t="s">
        <v>340</v>
      </c>
      <c r="J78" t="s">
        <v>340</v>
      </c>
      <c r="K78" t="s">
        <v>3407</v>
      </c>
      <c r="L78" t="s">
        <v>339</v>
      </c>
      <c r="M78" t="str">
        <f t="shared" si="0"/>
        <v xml:space="preserve">    name_mod_tte: "Time-to-event (TTE)"</v>
      </c>
      <c r="N78" s="13" t="s">
        <v>1448</v>
      </c>
      <c r="O78" s="9">
        <v>21</v>
      </c>
      <c r="P78" t="s">
        <v>3281</v>
      </c>
      <c r="Q78" t="s">
        <v>3022</v>
      </c>
    </row>
    <row r="79" spans="1:17">
      <c r="A79">
        <v>78</v>
      </c>
      <c r="B79" t="b">
        <v>1</v>
      </c>
      <c r="C79" t="s">
        <v>2013</v>
      </c>
      <c r="D79" t="s">
        <v>1405</v>
      </c>
      <c r="E79" t="s">
        <v>1372</v>
      </c>
      <c r="F79" t="s">
        <v>494</v>
      </c>
      <c r="G79" t="s">
        <v>3485</v>
      </c>
      <c r="H79" s="13" t="s">
        <v>336</v>
      </c>
      <c r="I79" t="s">
        <v>338</v>
      </c>
      <c r="J79" t="s">
        <v>338</v>
      </c>
      <c r="K79" t="s">
        <v>3405</v>
      </c>
      <c r="L79" t="s">
        <v>337</v>
      </c>
      <c r="M79" t="str">
        <f t="shared" si="0"/>
        <v xml:space="preserve">    name_mod_ste: "Space-to-event (STE)"</v>
      </c>
      <c r="N79" s="13" t="s">
        <v>1448</v>
      </c>
      <c r="O79" s="9">
        <v>22</v>
      </c>
      <c r="P79" t="s">
        <v>3282</v>
      </c>
      <c r="Q79" t="s">
        <v>3023</v>
      </c>
    </row>
    <row r="80" spans="1:17">
      <c r="A80">
        <v>79</v>
      </c>
      <c r="B80" t="b">
        <v>1</v>
      </c>
      <c r="C80" t="s">
        <v>2013</v>
      </c>
      <c r="D80" t="s">
        <v>1405</v>
      </c>
      <c r="E80" t="s">
        <v>1372</v>
      </c>
      <c r="F80" t="s">
        <v>494</v>
      </c>
      <c r="G80" t="s">
        <v>3486</v>
      </c>
      <c r="H80" s="13" t="s">
        <v>336</v>
      </c>
      <c r="I80" t="s">
        <v>335</v>
      </c>
      <c r="J80" t="s">
        <v>335</v>
      </c>
      <c r="K80" t="s">
        <v>3391</v>
      </c>
      <c r="L80" t="s">
        <v>334</v>
      </c>
      <c r="M80" t="str">
        <f t="shared" si="0"/>
        <v xml:space="preserve">    name_mod_is: "Instantaneous sampling (IS)"</v>
      </c>
      <c r="N80" s="13" t="s">
        <v>1448</v>
      </c>
      <c r="O80" s="9">
        <v>23</v>
      </c>
      <c r="P80" t="s">
        <v>3283</v>
      </c>
      <c r="Q80" t="s">
        <v>3024</v>
      </c>
    </row>
    <row r="81" spans="1:17">
      <c r="A81">
        <v>80</v>
      </c>
      <c r="B81" t="b">
        <v>1</v>
      </c>
      <c r="C81" s="7" t="s">
        <v>1285</v>
      </c>
      <c r="D81" t="s">
        <v>1405</v>
      </c>
      <c r="E81" t="s">
        <v>1372</v>
      </c>
      <c r="F81" t="s">
        <v>494</v>
      </c>
      <c r="G81" t="s">
        <v>3487</v>
      </c>
      <c r="H81" s="13" t="s">
        <v>336</v>
      </c>
      <c r="I81" t="s">
        <v>364</v>
      </c>
      <c r="J81" t="s">
        <v>364</v>
      </c>
      <c r="K81" t="s">
        <v>3385</v>
      </c>
      <c r="L81" t="s">
        <v>363</v>
      </c>
      <c r="M81" t="str">
        <f t="shared" si="0"/>
        <v xml:space="preserve">    name_mod_behaviour: "Behaviour"</v>
      </c>
      <c r="N81" s="13" t="s">
        <v>1448</v>
      </c>
      <c r="O81" s="9">
        <v>24</v>
      </c>
      <c r="P81" t="s">
        <v>3284</v>
      </c>
      <c r="Q81" t="s">
        <v>3025</v>
      </c>
    </row>
  </sheetData>
  <autoFilter ref="A1:Q81" xr:uid="{1FD7E837-3E04-46DB-9697-1ACBB1DD41C9}">
    <sortState xmlns:xlrd2="http://schemas.microsoft.com/office/spreadsheetml/2017/richdata2" ref="A2:Q81">
      <sortCondition ref="G1:G81"/>
    </sortState>
  </autoFilter>
  <conditionalFormatting sqref="G1:G41 G43 G45 G47:G1048576">
    <cfRule type="duplicateValues" dxfId="18" priority="9"/>
  </conditionalFormatting>
  <conditionalFormatting sqref="G42">
    <cfRule type="duplicateValues" dxfId="17" priority="3"/>
  </conditionalFormatting>
  <conditionalFormatting sqref="G44">
    <cfRule type="duplicateValues" dxfId="16" priority="2"/>
  </conditionalFormatting>
  <conditionalFormatting sqref="G46">
    <cfRule type="duplicateValues" dxfId="15" priority="1"/>
  </conditionalFormatting>
  <conditionalFormatting sqref="H24:H81">
    <cfRule type="cellIs" dxfId="14" priority="11" operator="equal">
      <formula>"-"</formula>
    </cfRule>
    <cfRule type="cellIs" dxfId="13" priority="12" operator="equal">
      <formula>"TRUE"</formula>
    </cfRule>
  </conditionalFormatting>
  <conditionalFormatting sqref="I1:I1048576">
    <cfRule type="duplicateValues" dxfId="12" priority="8"/>
  </conditionalFormatting>
  <conditionalFormatting sqref="N24:N81">
    <cfRule type="cellIs" dxfId="11" priority="10" operator="equal">
      <formula>"-"</formula>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I17"/>
  <sheetViews>
    <sheetView workbookViewId="0">
      <selection activeCell="C15" sqref="C15"/>
    </sheetView>
  </sheetViews>
  <sheetFormatPr defaultRowHeight="14.25"/>
  <cols>
    <col min="1" max="1" width="7.25" bestFit="1" customWidth="1"/>
    <col min="2" max="2" width="14.25" bestFit="1" customWidth="1"/>
    <col min="3" max="3" width="32.875" bestFit="1" customWidth="1"/>
    <col min="4" max="4" width="27.125" customWidth="1"/>
    <col min="5" max="5" width="53.75" bestFit="1" customWidth="1"/>
    <col min="8" max="8" width="29.375" customWidth="1"/>
    <col min="10" max="10" width="25.875" customWidth="1"/>
  </cols>
  <sheetData>
    <row r="1" spans="1:9" ht="15">
      <c r="A1" s="6" t="s">
        <v>923</v>
      </c>
      <c r="B1" s="6" t="s">
        <v>3216</v>
      </c>
      <c r="C1" s="6" t="s">
        <v>3215</v>
      </c>
      <c r="D1" s="6" t="s">
        <v>2580</v>
      </c>
      <c r="E1" s="6" t="s">
        <v>384</v>
      </c>
      <c r="F1" s="6" t="s">
        <v>1192</v>
      </c>
      <c r="G1" s="6" t="s">
        <v>732</v>
      </c>
    </row>
    <row r="2" spans="1:9">
      <c r="A2">
        <v>1</v>
      </c>
      <c r="B2" t="s">
        <v>1399</v>
      </c>
      <c r="C2" t="s">
        <v>1384</v>
      </c>
      <c r="D2" t="s">
        <v>1383</v>
      </c>
      <c r="E2" t="str">
        <f t="shared" ref="E2:E17" si="0">B2&amp;"_text: "&amp;""""&amp;C2&amp;""""</f>
        <v>prog_1_text: "Objectives &amp; Resources"</v>
      </c>
      <c r="F2" t="s">
        <v>1386</v>
      </c>
      <c r="G2" t="s">
        <v>2251</v>
      </c>
      <c r="H2" t="s">
        <v>3372</v>
      </c>
      <c r="I2" t="str">
        <f>H2&amp;")="</f>
        <v>(#i_objective_resources)=</v>
      </c>
    </row>
    <row r="3" spans="1:9">
      <c r="A3">
        <v>2</v>
      </c>
      <c r="B3" t="s">
        <v>1400</v>
      </c>
      <c r="C3" t="s">
        <v>1382</v>
      </c>
      <c r="D3" t="s">
        <v>1381</v>
      </c>
      <c r="E3" t="str">
        <f t="shared" si="0"/>
        <v>prog_2_text: "Study area &amp; Site selection constraints"</v>
      </c>
      <c r="F3" t="s">
        <v>1389</v>
      </c>
      <c r="G3" t="s">
        <v>2247</v>
      </c>
      <c r="H3" t="s">
        <v>3373</v>
      </c>
      <c r="I3" t="str">
        <f t="shared" ref="I3:I17" si="1">H3&amp;")="</f>
        <v>(#i_study_area_site_selection_constraints)=</v>
      </c>
    </row>
    <row r="4" spans="1:9">
      <c r="A4">
        <v>2.1</v>
      </c>
      <c r="B4" t="s">
        <v>3219</v>
      </c>
      <c r="C4" t="s">
        <v>433</v>
      </c>
      <c r="D4" t="s">
        <v>1381</v>
      </c>
      <c r="E4" t="str">
        <f t="shared" si="0"/>
        <v>prog_2_1_text: "Study area"</v>
      </c>
      <c r="F4" t="s">
        <v>1389</v>
      </c>
      <c r="H4" t="s">
        <v>3374</v>
      </c>
      <c r="I4" t="str">
        <f t="shared" si="1"/>
        <v>(#i_)=</v>
      </c>
    </row>
    <row r="5" spans="1:9">
      <c r="A5">
        <v>2.2000000000000002</v>
      </c>
      <c r="B5" t="s">
        <v>3218</v>
      </c>
      <c r="C5" t="s">
        <v>3144</v>
      </c>
      <c r="D5" t="s">
        <v>1381</v>
      </c>
      <c r="E5" t="str">
        <f t="shared" si="0"/>
        <v>prog_2_2_text: "Site selection constraints"</v>
      </c>
      <c r="F5" t="s">
        <v>1389</v>
      </c>
      <c r="H5" t="s">
        <v>3374</v>
      </c>
      <c r="I5" t="str">
        <f t="shared" si="1"/>
        <v>(#i_)=</v>
      </c>
    </row>
    <row r="6" spans="1:9">
      <c r="A6">
        <v>3</v>
      </c>
      <c r="B6" t="s">
        <v>1401</v>
      </c>
      <c r="C6" t="s">
        <v>1380</v>
      </c>
      <c r="D6" t="s">
        <v>1379</v>
      </c>
      <c r="E6" t="str">
        <f t="shared" si="0"/>
        <v>prog_3_text: "Duration &amp; Timing"</v>
      </c>
      <c r="F6" t="s">
        <v>1389</v>
      </c>
      <c r="G6" t="s">
        <v>2252</v>
      </c>
      <c r="H6" t="s">
        <v>3375</v>
      </c>
      <c r="I6" t="str">
        <f t="shared" si="1"/>
        <v>(#i_duration_timing)=</v>
      </c>
    </row>
    <row r="7" spans="1:9">
      <c r="A7">
        <v>3.1</v>
      </c>
      <c r="B7" t="s">
        <v>3229</v>
      </c>
      <c r="C7" t="s">
        <v>3227</v>
      </c>
      <c r="E7" t="str">
        <f t="shared" si="0"/>
        <v>prog_3_1_text: "Duration"</v>
      </c>
      <c r="H7" t="s">
        <v>3374</v>
      </c>
      <c r="I7" t="str">
        <f t="shared" si="1"/>
        <v>(#i_)=</v>
      </c>
    </row>
    <row r="8" spans="1:9">
      <c r="A8">
        <v>3.2</v>
      </c>
      <c r="B8" t="s">
        <v>3230</v>
      </c>
      <c r="C8" t="s">
        <v>3228</v>
      </c>
      <c r="E8" t="str">
        <f t="shared" si="0"/>
        <v>prog_3_2_text: "Timing"</v>
      </c>
      <c r="H8" t="s">
        <v>3374</v>
      </c>
      <c r="I8" t="str">
        <f t="shared" si="1"/>
        <v>(#i_)=</v>
      </c>
    </row>
    <row r="9" spans="1:9">
      <c r="A9">
        <v>4</v>
      </c>
      <c r="B9" t="s">
        <v>1402</v>
      </c>
      <c r="C9" t="s">
        <v>1378</v>
      </c>
      <c r="D9" t="s">
        <v>1377</v>
      </c>
      <c r="E9" t="str">
        <f t="shared" si="0"/>
        <v>prog_4_text: "Target species"</v>
      </c>
      <c r="F9" t="s">
        <v>1387</v>
      </c>
      <c r="G9" t="s">
        <v>2250</v>
      </c>
      <c r="H9" t="s">
        <v>3376</v>
      </c>
      <c r="I9" t="str">
        <f t="shared" si="1"/>
        <v>(#i_target_species)=</v>
      </c>
    </row>
    <row r="10" spans="1:9">
      <c r="A10">
        <v>4.2</v>
      </c>
      <c r="B10" t="s">
        <v>3222</v>
      </c>
      <c r="C10" t="s">
        <v>3146</v>
      </c>
      <c r="D10" t="s">
        <v>1377</v>
      </c>
      <c r="E10" t="str">
        <f t="shared" si="0"/>
        <v>prog_4_2_text: "Target species (multiple)"</v>
      </c>
      <c r="F10" t="s">
        <v>1387</v>
      </c>
      <c r="H10" t="s">
        <v>3374</v>
      </c>
      <c r="I10" t="str">
        <f t="shared" si="1"/>
        <v>(#i_)=</v>
      </c>
    </row>
    <row r="11" spans="1:9">
      <c r="A11">
        <v>4.0999999999999996</v>
      </c>
      <c r="B11" t="s">
        <v>3221</v>
      </c>
      <c r="C11" t="s">
        <v>3145</v>
      </c>
      <c r="D11" t="s">
        <v>1377</v>
      </c>
      <c r="E11" t="str">
        <f t="shared" si="0"/>
        <v>prog_4_1_text: "Target species (single)"</v>
      </c>
      <c r="F11" t="s">
        <v>1387</v>
      </c>
      <c r="H11" t="s">
        <v>3374</v>
      </c>
      <c r="I11" t="str">
        <f t="shared" si="1"/>
        <v>(#i_)=</v>
      </c>
    </row>
    <row r="12" spans="1:9">
      <c r="A12">
        <v>5</v>
      </c>
      <c r="B12" t="s">
        <v>1403</v>
      </c>
      <c r="C12" t="s">
        <v>1376</v>
      </c>
      <c r="D12" t="s">
        <v>1375</v>
      </c>
      <c r="E12" t="str">
        <f t="shared" si="0"/>
        <v>prog_5_text: "Equipment &amp; Deployment"</v>
      </c>
      <c r="F12" t="s">
        <v>1388</v>
      </c>
      <c r="G12" t="s">
        <v>2253</v>
      </c>
      <c r="H12" t="s">
        <v>3377</v>
      </c>
      <c r="I12" t="str">
        <f t="shared" si="1"/>
        <v>(#i_equipment_deployment)=</v>
      </c>
    </row>
    <row r="13" spans="1:9">
      <c r="A13">
        <v>6</v>
      </c>
      <c r="B13" t="s">
        <v>1404</v>
      </c>
      <c r="C13" t="s">
        <v>1374</v>
      </c>
      <c r="D13" t="s">
        <v>1373</v>
      </c>
      <c r="E13" t="str">
        <f t="shared" si="0"/>
        <v>prog_6_text: "Data &amp; Analysis"</v>
      </c>
      <c r="F13" t="s">
        <v>1385</v>
      </c>
      <c r="G13" t="s">
        <v>2248</v>
      </c>
      <c r="H13" t="s">
        <v>3378</v>
      </c>
      <c r="I13" t="str">
        <f>H13&amp;")="</f>
        <v>(#i_data_analysis)=</v>
      </c>
    </row>
    <row r="14" spans="1:9">
      <c r="A14">
        <v>7</v>
      </c>
      <c r="B14" t="s">
        <v>1405</v>
      </c>
      <c r="C14" t="s">
        <v>1372</v>
      </c>
      <c r="D14" t="s">
        <v>1371</v>
      </c>
      <c r="E14" t="str">
        <f t="shared" si="0"/>
        <v>prog_7_text: "Recommendations"</v>
      </c>
      <c r="F14" t="s">
        <v>1390</v>
      </c>
      <c r="G14" t="s">
        <v>2249</v>
      </c>
      <c r="H14" t="s">
        <v>3379</v>
      </c>
      <c r="I14" t="str">
        <f t="shared" si="1"/>
        <v>(#i_recommendations)=</v>
      </c>
    </row>
    <row r="15" spans="1:9">
      <c r="A15">
        <v>7.1</v>
      </c>
      <c r="B15" t="s">
        <v>3220</v>
      </c>
      <c r="C15" t="s">
        <v>3217</v>
      </c>
      <c r="D15" t="s">
        <v>1371</v>
      </c>
      <c r="E15" t="str">
        <f t="shared" si="0"/>
        <v>prog_7_1_text: "Recommendations - Modelling approach"</v>
      </c>
      <c r="F15" t="s">
        <v>1390</v>
      </c>
      <c r="H15" t="s">
        <v>3380</v>
      </c>
      <c r="I15" t="str">
        <f t="shared" si="1"/>
        <v>(#i_recommendations_modelling_approach)=</v>
      </c>
    </row>
    <row r="16" spans="1:9">
      <c r="A16">
        <v>7.2</v>
      </c>
      <c r="B16" t="s">
        <v>3225</v>
      </c>
      <c r="C16" t="s">
        <v>3223</v>
      </c>
      <c r="D16" t="s">
        <v>1371</v>
      </c>
      <c r="E16" t="str">
        <f t="shared" si="0"/>
        <v>prog_7_2_text: "Recommendations - Study design"</v>
      </c>
      <c r="F16" t="s">
        <v>1390</v>
      </c>
      <c r="H16" t="s">
        <v>3381</v>
      </c>
      <c r="I16" t="str">
        <f t="shared" si="1"/>
        <v>(#i_recommendations_study_design)=</v>
      </c>
    </row>
    <row r="17" spans="1:9">
      <c r="A17">
        <v>7.3</v>
      </c>
      <c r="B17" t="s">
        <v>3226</v>
      </c>
      <c r="C17" t="s">
        <v>3224</v>
      </c>
      <c r="D17" t="s">
        <v>1371</v>
      </c>
      <c r="E17" t="str">
        <f t="shared" si="0"/>
        <v>prog_7_3_text: "Recommendations - Analysis considersation"</v>
      </c>
      <c r="F17" t="s">
        <v>1390</v>
      </c>
      <c r="H17" t="s">
        <v>3382</v>
      </c>
      <c r="I17" t="str">
        <f t="shared" si="1"/>
        <v>(#i_recommendations_analysis_considersation)=</v>
      </c>
    </row>
  </sheetData>
  <phoneticPr fontId="4" type="noConversion"/>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278D-A7CB-4D1C-B3BC-3C40BC867BE4}">
  <dimension ref="A1:N336"/>
  <sheetViews>
    <sheetView tabSelected="1" zoomScaleNormal="100" workbookViewId="0">
      <pane ySplit="1" topLeftCell="A150" activePane="bottomLeft" state="frozen"/>
      <selection pane="bottomLeft" activeCell="H160" sqref="H160"/>
    </sheetView>
  </sheetViews>
  <sheetFormatPr defaultRowHeight="14.25"/>
  <cols>
    <col min="2" max="4" width="0" hidden="1" customWidth="1"/>
    <col min="5" max="5" width="31.125" bestFit="1" customWidth="1"/>
    <col min="6" max="7" width="43.375" hidden="1" customWidth="1"/>
    <col min="8" max="8" width="19" customWidth="1"/>
    <col min="9" max="9" width="26.125" customWidth="1"/>
    <col min="10" max="10" width="32.5" customWidth="1"/>
    <col min="11" max="11" width="19.625" customWidth="1"/>
    <col min="12" max="14" width="22.125" customWidth="1"/>
  </cols>
  <sheetData>
    <row r="1" spans="1:14" ht="15">
      <c r="A1" s="3" t="s">
        <v>840</v>
      </c>
      <c r="B1" s="3" t="s">
        <v>2624</v>
      </c>
      <c r="C1" s="3" t="s">
        <v>837</v>
      </c>
      <c r="D1" s="3" t="s">
        <v>836</v>
      </c>
      <c r="E1" s="3" t="s">
        <v>839</v>
      </c>
      <c r="F1" s="3" t="s">
        <v>2971</v>
      </c>
      <c r="G1" s="3" t="s">
        <v>2972</v>
      </c>
      <c r="H1" s="3" t="s">
        <v>39</v>
      </c>
      <c r="I1" s="3" t="s">
        <v>838</v>
      </c>
      <c r="J1" s="3" t="s">
        <v>1</v>
      </c>
      <c r="K1" s="3" t="s">
        <v>2015</v>
      </c>
      <c r="L1" s="3" t="s">
        <v>2030</v>
      </c>
      <c r="M1" s="3" t="s">
        <v>2223</v>
      </c>
      <c r="N1" s="3" t="s">
        <v>2222</v>
      </c>
    </row>
    <row r="2" spans="1:14" s="15" customFormat="1">
      <c r="A2" t="s">
        <v>2626</v>
      </c>
      <c r="B2" t="b">
        <v>1</v>
      </c>
      <c r="C2" t="b">
        <v>0</v>
      </c>
      <c r="D2" t="b">
        <v>0</v>
      </c>
      <c r="E2" t="s">
        <v>38</v>
      </c>
      <c r="F2" t="s">
        <v>2257</v>
      </c>
      <c r="G2" t="s">
        <v>2652</v>
      </c>
      <c r="H2" t="s">
        <v>329</v>
      </c>
      <c r="I2" t="s">
        <v>329</v>
      </c>
      <c r="J2" t="s">
        <v>1733</v>
      </c>
      <c r="K2" t="s">
        <v>633</v>
      </c>
      <c r="L2" t="str">
        <f t="shared" ref="L2:L33" si="0">LEFT(J2,141)&amp;" &lt;br&gt; &amp;nbsp;&amp;nbsp;&amp;nbsp;&amp;nbsp;&amp;nbsp;&amp;nbsp;&amp;nbsp;&amp;nbsp;"&amp;MID(J2,2,142)&amp;MID(J2,142,500)&amp;"&lt;br&gt;&lt;br&gt;"</f>
        <v>Alberta Biodiversity Monitoring Institute [ABMI] (2021). *Terrestrial ARU and Remote Camera Trap Protocols.* Edmonton, Alberta. &lt;https://abmi &lt;br&gt; &amp;nbsp;&amp;nbsp;&amp;nbsp;&amp;nbsp;&amp;nbsp;&amp;nbsp;&amp;nbsp;&amp;nbsp;lberta Biodiversity Monitoring Institute [ABMI] (2021). *Terrestrial ARU and Remote Camera Trap Protocols.* Edmonton, Alberta. &lt;https://abmi.c.ca/home/publications/551-600/599&gt;&lt;br&gt;&lt;br&gt;</v>
      </c>
      <c r="M2" t="str">
        <f t="shared" ref="M2:M65" si="1">"    ref_intext_"&amp;E2&amp;": "&amp;""""&amp;H2&amp;""""</f>
        <v xml:space="preserve">    ref_intext_abmi_2021: "Alberta Biodiversity Monitoring Institute [ABMI], 2021"</v>
      </c>
      <c r="N2" t="str">
        <f t="shared" ref="N2:N65" si="2">"    ref_bib_"&amp;E2&amp;": "&amp;""""&amp;J2&amp;""""</f>
        <v xml:space="preserve">    ref_bib_abmi_2021: "Alberta Biodiversity Monitoring Institute [ABMI] (2021). *Terrestrial ARU and Remote Camera Trap Protocols.* Edmonton, Alberta. &lt;https://abmi.ca/home/publications/551-600/599&gt;"</v>
      </c>
    </row>
    <row r="3" spans="1:14" s="15" customFormat="1">
      <c r="A3" t="s">
        <v>2626</v>
      </c>
      <c r="B3" t="b">
        <v>0</v>
      </c>
      <c r="C3" t="b">
        <v>0</v>
      </c>
      <c r="D3" t="s">
        <v>800</v>
      </c>
      <c r="E3" t="s">
        <v>1455</v>
      </c>
      <c r="F3" t="s">
        <v>2254</v>
      </c>
      <c r="G3" t="s">
        <v>2649</v>
      </c>
      <c r="H3" t="s">
        <v>332</v>
      </c>
      <c r="I3" t="s">
        <v>835</v>
      </c>
      <c r="J3" t="s">
        <v>1732</v>
      </c>
      <c r="K3" t="s">
        <v>633</v>
      </c>
      <c r="L3" t="str">
        <f t="shared" si="0"/>
        <v>Abolaffio, M., Focardi, S., &amp; Santini, G. (2019). Avoiding misleading messages: Population assessment using camera trapping is not a simple t &lt;br&gt; &amp;nbsp;&amp;nbsp;&amp;nbsp;&amp;nbsp;&amp;nbsp;&amp;nbsp;&amp;nbsp;&amp;nbsp;bolaffio, M., Focardi, S., &amp; Santini, G. (2019). Avoiding misleading messages: Population assessment using camera trapping is not a simple tasask. *Journal of Animal Ecology, 88*(12), 2011–2016. Medline. &lt;https://doi.org/10.1111/1365-2656.13085&gt;&lt;br&gt;&lt;br&gt;</v>
      </c>
      <c r="M3" t="str">
        <f t="shared" si="1"/>
        <v xml:space="preserve">    ref_intext_abolaffio_et_al_2019: "Abolaffio et al, 2019"</v>
      </c>
      <c r="N3" t="str">
        <f t="shared" si="2"/>
        <v xml:space="preserve">    ref_bib_abolaffio_et_al_2019: "Abolaffio, M., Focardi, S., &amp; Santini, G. (2019). Avoiding misleading messages: Population assessment using camera trapping is not a simple task. *Journal of Animal Ecology, 88*(12), 2011–2016. Medline. &lt;https://doi.org/10.1111/1365-2656.13085&gt;"</v>
      </c>
    </row>
    <row r="4" spans="1:14" s="15" customFormat="1">
      <c r="A4" t="s">
        <v>2626</v>
      </c>
      <c r="B4" t="b">
        <v>1</v>
      </c>
      <c r="C4" t="b">
        <v>1</v>
      </c>
      <c r="D4" t="b">
        <v>1</v>
      </c>
      <c r="E4" t="s">
        <v>1456</v>
      </c>
      <c r="F4" t="s">
        <v>2255</v>
      </c>
      <c r="G4" t="s">
        <v>2650</v>
      </c>
      <c r="H4" t="s">
        <v>330</v>
      </c>
      <c r="I4" t="s">
        <v>330</v>
      </c>
      <c r="J4" t="s">
        <v>3583</v>
      </c>
      <c r="K4" t="s">
        <v>633</v>
      </c>
      <c r="L4" t="str">
        <f t="shared" si="0"/>
        <v>Ahumada, J. A., Silva, C. E. F., Gajapersad, K., Hallam, C., Hurtado, J., Martin, E., McWilliam, A., Mugerwa, B., O'Brien, T., Rovero, F., Sh &lt;br&gt; &amp;nbsp;&amp;nbsp;&amp;nbsp;&amp;nbsp;&amp;nbsp;&amp;nbsp;&amp;nbsp;&amp;nbsp;humada, J. A., Silva, C. E. F., Gajapersad, K., Hallam, C., Hurtado, J., Martin, E., McWilliam, A., Mugerwa, B., O'Brien, T., Rovero, F., Sheieil, D., Spironello, W. R., Winarni, N., &amp; Andelman, S. J. (2011). Community Structure and Diversity of Tropical Forest Mammals: Data from a Global Camera Trap Network. *Philosophical Transactions: Biological Sciences, 366*(1578), 2703–2711. &lt;https://doi.org/10.1098/rstb.2011.0115&gt;&lt;br&gt;&lt;br&gt;</v>
      </c>
      <c r="M4" t="str">
        <f t="shared" si="1"/>
        <v xml:space="preserve">    ref_intext_ahumada_et_al_2011: "Ahumada et al., 2011"</v>
      </c>
      <c r="N4" t="str">
        <f t="shared" si="2"/>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row>
    <row r="5" spans="1:14">
      <c r="A5" t="s">
        <v>2626</v>
      </c>
      <c r="B5" t="b">
        <v>1</v>
      </c>
      <c r="C5" t="b">
        <v>1</v>
      </c>
      <c r="D5" t="b">
        <v>0</v>
      </c>
      <c r="E5" t="s">
        <v>1457</v>
      </c>
      <c r="F5" t="s">
        <v>2256</v>
      </c>
      <c r="G5" t="s">
        <v>2651</v>
      </c>
      <c r="H5" t="s">
        <v>331</v>
      </c>
      <c r="I5" t="s">
        <v>331</v>
      </c>
      <c r="J5" t="s">
        <v>3582</v>
      </c>
      <c r="K5" t="s">
        <v>633</v>
      </c>
      <c r="L5" t="str">
        <f t="shared" si="0"/>
        <v>Ahumada, J. A., Fegraus, E., Birch, T., Flores, N., Kays, R., O'Brien, T. G., Palmer, J., Schuttler, S., Zhao, J. Y., Jetz, W., Kinnaird, M., &lt;br&gt; &amp;nbsp;&amp;nbsp;&amp;nbsp;&amp;nbsp;&amp;nbsp;&amp;nbsp;&amp;nbsp;&amp;nbsp;humada, J. A., Fegraus, E., Birch, T., Flores, N., Kays, R., O'Brien, T. G., Palmer, J., Schuttler, S., Zhao, J. Y., Jetz, W., Kinnaird, M., K Kulkarni, S., Lyet, A., Thau, D., Duong, M., Oliver, R., &amp; Dancer, A. (2019). Wildlife Insights: A Platform to Maximize the Potential of Camera Trap and Other Passive Sensor Wildlife Data for the Planet. *Environmental Conservation*, 47(1), 1–6. &lt;https://doi.org/10.1017/s0376892919000298&gt;&lt;br&gt;&lt;br&gt;</v>
      </c>
      <c r="M5" t="str">
        <f t="shared" si="1"/>
        <v xml:space="preserve">    ref_intext_ahumada_et_al_2019: "Ahumada et al., 2019"</v>
      </c>
      <c r="N5" t="str">
        <f t="shared" si="2"/>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row>
    <row r="6" spans="1:14">
      <c r="A6" t="s">
        <v>2626</v>
      </c>
      <c r="B6" t="b">
        <v>1</v>
      </c>
      <c r="C6" t="b">
        <v>0</v>
      </c>
      <c r="D6" t="b">
        <v>0</v>
      </c>
      <c r="E6" t="s">
        <v>1458</v>
      </c>
      <c r="F6" t="s">
        <v>2260</v>
      </c>
      <c r="G6" t="s">
        <v>2655</v>
      </c>
      <c r="H6" t="s">
        <v>328</v>
      </c>
      <c r="I6" t="s">
        <v>328</v>
      </c>
      <c r="J6" t="s">
        <v>1734</v>
      </c>
      <c r="K6" t="s">
        <v>633</v>
      </c>
      <c r="L6" t="str">
        <f t="shared" si="0"/>
        <v>Alonso, R. S., McClintock, B. T., Lyren, L. M., Boydston, E. E., &amp; Crooks, K. R. (2015). Mark-recapture and Mark-resight Methods for Estimati &lt;br&gt; &amp;nbsp;&amp;nbsp;&amp;nbsp;&amp;nbsp;&amp;nbsp;&amp;nbsp;&amp;nbsp;&amp;nbsp;lonso, R. S., McClintock, B. T., Lyren, L. M., Boydston, E. E., &amp; Crooks, K. R. (2015). Mark-recapture and Mark-resight Methods for Estimatingng Abundance with Remote Cameras: A Carnivore Case Study. *PLoS One, 10*(3), e0123032. &lt;https://doi.org/10.1371/journal.pone.0123032&gt;&lt;br&gt;&lt;br&gt;</v>
      </c>
      <c r="M6" t="str">
        <f t="shared" si="1"/>
        <v xml:space="preserve">    ref_intext_alonso_et_al_2015: "Alonso et al., 2015"</v>
      </c>
      <c r="N6" t="str">
        <f t="shared" si="2"/>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row>
    <row r="7" spans="1:14">
      <c r="A7" t="s">
        <v>2626</v>
      </c>
      <c r="B7" t="b">
        <v>0</v>
      </c>
      <c r="C7" t="b">
        <v>0</v>
      </c>
      <c r="D7" t="s">
        <v>800</v>
      </c>
      <c r="E7" t="s">
        <v>1459</v>
      </c>
      <c r="F7" t="s">
        <v>2261</v>
      </c>
      <c r="G7" t="s">
        <v>2656</v>
      </c>
      <c r="H7" t="s">
        <v>327</v>
      </c>
      <c r="I7" t="s">
        <v>327</v>
      </c>
      <c r="J7" t="s">
        <v>1735</v>
      </c>
      <c r="K7" t="s">
        <v>633</v>
      </c>
      <c r="L7" t="str">
        <f t="shared" si="0"/>
        <v>Ames E. M., Gade M. R., Nieman C. L., Wright J. R, Tonra C. M., Marroquin C. M., Tutterow A. M, &amp; Gray S. M. (2020) Striving for population-l &lt;br&gt; &amp;nbsp;&amp;nbsp;&amp;nbsp;&amp;nbsp;&amp;nbsp;&amp;nbsp;&amp;nbsp;&amp;nbsp;mes E. M., Gade M. R., Nieman C. L., Wright J. R, Tonra C. M., Marroquin C. M., Tutterow A. M, &amp; Gray S. M. (2020) Striving for population-levevel conservation: integrating physiology across the biological hierarchy. *Conservation Physiology, 8*(1): coaa019. &lt;https://doi.org/10.1093/conphys/coaa019&gt;&lt;br&gt;&lt;br&gt;</v>
      </c>
      <c r="M7" t="str">
        <f t="shared" si="1"/>
        <v xml:space="preserve">    ref_intext_ames_et_al_2011: "Ames et al., 2020"</v>
      </c>
      <c r="N7" t="str">
        <f t="shared" si="2"/>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row>
    <row r="8" spans="1:14">
      <c r="A8" t="s">
        <v>2626</v>
      </c>
      <c r="B8" t="b">
        <v>1</v>
      </c>
      <c r="C8" t="b">
        <v>0</v>
      </c>
      <c r="D8" t="b">
        <v>1</v>
      </c>
      <c r="E8" t="s">
        <v>1460</v>
      </c>
      <c r="F8" t="s">
        <v>2262</v>
      </c>
      <c r="G8" t="s">
        <v>2657</v>
      </c>
      <c r="H8" t="s">
        <v>326</v>
      </c>
      <c r="I8" t="s">
        <v>326</v>
      </c>
      <c r="J8" t="s">
        <v>1736</v>
      </c>
      <c r="K8" t="s">
        <v>633</v>
      </c>
      <c r="L8" t="str">
        <f t="shared" si="0"/>
        <v>Anile, S., &amp; Devillard, S. (2016). Study Design and Body Mass Influence RAIs from Camera Trap Studies: Evidence from the Felidae. *Animal Con &lt;br&gt; &amp;nbsp;&amp;nbsp;&amp;nbsp;&amp;nbsp;&amp;nbsp;&amp;nbsp;&amp;nbsp;&amp;nbsp;nile, S., &amp; Devillard, S. (2016). Study Design and Body Mass Influence RAIs from Camera Trap Studies: Evidence from the Felidae. *Animal Conseservation, 19*(1), 35–45. &lt;https://doi.org/10.1111/acv.12214&gt;&lt;br&gt;&lt;br&gt;</v>
      </c>
      <c r="M8" t="str">
        <f t="shared" si="1"/>
        <v xml:space="preserve">    ref_intext_anile_devillard_2016: "Anile &amp; Devillard, 2016"</v>
      </c>
      <c r="N8" t="str">
        <f t="shared" si="2"/>
        <v xml:space="preserve">    ref_bib_anile_devillard_2016: "Anile, S., &amp; Devillard, S. (2016). Study Design and Body Mass Influence RAIs from Camera Trap Studies: Evidence from the Felidae. *Animal Conservation, 19*(1), 35–45. &lt;https://doi.org/10.1111/acv.12214&gt;"</v>
      </c>
    </row>
    <row r="9" spans="1:14">
      <c r="A9" t="s">
        <v>2626</v>
      </c>
      <c r="B9" t="b">
        <v>1</v>
      </c>
      <c r="C9" t="b">
        <v>0</v>
      </c>
      <c r="D9" t="b">
        <v>0</v>
      </c>
      <c r="E9" t="s">
        <v>1461</v>
      </c>
      <c r="F9" t="s">
        <v>2263</v>
      </c>
      <c r="G9" t="s">
        <v>2658</v>
      </c>
      <c r="H9" t="s">
        <v>325</v>
      </c>
      <c r="I9" t="s">
        <v>325</v>
      </c>
      <c r="J9" t="s">
        <v>1737</v>
      </c>
      <c r="K9" t="s">
        <v>633</v>
      </c>
      <c r="L9" t="str">
        <f t="shared" si="0"/>
        <v>Apps, P. J., &amp; McNutt, J. W. (2018). How Camera Traps work and how to work them. *African Journal of Ecology, 56*(4), 702–709. &lt;https://doi.o &lt;br&gt; &amp;nbsp;&amp;nbsp;&amp;nbsp;&amp;nbsp;&amp;nbsp;&amp;nbsp;&amp;nbsp;&amp;nbsp;pps, P. J., &amp; McNutt, J. W. (2018). How Camera Traps work and how to work them. *African Journal of Ecology, 56*(4), 702–709. &lt;https://doi.orgrg/10.1111/aje.12563&gt;&lt;br&gt;&lt;br&gt;</v>
      </c>
      <c r="M9" t="str">
        <f t="shared" si="1"/>
        <v xml:space="preserve">    ref_intext_apps_mcnutt_2018: "Apps &amp; McNutt, 2018"</v>
      </c>
      <c r="N9" t="str">
        <f t="shared" si="2"/>
        <v xml:space="preserve">    ref_bib_apps_mcnutt_2018: "Apps, P. J., &amp; McNutt, J. W. (2018). How Camera Traps work and how to work them. *African Journal of Ecology, 56*(4), 702–709. &lt;https://doi.org/10.1111/aje.12563&gt;"</v>
      </c>
    </row>
    <row r="10" spans="1:14">
      <c r="A10" t="s">
        <v>2626</v>
      </c>
      <c r="B10" t="b">
        <v>1</v>
      </c>
      <c r="C10" t="b">
        <v>0</v>
      </c>
      <c r="D10" t="b">
        <v>0</v>
      </c>
      <c r="E10" t="s">
        <v>1462</v>
      </c>
      <c r="F10" t="s">
        <v>2264</v>
      </c>
      <c r="G10" t="s">
        <v>2659</v>
      </c>
      <c r="H10" t="s">
        <v>324</v>
      </c>
      <c r="I10" t="s">
        <v>834</v>
      </c>
      <c r="J10" t="s">
        <v>1738</v>
      </c>
      <c r="K10" t="s">
        <v>633</v>
      </c>
      <c r="L10" t="str">
        <f t="shared" si="0"/>
        <v>Arnason, A. N., Schwarz, C. J., &amp; Gerrard, J. M. (1991). Estimating Closed Population Size and Number of Marked Animals from Sighting Data. * &lt;br&gt; &amp;nbsp;&amp;nbsp;&amp;nbsp;&amp;nbsp;&amp;nbsp;&amp;nbsp;&amp;nbsp;&amp;nbsp;rnason, A. N., Schwarz, C. J., &amp; Gerrard, J. M. (1991). Estimating Closed Population Size and Number of Marked Animals from Sighting Data. *JoJournal of Wildlife Management, 55*(4), 716–730. &lt;https://doi.org/10.2307/3809524&gt;&lt;br&gt;&lt;br&gt;</v>
      </c>
      <c r="M10" t="str">
        <f t="shared" si="1"/>
        <v xml:space="preserve">    ref_intext_arnason_et_al_1991: "Arnason et al., 1991"</v>
      </c>
      <c r="N10" t="str">
        <f t="shared" si="2"/>
        <v xml:space="preserve">    ref_bib_arnason_et_al_1991: "Arnason, A. N., Schwarz, C. J., &amp; Gerrard, J. M. (1991). Estimating Closed Population Size and Number of Marked Animals from Sighting Data. *Journal of Wildlife Management, 55*(4), 716–730. &lt;https://doi.org/10.2307/3809524&gt;"</v>
      </c>
    </row>
    <row r="11" spans="1:14">
      <c r="A11" t="s">
        <v>2626</v>
      </c>
      <c r="B11" t="b">
        <v>1</v>
      </c>
      <c r="C11" t="b">
        <v>0</v>
      </c>
      <c r="D11" t="b">
        <v>0</v>
      </c>
      <c r="E11" t="s">
        <v>1463</v>
      </c>
      <c r="F11" t="s">
        <v>2265</v>
      </c>
      <c r="G11" t="s">
        <v>2660</v>
      </c>
      <c r="H11" t="s">
        <v>323</v>
      </c>
      <c r="I11" t="s">
        <v>323</v>
      </c>
      <c r="J11" t="s">
        <v>1739</v>
      </c>
      <c r="K11" t="s">
        <v>633</v>
      </c>
      <c r="L11" t="str">
        <f t="shared" si="0"/>
        <v>Augustine, B. C., Royle, J. A., Kelly, M. J., Satter, C. B., Alonso, R. S., Boydston, E. E., &amp; Crooks, K. R. (2018). Spatial Capture–Recaptur &lt;br&gt; &amp;nbsp;&amp;nbsp;&amp;nbsp;&amp;nbsp;&amp;nbsp;&amp;nbsp;&amp;nbsp;&amp;nbsp;ugustine, B. C., Royle, J. A., Kelly, M. J., Satter, C. B., Alonso, R. S., Boydston, E. E., &amp; Crooks, K. R. (2018). Spatial Capture–Recapture e with Partial Identity: An Application to Camera Traps. *The Annals of Applied Statistics, 12*(1), 67-95. &lt;https://doi.org/10.1214/17AOAS1091&gt;&lt;br&gt;&lt;br&gt;</v>
      </c>
      <c r="M11" t="str">
        <f t="shared" si="1"/>
        <v xml:space="preserve">    ref_intext_augustine_et_al_2018: "Augustine et al., 2018"</v>
      </c>
      <c r="N11" t="str">
        <f t="shared" si="2"/>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row>
    <row r="12" spans="1:14">
      <c r="A12" t="s">
        <v>2626</v>
      </c>
      <c r="B12" t="b">
        <v>1</v>
      </c>
      <c r="C12" t="b">
        <v>0</v>
      </c>
      <c r="D12" t="b">
        <v>0</v>
      </c>
      <c r="E12" t="s">
        <v>1464</v>
      </c>
      <c r="F12" t="s">
        <v>2266</v>
      </c>
      <c r="G12" t="s">
        <v>2661</v>
      </c>
      <c r="H12" t="s">
        <v>322</v>
      </c>
      <c r="I12" t="s">
        <v>322</v>
      </c>
      <c r="J12" t="s">
        <v>1740</v>
      </c>
      <c r="K12" t="s">
        <v>633</v>
      </c>
      <c r="L12" t="str">
        <f t="shared" si="0"/>
        <v>Augustine, B. C., Royle, J. A., Murphy, S. M., Chandler, R. B., Cox, J. J., &amp; Kelly, M. J. (2019). Spatial Capture–Recapture for Categoricall &lt;br&gt; &amp;nbsp;&amp;nbsp;&amp;nbsp;&amp;nbsp;&amp;nbsp;&amp;nbsp;&amp;nbsp;&amp;nbsp;ugustine, B. C., Royle, J. A., Murphy, S. M., Chandler, R. B., Cox, J. J., &amp; Kelly, M. J. (2019). Spatial Capture–Recapture for Categorically y Marked Populations with an Application to Genetic Capture–Recapture. *Ecosphere, 10*(4) e02627-n/a. &lt;https://doi.org/10.1002/ecs2.2627&gt;&lt;br&gt;&lt;br&gt;</v>
      </c>
      <c r="M12" t="str">
        <f t="shared" si="1"/>
        <v xml:space="preserve">    ref_intext_augustine_et_al_2019: "Augustine et al., 2019"</v>
      </c>
      <c r="N12" t="str">
        <f t="shared" si="2"/>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row>
    <row r="13" spans="1:14">
      <c r="A13" t="s">
        <v>2628</v>
      </c>
      <c r="B13" t="b">
        <v>0</v>
      </c>
      <c r="C13" t="b">
        <v>0</v>
      </c>
      <c r="E13" t="s">
        <v>1723</v>
      </c>
      <c r="F13" t="s">
        <v>2267</v>
      </c>
      <c r="G13" t="s">
        <v>2662</v>
      </c>
      <c r="H13" t="s">
        <v>1724</v>
      </c>
      <c r="I13" t="s">
        <v>1724</v>
      </c>
      <c r="J13" t="s">
        <v>1722</v>
      </c>
      <c r="K13" t="s">
        <v>633</v>
      </c>
      <c r="L13" t="str">
        <f t="shared" si="0"/>
        <v>Baylor Tutoring Center. (2021, July 31). *Species Diversity and Species Richness* [Video]. YouTube. &lt;https://www.youtube.com/watch?v=UXJ0r4hj &lt;br&gt; &amp;nbsp;&amp;nbsp;&amp;nbsp;&amp;nbsp;&amp;nbsp;&amp;nbsp;&amp;nbsp;&amp;nbsp;aylor Tutoring Center. (2021, July 31). *Species Diversity and Species Richness* [Video]. YouTube. &lt;https://www.youtube.com/watch?v=UXJ0r4hjbqbqI&gt;&lt;br&gt;&lt;br&gt;</v>
      </c>
      <c r="M13" t="str">
        <f t="shared" si="1"/>
        <v xml:space="preserve">    ref_intext_baylor_tutoring_center_2021: "Baylor Tutoring Center, 2021"</v>
      </c>
      <c r="N13" t="str">
        <f t="shared" si="2"/>
        <v xml:space="preserve">    ref_bib_baylor_tutoring_center_2021: "Baylor Tutoring Center. (2021, July 31). *Species Diversity and Species Richness* [Video]. YouTube. &lt;https://www.youtube.com/watch?v=UXJ0r4hjbqI&gt;"</v>
      </c>
    </row>
    <row r="14" spans="1:14">
      <c r="A14" t="s">
        <v>2628</v>
      </c>
      <c r="B14" t="b">
        <v>1</v>
      </c>
      <c r="C14" t="b">
        <v>0</v>
      </c>
      <c r="D14" t="b">
        <v>0</v>
      </c>
      <c r="E14" t="s">
        <v>1465</v>
      </c>
      <c r="F14" t="s">
        <v>2268</v>
      </c>
      <c r="G14" t="s">
        <v>2663</v>
      </c>
      <c r="H14" t="s">
        <v>319</v>
      </c>
      <c r="I14" t="s">
        <v>319</v>
      </c>
      <c r="J14" t="s">
        <v>1741</v>
      </c>
      <c r="K14" t="s">
        <v>633</v>
      </c>
      <c r="L14" t="str">
        <f t="shared" si="0"/>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&lt;https://open.alberta.ca/publications/9781460151341&gt;&lt;br&gt;&lt;br&gt;</v>
      </c>
      <c r="M14" t="str">
        <f t="shared" si="1"/>
        <v xml:space="preserve">    ref_intext_bayne_et_al_2021: "Bayne et al., 2021"</v>
      </c>
      <c r="N14" t="str">
        <f t="shared" si="2"/>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row>
    <row r="15" spans="1:14">
      <c r="A15" t="s">
        <v>2628</v>
      </c>
      <c r="B15" t="b">
        <v>0</v>
      </c>
      <c r="C15" t="b">
        <v>0</v>
      </c>
      <c r="D15" t="s">
        <v>800</v>
      </c>
      <c r="E15" t="s">
        <v>1466</v>
      </c>
      <c r="F15" t="s">
        <v>2269</v>
      </c>
      <c r="G15" t="s">
        <v>2664</v>
      </c>
      <c r="H15" t="s">
        <v>320</v>
      </c>
      <c r="I15" t="s">
        <v>320</v>
      </c>
      <c r="J15" t="s">
        <v>1742</v>
      </c>
      <c r="K15" t="s">
        <v>633</v>
      </c>
      <c r="L15" t="str">
        <f t="shared" si="0"/>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&lt;https://ftp-public.abmi.ca/home/publications/documents/626_Bayne_etal_2022_BADRStudyDesign_ABMI.pdf&gt;&lt;br&gt;&lt;br&gt;</v>
      </c>
      <c r="M15" t="str">
        <f t="shared" si="1"/>
        <v xml:space="preserve">    ref_intext_bayne_et_al_2022: "Bayne et al., 2022"</v>
      </c>
      <c r="N15" t="str">
        <f t="shared" si="2"/>
        <v xml:space="preserve">    ref_bib_bayne_et_al_2022: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row>
    <row r="16" spans="1:14">
      <c r="A16" t="s">
        <v>2628</v>
      </c>
      <c r="E16" t="s">
        <v>3790</v>
      </c>
      <c r="F16" t="s">
        <v>2270</v>
      </c>
      <c r="G16" t="s">
        <v>2665</v>
      </c>
      <c r="H16" t="s">
        <v>3791</v>
      </c>
      <c r="I16" t="s">
        <v>3791</v>
      </c>
      <c r="J16" t="s">
        <v>3792</v>
      </c>
      <c r="K16" t="s">
        <v>633</v>
      </c>
      <c r="L16" t="str">
        <f t="shared" si="0"/>
        <v>Becker, M. Huggard, D. J., &amp; the Alberta Biodiversity Monitoring Institute (ABMI). *Estimating animal density using TIFC (Time In Front of Ca &lt;br&gt; &amp;nbsp;&amp;nbsp;&amp;nbsp;&amp;nbsp;&amp;nbsp;&amp;nbsp;&amp;nbsp;&amp;nbsp;ecker, M. Huggard, D. J., &amp; the Alberta Biodiversity Monitoring Institute (ABMI). *Estimating animal density using TIFC (Time In Front of Camemera).* &lt;https://github.com/mabecker89/tifc-method&gt;&lt;br&gt;&lt;br&gt;</v>
      </c>
      <c r="M16" t="str">
        <f t="shared" si="1"/>
        <v xml:space="preserve">    ref_intext_becker_et_al_2021: "Becker et al., 2021"</v>
      </c>
      <c r="N16" t="str">
        <f t="shared" si="2"/>
        <v xml:space="preserve">    ref_bib_becker_et_al_2021: "Becker, M. Huggard, D. J., &amp; the Alberta Biodiversity Monitoring Institute (ABMI). *Estimating animal density using TIFC (Time In Front of Camera).* &lt;https://github.com/mabecker89/tifc-method&gt;"</v>
      </c>
    </row>
    <row r="17" spans="1:14">
      <c r="A17" t="s">
        <v>2628</v>
      </c>
      <c r="B17" t="b">
        <v>1</v>
      </c>
      <c r="C17" t="b">
        <v>1</v>
      </c>
      <c r="D17" t="b">
        <v>0</v>
      </c>
      <c r="E17" t="s">
        <v>1467</v>
      </c>
      <c r="F17" t="s">
        <v>2270</v>
      </c>
      <c r="G17" t="s">
        <v>2665</v>
      </c>
      <c r="H17" t="s">
        <v>318</v>
      </c>
      <c r="I17" t="s">
        <v>318</v>
      </c>
      <c r="J17" t="s">
        <v>3504</v>
      </c>
      <c r="K17" t="s">
        <v>633</v>
      </c>
      <c r="L17" t="str">
        <f t="shared" si="0"/>
        <v>Becker, M., Huggard, D. J., Dickie, M., Warbington, C., Schieck, J., Herdman, E., Serrouya, R., &amp; Boutin, S. (2022). Applying and Testing a N &lt;br&gt; &amp;nbsp;&amp;nbsp;&amp;nbsp;&amp;nbsp;&amp;nbsp;&amp;nbsp;&amp;nbsp;&amp;nbsp;ecker, M., Huggard, D. J., Dickie, M., Warbington, C., Schieck, J., Herdman, E., Serrouya, R., &amp; Boutin, S. (2022). Applying and Testing a Novovel Method to Estimate Animal Density from Motion-Triggered Cameras. *Ecosphere, 13*(4), 1-14. &lt;https://doi.org/10.1002/ecs2.4005&gt;&lt;br&gt;&lt;br&gt;</v>
      </c>
      <c r="M17" t="str">
        <f t="shared" si="1"/>
        <v xml:space="preserve">    ref_intext_becker_et_al_2022: "Becker et al., 2022"</v>
      </c>
      <c r="N17" t="str">
        <f t="shared" si="2"/>
        <v xml:space="preserve">    ref_bib_becker_et_al_2022: "Becker, M., Huggard, D. J., Dickie, M., Warbington, C., Schieck, J., Herdman, E., Serrouya, R., &amp; Boutin, S. (2022). Applying and Testing a Novel Method to Estimate Animal Density from Motion-Triggered Cameras. *Ecosphere, 13*(4), 1-14. &lt;https://doi.org/10.1002/ecs2.4005&gt;"</v>
      </c>
    </row>
    <row r="18" spans="1:14">
      <c r="A18" t="s">
        <v>2628</v>
      </c>
      <c r="B18" t="b">
        <v>1</v>
      </c>
      <c r="C18" t="b">
        <v>0</v>
      </c>
      <c r="D18" t="b">
        <v>0</v>
      </c>
      <c r="E18" t="s">
        <v>1468</v>
      </c>
      <c r="F18" t="s">
        <v>2271</v>
      </c>
      <c r="G18" t="s">
        <v>2666</v>
      </c>
      <c r="H18" t="s">
        <v>317</v>
      </c>
      <c r="I18" t="s">
        <v>833</v>
      </c>
      <c r="J18" t="s">
        <v>1743</v>
      </c>
      <c r="K18" t="s">
        <v>633</v>
      </c>
      <c r="L18" t="str">
        <f t="shared" si="0"/>
        <v>Beery, S., Morris, D., &amp; Yang, S. (2019). Efficient Pipeline for Camera Trap Image Review. *Microsoft AI for Earth*. &lt;https://doi.org/10.4855 &lt;br&gt; &amp;nbsp;&amp;nbsp;&amp;nbsp;&amp;nbsp;&amp;nbsp;&amp;nbsp;&amp;nbsp;&amp;nbsp;eery, S., Morris, D., &amp; Yang, S. (2019). Efficient Pipeline for Camera Trap Image Review. *Microsoft AI for Earth*. &lt;https://doi.org/10.48550/0/arXiv.1907.06772&gt;&lt;br&gt;&lt;br&gt;</v>
      </c>
      <c r="M18" t="str">
        <f t="shared" si="1"/>
        <v xml:space="preserve">    ref_intext_beery_et_al_2019: "Beery et al., 2019"</v>
      </c>
      <c r="N18" t="str">
        <f t="shared" si="2"/>
        <v xml:space="preserve">    ref_bib_beery_et_al_2019: "Beery, S., Morris, D., &amp; Yang, S. (2019). Efficient Pipeline for Camera Trap Image Review. *Microsoft AI for Earth*. &lt;https://doi.org/10.48550/arXiv.1907.06772&gt;"</v>
      </c>
    </row>
    <row r="19" spans="1:14">
      <c r="A19" t="s">
        <v>2628</v>
      </c>
      <c r="B19" t="b">
        <v>1</v>
      </c>
      <c r="C19" t="b">
        <v>0</v>
      </c>
      <c r="D19" t="b">
        <v>0</v>
      </c>
      <c r="E19" t="s">
        <v>1469</v>
      </c>
      <c r="F19" t="s">
        <v>2272</v>
      </c>
      <c r="G19" t="s">
        <v>2667</v>
      </c>
      <c r="H19" t="s">
        <v>316</v>
      </c>
      <c r="I19" t="s">
        <v>316</v>
      </c>
      <c r="J19" t="s">
        <v>3547</v>
      </c>
      <c r="K19" t="s">
        <v>633</v>
      </c>
      <c r="L19" t="str">
        <f t="shared" si="0"/>
        <v>Bessone, M., Kühl, H. S., Hohmann, G., Herbinger, I., N'Goran, K. P., Asanzi, P., Da Costa, P. B., Dérozier, V., Fotsing, E. D. B., Beka, B.  &lt;br&gt; &amp;nbsp;&amp;nbsp;&amp;nbsp;&amp;nbsp;&amp;nbsp;&amp;nbsp;&amp;nbsp;&amp;nbsp;essone, M., Kühl, H. S., Hohmann, G., Herbinger, I., N'Goran, K. P., Asanzi, P., Da Costa, P. B., Dérozier, V., Fotsing, E. D. B., Beka, B. I.I., Iyomi, M. D., Iyatshi, I. B., Kafando, P., Kambere, M. A., Moundzoho, D. B., Wanzalire, M. L. K., Fruth, B., &amp; Michalski, F. (2020). Drawn out of the Shadows: Surveying Secretive Forest Species with Camera Trap Distance Sampling. *Journal of Applied Ecology, 57*(5), 963–974. &lt;https://doi.org/10.1111/1365-2664.13602&gt;&lt;br&gt;&lt;br&gt;</v>
      </c>
      <c r="M19" t="str">
        <f t="shared" si="1"/>
        <v xml:space="preserve">    ref_intext_bessone_et_al_2020: "Bessone et al., 2020"</v>
      </c>
      <c r="N19" t="str">
        <f t="shared" si="2"/>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v>
      </c>
    </row>
    <row r="20" spans="1:14">
      <c r="A20" t="s">
        <v>2628</v>
      </c>
      <c r="B20" t="b">
        <v>1</v>
      </c>
      <c r="C20" t="b">
        <v>0</v>
      </c>
      <c r="D20" t="b">
        <v>0</v>
      </c>
      <c r="E20" t="s">
        <v>1470</v>
      </c>
      <c r="F20" t="s">
        <v>2273</v>
      </c>
      <c r="G20" t="s">
        <v>2668</v>
      </c>
      <c r="H20" t="s">
        <v>315</v>
      </c>
      <c r="I20" t="s">
        <v>315</v>
      </c>
      <c r="J20" t="s">
        <v>1744</v>
      </c>
      <c r="K20" t="s">
        <v>633</v>
      </c>
      <c r="L20" t="str">
        <f t="shared" si="0"/>
        <v>Bischof, R., Dupont, P., Milleret, C., ChipperfIeld, J., &amp; Royle, J. A. (2020). Consequences of Ignoring Group Association in Spatial Capture &lt;br&gt; &amp;nbsp;&amp;nbsp;&amp;nbsp;&amp;nbsp;&amp;nbsp;&amp;nbsp;&amp;nbsp;&amp;nbsp;ischof, R., Dupont, P., Milleret, C., ChipperfIeld, J., &amp; Royle, J. A. (2020). Consequences of Ignoring Group Association in Spatial Capture-R-Recapture Analysis. *Wildlife Biology, 2020*(1). &lt;https://doi.org/10.2981/wlb.00649&gt;&lt;br&gt;&lt;br&gt;</v>
      </c>
      <c r="M20" t="str">
        <f t="shared" si="1"/>
        <v xml:space="preserve">    ref_intext_bischof_et_al_2020: "Bischof et al., 2020"</v>
      </c>
      <c r="N20" t="str">
        <f t="shared" si="2"/>
        <v xml:space="preserve">    ref_bib_bischof_et_al_2020: "Bischof, R., Dupont, P., Milleret, C., ChipperfIeld, J., &amp; Royle, J. A. (2020). Consequences of Ignoring Group Association in Spatial Capture-Recapture Analysis. *Wildlife Biology, 2020*(1). &lt;https://doi.org/10.2981/wlb.00649&gt;"</v>
      </c>
    </row>
    <row r="21" spans="1:14">
      <c r="A21" t="s">
        <v>2628</v>
      </c>
      <c r="B21" t="b">
        <v>1</v>
      </c>
      <c r="C21" t="b">
        <v>0</v>
      </c>
      <c r="D21" t="b">
        <v>0</v>
      </c>
      <c r="E21" t="s">
        <v>1471</v>
      </c>
      <c r="F21" t="s">
        <v>2274</v>
      </c>
      <c r="G21" t="s">
        <v>2669</v>
      </c>
      <c r="H21" t="s">
        <v>314</v>
      </c>
      <c r="I21" t="s">
        <v>314</v>
      </c>
      <c r="J21" t="s">
        <v>1745</v>
      </c>
      <c r="K21" t="s">
        <v>633</v>
      </c>
      <c r="L21" t="str">
        <f t="shared" si="0"/>
        <v>Blanc, L., Marboutin, E., Gatti, S., &amp; Gimenez, O. (2013). Abundance of Rare and Elusive Species: Empirical Investigation of Closed versus Sp &lt;br&gt; &amp;nbsp;&amp;nbsp;&amp;nbsp;&amp;nbsp;&amp;nbsp;&amp;nbsp;&amp;nbsp;&amp;nbsp;lanc, L., Marboutin, E., Gatti, S., &amp; Gimenez, O. (2013). Abundance of Rare and Elusive Species: Empirical Investigation of Closed versus Spatatially Explicit Capture-Recapture Models with Lynx as a Case Study. *Journal of Wildlife Management, 77*(2), 372–78. &lt;https://doi.org/10.1002/jwmg.453&gt;&lt;br&gt;&lt;br&gt;</v>
      </c>
      <c r="M21" t="str">
        <f t="shared" si="1"/>
        <v xml:space="preserve">    ref_intext_blanc_et_al_2013: "Blanc et al., 2013"</v>
      </c>
      <c r="N21" t="str">
        <f t="shared" si="2"/>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row>
    <row r="22" spans="1:14">
      <c r="A22" t="s">
        <v>2628</v>
      </c>
      <c r="B22" t="b">
        <v>1</v>
      </c>
      <c r="C22" t="b">
        <v>0</v>
      </c>
      <c r="D22" t="b">
        <v>1</v>
      </c>
      <c r="E22" t="s">
        <v>1472</v>
      </c>
      <c r="F22" t="s">
        <v>2275</v>
      </c>
      <c r="G22" t="s">
        <v>2670</v>
      </c>
      <c r="H22" t="s">
        <v>313</v>
      </c>
      <c r="I22" t="s">
        <v>832</v>
      </c>
      <c r="J22" t="s">
        <v>1746</v>
      </c>
      <c r="K22" t="s">
        <v>633</v>
      </c>
      <c r="L22" t="str">
        <f t="shared" si="0"/>
        <v>Blasco‐Moreno, A., Pérez‐Casany, M., Puig, P., Morante, M., Castells, E., &amp; O'Hara, R. B. (2019). What Does a Zero Mean? Understanding False, &lt;br&gt; &amp;nbsp;&amp;nbsp;&amp;nbsp;&amp;nbsp;&amp;nbsp;&amp;nbsp;&amp;nbsp;&amp;nbsp;lasco‐Moreno, A., Pérez‐Casany, M., Puig, P., Morante, M., Castells, E., &amp; O'Hara, R. B. (2019). What Does a Zero Mean? Understanding False, R Random and Structural Zeros in Ecology. *Methods in Ecology and Evolution, 10*(7), 949-959. &lt;https://doi.org/10.1111/2041-210x.13185&gt;&lt;br&gt;&lt;br&gt;</v>
      </c>
      <c r="M22" t="str">
        <f t="shared" si="1"/>
        <v xml:space="preserve">    ref_intext_blasco_moreno_et_al_2019: "Blasco-Moreno et al., 2019"</v>
      </c>
      <c r="N22" t="str">
        <f t="shared" si="2"/>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row>
    <row r="23" spans="1:14">
      <c r="A23" t="s">
        <v>2628</v>
      </c>
      <c r="B23" t="b">
        <v>1</v>
      </c>
      <c r="C23" t="b">
        <v>0</v>
      </c>
      <c r="D23" t="b">
        <v>0</v>
      </c>
      <c r="E23" t="s">
        <v>1473</v>
      </c>
      <c r="F23" t="s">
        <v>2276</v>
      </c>
      <c r="G23" t="s">
        <v>2671</v>
      </c>
      <c r="H23" t="s">
        <v>312</v>
      </c>
      <c r="I23" t="s">
        <v>312</v>
      </c>
      <c r="J23" t="s">
        <v>1747</v>
      </c>
      <c r="K23" t="s">
        <v>633</v>
      </c>
      <c r="L23" t="str">
        <f t="shared" si="0"/>
        <v>Bliss, C. I., &amp; Fisher, R. A. (1953). Fitting the Negative Binomial Distribution to Biological Data. *Biometrics, 9*(2), 176-200. &lt;https://do &lt;br&gt; &amp;nbsp;&amp;nbsp;&amp;nbsp;&amp;nbsp;&amp;nbsp;&amp;nbsp;&amp;nbsp;&amp;nbsp;liss, C. I., &amp; Fisher, R. A. (1953). Fitting the Negative Binomial Distribution to Biological Data. *Biometrics, 9*(2), 176-200. &lt;https://doi.i.org/10.2307/3001850&gt;&lt;br&gt;&lt;br&gt;</v>
      </c>
      <c r="M23" t="str">
        <f t="shared" si="1"/>
        <v xml:space="preserve">    ref_intext_bliss_fisher_1953: "Bliss &amp; Fisher, 1953"</v>
      </c>
      <c r="N23" t="str">
        <f t="shared" si="2"/>
        <v xml:space="preserve">    ref_bib_bliss_fisher_1953: "Bliss, C. I., &amp; Fisher, R. A. (1953). Fitting the Negative Binomial Distribution to Biological Data. *Biometrics, 9*(2), 176-200. &lt;https://doi.org/10.2307/3001850&gt;"</v>
      </c>
    </row>
    <row r="24" spans="1:14">
      <c r="A24" t="s">
        <v>2628</v>
      </c>
      <c r="B24" t="b">
        <v>1</v>
      </c>
      <c r="C24" t="b">
        <v>0</v>
      </c>
      <c r="D24" t="b">
        <v>0</v>
      </c>
      <c r="E24" t="s">
        <v>1474</v>
      </c>
      <c r="F24" t="s">
        <v>2277</v>
      </c>
      <c r="G24" t="s">
        <v>2672</v>
      </c>
      <c r="H24" t="s">
        <v>311</v>
      </c>
      <c r="I24" t="s">
        <v>311</v>
      </c>
      <c r="J24" t="s">
        <v>1748</v>
      </c>
      <c r="K24" t="s">
        <v>633</v>
      </c>
      <c r="L24" t="str">
        <f t="shared" si="0"/>
        <v>Borcher, D. L., &amp; Marques, T. A. (2017). From Distance Sampling to Spatial Capture–Recapture. *Asta Advances In Statistical Analysis, 101*, 4 &lt;br&gt; &amp;nbsp;&amp;nbsp;&amp;nbsp;&amp;nbsp;&amp;nbsp;&amp;nbsp;&amp;nbsp;&amp;nbsp;orcher, D. L., &amp; Marques, T. A. (2017). From Distance Sampling to Spatial Capture–Recapture. *Asta Advances In Statistical Analysis, 101*, 47575–494. &lt;https://link.springer.com/article/10.1007/s10182-016-0287-7&gt;&lt;br&gt;&lt;br&gt;</v>
      </c>
      <c r="M24" t="str">
        <f t="shared" si="1"/>
        <v xml:space="preserve">    ref_intext_borcher_marques_2017: "Borcher &amp; Marques, 2017"</v>
      </c>
      <c r="N24" t="str">
        <f t="shared" si="2"/>
        <v xml:space="preserve">    ref_bib_borcher_marques_2017: "Borcher, D. L., &amp; Marques, T. A. (2017). From Distance Sampling to Spatial Capture–Recapture. *Asta Advances In Statistical Analysis, 101*, 475–494. &lt;https://link.springer.com/article/10.1007/s10182-016-0287-7&gt;"</v>
      </c>
    </row>
    <row r="25" spans="1:14">
      <c r="A25" t="s">
        <v>2628</v>
      </c>
      <c r="B25" t="b">
        <v>0</v>
      </c>
      <c r="C25" t="b">
        <v>0</v>
      </c>
      <c r="E25" t="s">
        <v>37</v>
      </c>
      <c r="F25" t="s">
        <v>2280</v>
      </c>
      <c r="G25" t="s">
        <v>2675</v>
      </c>
      <c r="H25" t="s">
        <v>310</v>
      </c>
      <c r="I25" t="s">
        <v>310</v>
      </c>
      <c r="J25" t="s">
        <v>1750</v>
      </c>
      <c r="K25" t="s">
        <v>633</v>
      </c>
      <c r="L25" t="str">
        <f t="shared" si="0"/>
        <v>Borchers, D. (2012). A non-technical overview of spatially explicit capture–recapture models. *Journal of Ornithology, 152*(S2), 435–444. &lt;ht &lt;br&gt; &amp;nbsp;&amp;nbsp;&amp;nbsp;&amp;nbsp;&amp;nbsp;&amp;nbsp;&amp;nbsp;&amp;nbsp;orchers, D. (2012). A non-technical overview of spatially explicit capture–recapture models. *Journal of Ornithology, 152*(S2), 435–444. &lt;httptps://doi.org/10.1007/s10336-010-0583-z&gt;&lt;br&gt;&lt;br&gt;</v>
      </c>
      <c r="M25" t="str">
        <f t="shared" si="1"/>
        <v xml:space="preserve">    ref_intext_borchers_2012: "Borchers, 2012"</v>
      </c>
      <c r="N25" t="str">
        <f t="shared" si="2"/>
        <v xml:space="preserve">    ref_bib_borchers_2012: "Borchers, D. (2012). A non-technical overview of spatially explicit capture–recapture models. *Journal of Ornithology, 152*(S2), 435–444. &lt;https://doi.org/10.1007/s10336-010-0583-z&gt;"</v>
      </c>
    </row>
    <row r="26" spans="1:14">
      <c r="A26" t="s">
        <v>2628</v>
      </c>
      <c r="B26" t="b">
        <v>1</v>
      </c>
      <c r="C26" t="b">
        <v>0</v>
      </c>
      <c r="D26" t="b">
        <v>0</v>
      </c>
      <c r="E26" t="s">
        <v>1475</v>
      </c>
      <c r="F26" t="s">
        <v>2278</v>
      </c>
      <c r="G26" t="s">
        <v>2673</v>
      </c>
      <c r="H26" t="s">
        <v>309</v>
      </c>
      <c r="I26" t="s">
        <v>309</v>
      </c>
      <c r="J26" t="s">
        <v>1749</v>
      </c>
      <c r="K26" t="s">
        <v>633</v>
      </c>
      <c r="L26" t="str">
        <f t="shared" si="0"/>
        <v>Borchers, D. L., &amp; Efford, M. G. (2008). Spatially Explicit Maximum Likelihood Methods for Capture-Recapture Studies. *Biometrics, 64*(2), 37 &lt;br&gt; &amp;nbsp;&amp;nbsp;&amp;nbsp;&amp;nbsp;&amp;nbsp;&amp;nbsp;&amp;nbsp;&amp;nbsp;orchers, D. L., &amp; Efford, M. G. (2008). Spatially Explicit Maximum Likelihood Methods for Capture-Recapture Studies. *Biometrics, 64*(2), 377–7–385. &lt;https://doi.org/10.1111/j.1541-0420.2007.00927.x&gt;&lt;br&gt;&lt;br&gt;</v>
      </c>
      <c r="M26" t="str">
        <f t="shared" si="1"/>
        <v xml:space="preserve">    ref_intext_borchers_efford_2008: "Borchers &amp; Efford, 2008"</v>
      </c>
      <c r="N26" t="str">
        <f t="shared" si="2"/>
        <v xml:space="preserve">    ref_bib_borchers_efford_2008: "Borchers, D. L., &amp; Efford, M. G. (2008). Spatially Explicit Maximum Likelihood Methods for Capture-Recapture Studies. *Biometrics, 64*(2), 377–385. &lt;https://doi.org/10.1111/j.1541-0420.2007.00927.x&gt;"</v>
      </c>
    </row>
    <row r="27" spans="1:14">
      <c r="A27" t="s">
        <v>2628</v>
      </c>
      <c r="B27" t="b">
        <v>0</v>
      </c>
      <c r="C27" t="b">
        <v>0</v>
      </c>
      <c r="E27" t="s">
        <v>1476</v>
      </c>
      <c r="F27" t="s">
        <v>2279</v>
      </c>
      <c r="G27" t="s">
        <v>2674</v>
      </c>
      <c r="H27" t="s">
        <v>308</v>
      </c>
      <c r="I27" t="s">
        <v>308</v>
      </c>
      <c r="J27" t="s">
        <v>3548</v>
      </c>
      <c r="K27" t="s">
        <v>633</v>
      </c>
      <c r="L27" t="str">
        <f t="shared" si="0"/>
        <v>Borchers, D. L., Stevenson, B. C., Kidney, D., Thomas, L., &amp; Marques, T. A. (2015). A Unifying Model for Capture–Recapture and Distance Sampl &lt;br&gt; &amp;nbsp;&amp;nbsp;&amp;nbsp;&amp;nbsp;&amp;nbsp;&amp;nbsp;&amp;nbsp;&amp;nbsp;orchers, D. L., Stevenson, B. C., Kidney, D., Thomas, L., &amp; Marques, T. A. (2015). A Unifying Model for Capture–Recapture and Distance Samplining Surveys of Wildlife Populations. *Journal of the American Statistical Association, 110*(509), 195–204. &lt;https://doi.org/10.1080/01621459.2014.893884&gt;&lt;br&gt;&lt;br&gt;</v>
      </c>
      <c r="M27" t="str">
        <f t="shared" si="1"/>
        <v xml:space="preserve">    ref_intext_borchers_et_al_2015: "Borchers et al., 2015"</v>
      </c>
      <c r="N27" t="str">
        <f t="shared" si="2"/>
        <v xml:space="preserve">    ref_bib_borchers_et_al_2015: "Borchers, D. L., Stevenson, B. C., Kidney, D., Thomas, L., &amp; Marques, T. A. (2015). A Unifying Model for Capture–Recapture and Distance Sampling Surveys of Wildlife Populations. *Journal of the American Statistical Association, 110*(509), 195–204. &lt;https://doi.org/10.1080/01621459.2014.893884&gt;"</v>
      </c>
    </row>
    <row r="28" spans="1:14">
      <c r="A28" t="s">
        <v>2628</v>
      </c>
      <c r="B28" t="b">
        <v>1</v>
      </c>
      <c r="C28" t="b">
        <v>1</v>
      </c>
      <c r="D28" t="b">
        <v>0</v>
      </c>
      <c r="E28" t="s">
        <v>1477</v>
      </c>
      <c r="F28" t="s">
        <v>2281</v>
      </c>
      <c r="G28" t="s">
        <v>2676</v>
      </c>
      <c r="H28" t="s">
        <v>307</v>
      </c>
      <c r="I28" t="s">
        <v>831</v>
      </c>
      <c r="J28" t="s">
        <v>1751</v>
      </c>
      <c r="K28" t="s">
        <v>633</v>
      </c>
      <c r="L28" t="str">
        <f t="shared" si="0"/>
        <v>Bowkett, A. E., Rovero, F., &amp; Marshall, A. R. (2008). The use of camera-trap data to model habitat use by antelope species in the udzungwa mo &lt;br&gt; &amp;nbsp;&amp;nbsp;&amp;nbsp;&amp;nbsp;&amp;nbsp;&amp;nbsp;&amp;nbsp;&amp;nbsp;owkett, A. E., Rovero, F., &amp; Marshall, A. R. (2008). The use of camera-trap data to model habitat use by antelope species in the udzungwa moununtain forests, tanzania. *African Journal of Ecology, 46*(4), 479–487. &lt;https://doi.org/10.1111/j.1365-2028.2007.00881.x&gt;&lt;br&gt;&lt;br&gt;</v>
      </c>
      <c r="M28" t="str">
        <f t="shared" si="1"/>
        <v xml:space="preserve">    ref_intext_bowkett_et_al_2008: "Bowkett et al., 2008"</v>
      </c>
      <c r="N28" t="str">
        <f t="shared" si="2"/>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row>
    <row r="29" spans="1:14">
      <c r="A29" t="s">
        <v>2628</v>
      </c>
      <c r="B29" t="b">
        <v>1</v>
      </c>
      <c r="C29" t="b">
        <v>0</v>
      </c>
      <c r="D29" t="b">
        <v>0</v>
      </c>
      <c r="E29" t="s">
        <v>1478</v>
      </c>
      <c r="F29" t="s">
        <v>2282</v>
      </c>
      <c r="G29" t="s">
        <v>2677</v>
      </c>
      <c r="H29" t="s">
        <v>306</v>
      </c>
      <c r="I29" t="s">
        <v>306</v>
      </c>
      <c r="J29" t="s">
        <v>1752</v>
      </c>
      <c r="K29" t="s">
        <v>633</v>
      </c>
      <c r="L29" t="str">
        <f t="shared" si="0"/>
        <v>Bridges, A. S., &amp; Noss, A. J. (2011). Behavior and Activity Patterns. In A. F. O'Connell, J. D. Nichols, &amp; K. U. Karanth (Eds.), *Camera Trap &lt;br&gt; &amp;nbsp;&amp;nbsp;&amp;nbsp;&amp;nbsp;&amp;nbsp;&amp;nbsp;&amp;nbsp;&amp;nbsp;ridges, A. S., &amp; Noss, A. J. (2011). Behavior and Activity Patterns. In A. F. O'Connell, J. D. Nichols, &amp; K. U. Karanth (Eds.), *Camera Traps s In Animal Ecology: Methods and Analyses* (pp. 57–70). Springer. &lt;https://doi.org/10.1007/978-4-431-99495-4&gt;&lt;br&gt;&lt;br&gt;</v>
      </c>
      <c r="M29" t="str">
        <f t="shared" si="1"/>
        <v xml:space="preserve">    ref_intext_bridges_noss_2011: "Bridges &amp; Noss, 2011"</v>
      </c>
      <c r="N29" t="str">
        <f t="shared" si="2"/>
        <v xml:space="preserve">    ref_bib_bridges_noss_2011: "Bridges, A. S., &amp; Noss, A. J. (2011). Behavior and Activity Patterns. In A. F. O'Connell, J. D. Nichols, &amp; K. U. Karanth (Eds.), *Camera Traps In Animal Ecology: Methods and Analyses* (pp. 57–70). Springer. &lt;https://doi.org/10.1007/978-4-431-99495-4&gt;"</v>
      </c>
    </row>
    <row r="30" spans="1:14">
      <c r="A30" t="s">
        <v>2628</v>
      </c>
      <c r="B30" t="b">
        <v>0</v>
      </c>
      <c r="C30" t="b">
        <v>0</v>
      </c>
      <c r="D30" t="b">
        <v>1</v>
      </c>
      <c r="E30" t="s">
        <v>1479</v>
      </c>
      <c r="F30" t="s">
        <v>2283</v>
      </c>
      <c r="G30" t="s">
        <v>2678</v>
      </c>
      <c r="H30" t="s">
        <v>321</v>
      </c>
      <c r="I30" t="s">
        <v>321</v>
      </c>
      <c r="J30" t="s">
        <v>3178</v>
      </c>
      <c r="K30" t="s">
        <v>633</v>
      </c>
      <c r="L30" t="str">
        <f t="shared" si="0"/>
        <v>Brodie, J. F., Giordano, A. J., Zipkin, E. F., Bernard, H., Mohd‐Azlan, J., &amp; Ambu, L. (2015). Correlation and persistence of hunting and log &lt;br&gt; &amp;nbsp;&amp;nbsp;&amp;nbsp;&amp;nbsp;&amp;nbsp;&amp;nbsp;&amp;nbsp;&amp;nbsp;rodie, J. F., Giordano, A. J., Zipkin, E. F., Bernard, H., Mohd‐Azlan, J., &amp; Ambu, L. (2015). Correlation and persistence of hunting and loggiging impacts on tropical rainforest mammals. *Conservation Biology, 29*(1), 110–121. &lt;https://doi.org/10.1111/cobi.12389&gt;&lt;br&gt;&lt;br&gt;</v>
      </c>
      <c r="M30" t="str">
        <f t="shared" si="1"/>
        <v xml:space="preserve">    ref_intext_brodie_et_al_2015: "Brodie et al., 2015"</v>
      </c>
      <c r="N30" t="str">
        <f t="shared" si="2"/>
        <v xml:space="preserve">    ref_bib_brodie_et_al_2015: "Brodie, J. F., Giordano, A. J., Zipkin, E. F., Bernard, H., Mohd‐Azlan, J., &amp; Ambu, L. (2015). Correlation and persistence of hunting and logging impacts on tropical rainforest mammals. *Conservation Biology, 29*(1), 110–121. &lt;https://doi.org/10.1111/cobi.12389&gt;"</v>
      </c>
    </row>
    <row r="31" spans="1:14">
      <c r="A31" t="s">
        <v>2628</v>
      </c>
      <c r="B31" t="b">
        <v>0</v>
      </c>
      <c r="C31" t="b">
        <v>0</v>
      </c>
      <c r="D31" t="b">
        <v>1</v>
      </c>
      <c r="E31" t="s">
        <v>1480</v>
      </c>
      <c r="F31" t="s">
        <v>2284</v>
      </c>
      <c r="G31" t="s">
        <v>2679</v>
      </c>
      <c r="H31" t="s">
        <v>305</v>
      </c>
      <c r="I31" t="s">
        <v>305</v>
      </c>
      <c r="J31" t="s">
        <v>1753</v>
      </c>
      <c r="K31" t="s">
        <v>633</v>
      </c>
      <c r="L31" t="str">
        <f t="shared" si="0"/>
        <v>Broekman, M. J. E., Hoeks, S., Freriks, R., Langendoen, M. M., Runge, K. M., Savenco, E., Ter Harmsel, R., Huijbregts, M. A. J., &amp; Tucker, M. &lt;br&gt; &amp;nbsp;&amp;nbsp;&amp;nbsp;&amp;nbsp;&amp;nbsp;&amp;nbsp;&amp;nbsp;&amp;nbsp;roekman, M. J. E., Hoeks, S., Freriks, R., Langendoen, M. M., Runge, K. M., Savenco, E., Ter Harmsel, R., Huijbregts, M. A. J., &amp; Tucker, M. A A. (2023). HomeRange: A global database of mammalian home ranges. *Global Ecology and Biogeography, 32*(2), 198–205. &lt;https://doi.org/10.1111/geb.13625&gt;&lt;br&gt;&lt;br&gt;</v>
      </c>
      <c r="M31" t="str">
        <f t="shared" si="1"/>
        <v xml:space="preserve">    ref_intext_broekman_et_al_2022: "Broekman et al., 2022"</v>
      </c>
      <c r="N31" t="str">
        <f t="shared" si="2"/>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row>
    <row r="32" spans="1:14">
      <c r="A32" t="s">
        <v>2628</v>
      </c>
      <c r="B32" t="b">
        <v>0</v>
      </c>
      <c r="C32" t="b">
        <v>0</v>
      </c>
      <c r="E32" t="s">
        <v>2246</v>
      </c>
      <c r="F32" t="s">
        <v>2574</v>
      </c>
      <c r="G32" t="s">
        <v>2969</v>
      </c>
      <c r="H32" t="s">
        <v>2245</v>
      </c>
      <c r="I32" t="s">
        <v>2244</v>
      </c>
      <c r="J32" t="s">
        <v>2242</v>
      </c>
      <c r="K32" t="s">
        <v>633</v>
      </c>
      <c r="L32" t="str">
        <f t="shared" si="0"/>
        <v>Brownlee, M., Warbington, C., &amp; Boyce., M. (2022). Monitoring Sitatunga (*Tragelaphus Spekii*) Populations Using Camera Traps. *African Journ &lt;br&gt; &amp;nbsp;&amp;nbsp;&amp;nbsp;&amp;nbsp;&amp;nbsp;&amp;nbsp;&amp;nbsp;&amp;nbsp;rownlee, M., Warbington, C., &amp; Boyce., M. (2022). Monitoring Sitatunga (*Tragelaphus Spekii*) Populations Using Camera Traps. *African Journalal of Ecology, 60*(3), 377. &lt;https://doi.org/10.1111/aje.12972&gt;&lt;br&gt;&lt;br&gt;</v>
      </c>
      <c r="M32" t="str">
        <f t="shared" si="1"/>
        <v xml:space="preserve">    ref_intext_brownlee_et_al_2022: "Brownlee et al., 2022"</v>
      </c>
      <c r="N32" t="str">
        <f t="shared" si="2"/>
        <v xml:space="preserve">    ref_bib_brownlee_et_al_2022: "Brownlee, M., Warbington, C., &amp; Boyce., M. (2022). Monitoring Sitatunga (*Tragelaphus Spekii*) Populations Using Camera Traps. *African Journal of Ecology, 60*(3), 377. &lt;https://doi.org/10.1111/aje.12972&gt;"</v>
      </c>
    </row>
    <row r="33" spans="1:14">
      <c r="A33" t="s">
        <v>2628</v>
      </c>
      <c r="B33" t="b">
        <v>1</v>
      </c>
      <c r="C33" t="b">
        <v>0</v>
      </c>
      <c r="D33" t="b">
        <v>0</v>
      </c>
      <c r="E33" t="s">
        <v>36</v>
      </c>
      <c r="F33" t="s">
        <v>2286</v>
      </c>
      <c r="G33" t="s">
        <v>2681</v>
      </c>
      <c r="H33" t="s">
        <v>304</v>
      </c>
      <c r="I33" t="s">
        <v>304</v>
      </c>
      <c r="J33" t="s">
        <v>3579</v>
      </c>
      <c r="K33" t="s">
        <v>633</v>
      </c>
      <c r="L33" t="str">
        <f t="shared" si="0"/>
        <v>Burgar, J. M. (2021). Counting Elk Amongst the Trees: Improving the Accuracy of Roosevelt Elk Inventory via Modelling, Preliminary Report 202 &lt;br&gt; &amp;nbsp;&amp;nbsp;&amp;nbsp;&amp;nbsp;&amp;nbsp;&amp;nbsp;&amp;nbsp;&amp;nbsp;urgar, J. M. (2021). Counting Elk Amongst the Trees: Improving the Accuracy of Roosevelt Elk Inventory via Modelling, Preliminary Report 2021.1. Terrestrial Wildlife Resources, South Coast Resource Management, FLNRORD. (available upon request).&lt;br&gt;&lt;br&gt;</v>
      </c>
      <c r="M33" t="str">
        <f t="shared" si="1"/>
        <v xml:space="preserve">    ref_intext_burgar_2021: "Burgar, 2021"</v>
      </c>
      <c r="N33" t="str">
        <f t="shared" si="2"/>
        <v xml:space="preserve">    ref_bib_burgar_2021: "Burgar, J. M. (2021). Counting Elk Amongst the Trees: Improving the Accuracy of Roosevelt Elk Inventory via Modelling, Preliminary Report 2021. Terrestrial Wildlife Resources, South Coast Resource Management, FLNRORD. (available upon request)."</v>
      </c>
    </row>
    <row r="34" spans="1:14">
      <c r="A34" t="s">
        <v>2628</v>
      </c>
      <c r="B34" t="b">
        <v>1</v>
      </c>
      <c r="C34" t="b">
        <v>0</v>
      </c>
      <c r="D34" t="b">
        <v>0</v>
      </c>
      <c r="E34" t="s">
        <v>1481</v>
      </c>
      <c r="F34" t="s">
        <v>2285</v>
      </c>
      <c r="G34" t="s">
        <v>2680</v>
      </c>
      <c r="H34" t="s">
        <v>303</v>
      </c>
      <c r="I34" t="s">
        <v>303</v>
      </c>
      <c r="J34" t="s">
        <v>3505</v>
      </c>
      <c r="K34" t="s">
        <v>633</v>
      </c>
      <c r="L34" t="str">
        <f t="shared" ref="L34:L65" si="3">LEFT(J34,141)&amp;" &lt;br&gt; &amp;nbsp;&amp;nbsp;&amp;nbsp;&amp;nbsp;&amp;nbsp;&amp;nbsp;&amp;nbsp;&amp;nbsp;"&amp;MID(J34,2,142)&amp;MID(J34,142,500)&amp;"&lt;br&gt;&lt;br&gt;"</f>
        <v>Burgar, J. M., Stewart, F. E. C., Volpe, J. P., Fisher, J. T., &amp; Burton, A. C. (2018). Estimating Density for species conservation: comparing &lt;br&gt; &amp;nbsp;&amp;nbsp;&amp;nbsp;&amp;nbsp;&amp;nbsp;&amp;nbsp;&amp;nbsp;&amp;nbsp;urgar, J. M., Stewart, F. E. C., Volpe, J. P., Fisher, J. T., &amp; Burton, A. C. (2018). Estimating Density for species conservation: comparing c camera trap spatial count models to genetic spatial capture-recapture models. *Global Ecology and Conservation*, *15*, Article e00411. &lt;https://doi.org/10.1016/j.gecco.2018.e00411&gt;&lt;br&gt;&lt;br&gt;</v>
      </c>
      <c r="M34" t="str">
        <f t="shared" si="1"/>
        <v xml:space="preserve">    ref_intext_burgar_et_al_2018: "Burgar et al., 2018"</v>
      </c>
      <c r="N34" t="str">
        <f t="shared" si="2"/>
        <v xml:space="preserve">    ref_bib_burgar_et_al_2018: "Burgar,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v>
      </c>
    </row>
    <row r="35" spans="1:14">
      <c r="A35" t="s">
        <v>2628</v>
      </c>
      <c r="B35" t="b">
        <v>0</v>
      </c>
      <c r="C35" t="b">
        <v>1</v>
      </c>
      <c r="D35" t="b">
        <v>0</v>
      </c>
      <c r="E35" t="s">
        <v>1482</v>
      </c>
      <c r="F35" t="s">
        <v>2287</v>
      </c>
      <c r="G35" t="s">
        <v>2682</v>
      </c>
      <c r="H35" t="s">
        <v>302</v>
      </c>
      <c r="I35" t="s">
        <v>302</v>
      </c>
      <c r="J35" t="s">
        <v>1754</v>
      </c>
      <c r="K35" t="s">
        <v>633</v>
      </c>
      <c r="L35" t="str">
        <f t="shared" si="3"/>
        <v>Burkholder, E. N., Jakes, A. F., Jones, P. F., Hebblewhite, M., &amp; Bishop, C. J. (2018). To Jump or Not to Jump: Mule Deer and White-Tailed De &lt;br&gt; &amp;nbsp;&amp;nbsp;&amp;nbsp;&amp;nbsp;&amp;nbsp;&amp;nbsp;&amp;nbsp;&amp;nbsp;urkholder, E. N., Jakes, A. F., Jones, P. F., Hebblewhite, M., &amp; Bishop, C. J. (2018). To Jump or Not to Jump: Mule Deer and White-Tailed Deerer Fence Crossing Decisions. *Wildlife Society Bulletin*, *42*(3), 420–429. &lt;https://doi.org/10.1002/wsb.898&gt;&lt;br&gt;&lt;br&gt;</v>
      </c>
      <c r="M35" t="str">
        <f t="shared" si="1"/>
        <v xml:space="preserve">    ref_intext_burkholder_et_al_2018: "Burkholder et al., 2018"</v>
      </c>
      <c r="N35" t="str">
        <f t="shared" si="2"/>
        <v xml:space="preserve">    ref_bib_burkholder_et_al_2018: "Burkholder, E. N., Jakes, A. F., Jones, P. F., Hebblewhite, M., &amp; Bishop, C. J. (2018). To Jump or Not to Jump: Mule Deer and White-Tailed Deer Fence Crossing Decisions. *Wildlife Society Bulletin*, *42*(3), 420–429. &lt;https://doi.org/10.1002/wsb.898&gt;"</v>
      </c>
    </row>
    <row r="36" spans="1:14">
      <c r="A36" t="s">
        <v>2628</v>
      </c>
      <c r="B36" t="b">
        <v>1</v>
      </c>
      <c r="C36" t="b">
        <v>0</v>
      </c>
      <c r="D36" t="b">
        <v>0</v>
      </c>
      <c r="E36" t="s">
        <v>1483</v>
      </c>
      <c r="F36" t="s">
        <v>2288</v>
      </c>
      <c r="G36" t="s">
        <v>2683</v>
      </c>
      <c r="H36" t="s">
        <v>301</v>
      </c>
      <c r="I36" t="s">
        <v>301</v>
      </c>
      <c r="J36" t="s">
        <v>3549</v>
      </c>
      <c r="K36" t="s">
        <v>633</v>
      </c>
      <c r="L36" t="str">
        <f t="shared" si="3"/>
        <v>Burton, A. C., Neilson, E., Moreira, D., Ladle, A., Steenweg, R., Fisher, J. T., Bayne, E., Boutin, S., &amp; Stephens, P. (2015). Camera trap Tr &lt;br&gt; &amp;nbsp;&amp;nbsp;&amp;nbsp;&amp;nbsp;&amp;nbsp;&amp;nbsp;&amp;nbsp;&amp;nbsp;urton, A. C., Neilson, E., Moreira, D., Ladle, A., Steenweg, R., Fisher, J. T., Bayne, E., Boutin, S., &amp; Stephens, P. (2015). Camera trap Trapapping: A Review and Recommendations for Linking Surveys to Ecological Processes. *Journal of Applied Ecology*, *52*(3), 675–685. &lt;https://doi.org/10.1111/1365-2664.12432&gt;&lt;br&gt;&lt;br&gt;</v>
      </c>
      <c r="M36" t="str">
        <f t="shared" si="1"/>
        <v xml:space="preserve">    ref_intext_burton_et_al_2015: "Burton et al., 2015"</v>
      </c>
      <c r="N36" t="str">
        <f t="shared" si="2"/>
        <v xml:space="preserve">    ref_bib_burton_et_al_2015: "Burton, A. C., Neilson, E., Moreira, D., Ladle, A., Steenweg, R., Fisher, J. T., Bayne, E., Boutin, S., &amp; Stephens, P. (2015). Camera trap Trapping: A Review and Recommendations for Linking Surveys to Ecological Processes. *Journal of Applied Ecology*, *52*(3), 675–685. &lt;https://doi.org/10.1111/1365-2664.12432&gt;"</v>
      </c>
    </row>
    <row r="37" spans="1:14">
      <c r="A37" s="15"/>
      <c r="B37" s="15"/>
      <c r="C37" s="15"/>
      <c r="D37" s="15"/>
      <c r="E37" s="15" t="s">
        <v>3742</v>
      </c>
      <c r="F37" s="15"/>
      <c r="G37" s="15"/>
      <c r="H37" s="15" t="s">
        <v>3741</v>
      </c>
      <c r="I37" s="15" t="s">
        <v>3741</v>
      </c>
      <c r="J37" s="15" t="s">
        <v>3740</v>
      </c>
      <c r="K37" t="s">
        <v>633</v>
      </c>
      <c r="L37" t="str">
        <f t="shared" si="3"/>
        <v>Cao, A. (2021, Jun 14) *Hurdle models.*  [Video]. YouTube. &lt;https://www.youtube.com/watch?v=q2NRQBcihQY&gt; &lt;br&gt; &amp;nbsp;&amp;nbsp;&amp;nbsp;&amp;nbsp;&amp;nbsp;&amp;nbsp;&amp;nbsp;&amp;nbsp;ao, A. (2021, Jun 14) *Hurdle models.*  [Video]. YouTube. &lt;https://www.youtube.com/watch?v=q2NRQBcihQY&gt;&lt;br&gt;&lt;br&gt;</v>
      </c>
      <c r="M37" t="str">
        <f t="shared" si="1"/>
        <v xml:space="preserve">    ref_intext_cao_2021: "Cao (2021)"</v>
      </c>
      <c r="N37" t="str">
        <f t="shared" si="2"/>
        <v xml:space="preserve">    ref_bib_cao_2021: "Cao, A. (2021, Jun 14) *Hurdle models.*  [Video]. YouTube. &lt;https://www.youtube.com/watch?v=q2NRQBcihQY&gt;"</v>
      </c>
    </row>
    <row r="38" spans="1:14">
      <c r="A38" t="s">
        <v>2629</v>
      </c>
      <c r="B38" t="b">
        <v>1</v>
      </c>
      <c r="C38" t="b">
        <v>0</v>
      </c>
      <c r="D38" t="b">
        <v>0</v>
      </c>
      <c r="E38" t="s">
        <v>1484</v>
      </c>
      <c r="F38" t="s">
        <v>2289</v>
      </c>
      <c r="G38" t="s">
        <v>2684</v>
      </c>
      <c r="H38" t="s">
        <v>300</v>
      </c>
      <c r="I38" t="s">
        <v>300</v>
      </c>
      <c r="J38" t="s">
        <v>1755</v>
      </c>
      <c r="K38" t="s">
        <v>633</v>
      </c>
      <c r="L38" t="str">
        <f t="shared" si="3"/>
        <v>Cappelle, N., Howe, E. J., Boesch, C., &amp; Kühl, H. S. (2021). Estimating Animal Abundance and Effort–Precision Relationship with Camera Trap D &lt;br&gt; &amp;nbsp;&amp;nbsp;&amp;nbsp;&amp;nbsp;&amp;nbsp;&amp;nbsp;&amp;nbsp;&amp;nbsp;appelle, N., Howe, E. J., Boesch, C., &amp; Kühl, H. S. (2021). Estimating Animal Abundance and Effort–Precision Relationship with Camera Trap Disistance Sampling. *Ecosphere, 12*(1). &lt;https://doi.org/10.1002/ecs2.3299&gt;&lt;br&gt;&lt;br&gt;</v>
      </c>
      <c r="M38" t="str">
        <f t="shared" si="1"/>
        <v xml:space="preserve">    ref_intext_cappelle_et_al_2021: "Cappelle et al., 2021"</v>
      </c>
      <c r="N38" t="str">
        <f t="shared" si="2"/>
        <v xml:space="preserve">    ref_bib_cappelle_et_al_2021: "Cappelle, N., Howe, E. J., Boesch, C., &amp; Kühl, H. S. (2021). Estimating Animal Abundance and Effort–Precision Relationship with Camera Trap Distance Sampling. *Ecosphere, 12*(1). &lt;https://doi.org/10.1002/ecs2.3299&gt;"</v>
      </c>
    </row>
    <row r="39" spans="1:14">
      <c r="A39" t="s">
        <v>2629</v>
      </c>
      <c r="B39" t="b">
        <v>0</v>
      </c>
      <c r="C39" t="b">
        <v>0</v>
      </c>
      <c r="D39" t="b">
        <v>1</v>
      </c>
      <c r="E39" t="s">
        <v>1485</v>
      </c>
      <c r="F39" t="s">
        <v>2290</v>
      </c>
      <c r="G39" t="s">
        <v>2685</v>
      </c>
      <c r="H39" t="s">
        <v>299</v>
      </c>
      <c r="I39" t="s">
        <v>299</v>
      </c>
      <c r="J39" t="s">
        <v>1756</v>
      </c>
      <c r="K39" t="s">
        <v>633</v>
      </c>
      <c r="L39" t="str">
        <f t="shared" si="3"/>
        <v>Caravaggi, A., Banks, P. B., Burton, A. C., Finlay, C. M. V., Haswell, P. M., Hayward, M. W., Rowcliffe, M. J., Wood, M. D., Pettorelli, N.,  &lt;br&gt; &amp;nbsp;&amp;nbsp;&amp;nbsp;&amp;nbsp;&amp;nbsp;&amp;nbsp;&amp;nbsp;&amp;nbsp;aravaggi, A., Banks, P. B., Burton, A. C., Finlay, C. M. V., Haswell, P. M., Hayward, M. W., Rowcliffe, M. J., Wood, M. D., Pettorelli, N., &amp; &amp; Sollmann, R. (2017). A review of camera trapping for conservation behaviour research*. Remote Sensing in Ecology and Conservation, 3*(3), 109–122. &lt;https://doi.org/10.1002/rse2.48&gt;&lt;br&gt;&lt;br&gt;</v>
      </c>
      <c r="M39" t="str">
        <f t="shared" si="1"/>
        <v xml:space="preserve">    ref_intext_caravaggi_et_al_2017: "Caravaggi et al., 2017"</v>
      </c>
      <c r="N39" t="str">
        <f t="shared" si="2"/>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row>
    <row r="40" spans="1:14">
      <c r="A40" t="s">
        <v>2629</v>
      </c>
      <c r="B40" t="b">
        <v>1</v>
      </c>
      <c r="C40" t="b">
        <v>0</v>
      </c>
      <c r="D40" t="b">
        <v>0</v>
      </c>
      <c r="E40" t="s">
        <v>1486</v>
      </c>
      <c r="F40" t="s">
        <v>2291</v>
      </c>
      <c r="G40" t="s">
        <v>2686</v>
      </c>
      <c r="H40" t="s">
        <v>298</v>
      </c>
      <c r="I40" t="s">
        <v>298</v>
      </c>
      <c r="J40" t="s">
        <v>1757</v>
      </c>
      <c r="K40" t="s">
        <v>633</v>
      </c>
      <c r="L40" t="str">
        <f t="shared" si="3"/>
        <v>Caravaggi, A., Burton, A. C., Clark, D. A., Fisher, J. T., Grass, A., Green, S., Hobaiter, C., Hofmeester, T. R., Kalan, A. K., Rabaiotti, D. &lt;br&gt; &amp;nbsp;&amp;nbsp;&amp;nbsp;&amp;nbsp;&amp;nbsp;&amp;nbsp;&amp;nbsp;&amp;nbsp;aravaggi, A., Burton, A. C., Clark, D. A., Fisher, J. T., Grass, A., Green, S., Hobaiter, C., Hofmeester, T. R., Kalan, A. K., Rabaiotti, D., , &amp; Rivet, D. (2020). A Review of Factors To Consider When Using Camera Traps To Study Animal Behavior To Inform Wildlife Ecology And Conservation. *Conservation Science and Practice, 2*(8). &lt;https://doi.org/10.1111/csp2.239&gt;&lt;br&gt;&lt;br&gt;</v>
      </c>
      <c r="M40" t="str">
        <f t="shared" si="1"/>
        <v xml:space="preserve">    ref_intext_caravaggi_et_al_2020: "Caravaggi et al., 2020"</v>
      </c>
      <c r="N40" t="str">
        <f t="shared" si="2"/>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row>
    <row r="41" spans="1:14">
      <c r="A41" t="s">
        <v>2629</v>
      </c>
      <c r="B41" t="b">
        <v>1</v>
      </c>
      <c r="C41" t="b">
        <v>1</v>
      </c>
      <c r="D41" t="b">
        <v>0</v>
      </c>
      <c r="E41" t="s">
        <v>1487</v>
      </c>
      <c r="F41" t="s">
        <v>2292</v>
      </c>
      <c r="G41" t="s">
        <v>2687</v>
      </c>
      <c r="H41" t="s">
        <v>297</v>
      </c>
      <c r="I41" t="s">
        <v>297</v>
      </c>
      <c r="J41" t="s">
        <v>3584</v>
      </c>
      <c r="K41" t="s">
        <v>633</v>
      </c>
      <c r="L41" t="str">
        <f t="shared" si="3"/>
        <v>Carbone, C., Christie, S., Conforti, K., Coulson, T., Franklin, N., Ginsberg, J. R., Griffiths, M., Holden, J., Kawanishi, K., Kinnaird, M.,  &lt;br&gt; &amp;nbsp;&amp;nbsp;&amp;nbsp;&amp;nbsp;&amp;nbsp;&amp;nbsp;&amp;nbsp;&amp;nbsp;arbone, C., Christie, S., Conforti, K., Coulson, T., Franklin, N., Ginsberg, J. R., Griffiths, M., Holden, J., Kawanishi, K., Kinnaird, M., LaLaidlaw, R., Lynam, A., Macdonald, D. W., Martyr, D., McDougal, C., Nath, L., O'Brien, T., Seidensticker, J., Smith, D. J. L., Wan Shahruddin, W. N. (2001). The use of photographic rates to estimate densities of tigers and other cryptic mammals. *Animal Conservation, 4*(1), 75–79. &lt;https://doi.org/10.1017/S1367943001001081&gt;&lt;br&gt;&lt;br&gt;</v>
      </c>
      <c r="M41" t="str">
        <f t="shared" si="1"/>
        <v xml:space="preserve">    ref_intext_carbone_et_al_2001: "Carbone et al., 2001"</v>
      </c>
      <c r="N41" t="str">
        <f t="shared" si="2"/>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row>
    <row r="42" spans="1:14">
      <c r="A42" t="s">
        <v>2629</v>
      </c>
      <c r="B42" t="b">
        <v>1</v>
      </c>
      <c r="C42" t="b">
        <v>0</v>
      </c>
      <c r="D42" t="b">
        <v>1</v>
      </c>
      <c r="E42" t="s">
        <v>35</v>
      </c>
      <c r="F42" t="s">
        <v>2293</v>
      </c>
      <c r="G42" t="s">
        <v>2688</v>
      </c>
      <c r="H42" t="s">
        <v>296</v>
      </c>
      <c r="I42" t="s">
        <v>296</v>
      </c>
      <c r="J42" t="s">
        <v>3623</v>
      </c>
      <c r="K42" t="s">
        <v>633</v>
      </c>
      <c r="L42" t="str">
        <f t="shared" si="3"/>
        <v>Caughley, G. (1977). Analysis of Vertebrate Populations (pp. 234). Wiley. &lt;https://books.google.ca/books/about/Analysis_of_Vertebrate_Populat &lt;br&gt; &amp;nbsp;&amp;nbsp;&amp;nbsp;&amp;nbsp;&amp;nbsp;&amp;nbsp;&amp;nbsp;&amp;nbsp;aughley, G. (1977). Analysis of Vertebrate Populations (pp. 234). Wiley. &lt;https://books.google.ca/books/about/Analysis_of_Vertebrate_Populatioions.html?id=qAcUAQAAIAAJ&amp;redir_esc=y&gt;&lt;br&gt;&lt;br&gt;</v>
      </c>
      <c r="M42" t="str">
        <f t="shared" si="1"/>
        <v xml:space="preserve">    ref_intext_caughley_1977: "Caughley, 1977"</v>
      </c>
      <c r="N42" t="str">
        <f t="shared" si="2"/>
        <v xml:space="preserve">    ref_bib_caughley_1977: "Caughley, G. (1977). Analysis of Vertebrate Populations (pp. 234). Wiley. &lt;https://books.google.ca/books/about/Analysis_of_Vertebrate_Populations.html?id=qAcUAQAAIAAJ&amp;redir_esc=y&gt;"</v>
      </c>
    </row>
    <row r="43" spans="1:14">
      <c r="A43" t="s">
        <v>2629</v>
      </c>
      <c r="B43" t="b">
        <v>1</v>
      </c>
      <c r="C43" t="b">
        <v>0</v>
      </c>
      <c r="D43" t="b">
        <v>0</v>
      </c>
      <c r="E43" t="s">
        <v>1488</v>
      </c>
      <c r="F43" t="s">
        <v>2294</v>
      </c>
      <c r="G43" t="s">
        <v>2689</v>
      </c>
      <c r="H43" t="s">
        <v>295</v>
      </c>
      <c r="I43" t="s">
        <v>295</v>
      </c>
      <c r="J43" t="s">
        <v>3506</v>
      </c>
      <c r="K43" t="s">
        <v>633</v>
      </c>
      <c r="L43" t="str">
        <f t="shared" si="3"/>
        <v>Chandler, R. B., &amp; Royle, J. A. (2013). Spatially explicit models for inference about Density in unmarked or partially marked populations. *T &lt;br&gt; &amp;nbsp;&amp;nbsp;&amp;nbsp;&amp;nbsp;&amp;nbsp;&amp;nbsp;&amp;nbsp;&amp;nbsp;handler, R. B., &amp; Royle, J. A. (2013). Spatially explicit models for inference about Density in unmarked or partially marked populations. *Thehe Annals of Applied Statistics, 7*(2), 936–954. &lt;https://doi.org/10.1214/12-aoas610&gt;&lt;br&gt;&lt;br&gt;</v>
      </c>
      <c r="M43" t="str">
        <f t="shared" si="1"/>
        <v xml:space="preserve">    ref_intext_chandler_royle_2013: "Chandler &amp; Royle, 2013"</v>
      </c>
      <c r="N43" t="str">
        <f t="shared" si="2"/>
        <v xml:space="preserve">    ref_bib_chandler_royle_2013: "Chandler, R. B., &amp; Royle, J. A. (2013). Spatially explicit models for inference about Density in unmarked or partially marked populations. *The Annals of Applied Statistics, 7*(2), 936–954. &lt;https://doi.org/10.1214/12-aoas610&gt;"</v>
      </c>
    </row>
    <row r="44" spans="1:14">
      <c r="E44" t="s">
        <v>3056</v>
      </c>
      <c r="H44" t="s">
        <v>3057</v>
      </c>
      <c r="I44" t="s">
        <v>3057</v>
      </c>
      <c r="J44" t="s">
        <v>3058</v>
      </c>
      <c r="K44" t="s">
        <v>633</v>
      </c>
      <c r="L44" t="str">
        <f t="shared" si="3"/>
        <v>Chao, A., Gotelli, N.J., Hsieh, T. C., Sander, E. L., Ma, K. H., Colwell, R. K. &amp; Ellison, A. M. (2014). Rarefaction and extrapolation with H &lt;br&gt; &amp;nbsp;&amp;nbsp;&amp;nbsp;&amp;nbsp;&amp;nbsp;&amp;nbsp;&amp;nbsp;&amp;nbsp;hao, A., Gotelli, N.J., Hsieh, T. C., Sander, E. L., Ma, K. H., Colwell, R. K. &amp; Ellison, A. M. (2014). Rarefaction and extrapolation with Hilill numbers: a framework for sampling and estimation in species diversity studies. *Ecological Monographs, 84*, 45–67. &lt;https://doi.org/10.1890/13-0133.1&gt;&lt;br&gt;&lt;br&gt;</v>
      </c>
      <c r="M44" t="str">
        <f t="shared" si="1"/>
        <v xml:space="preserve">    ref_intext_chao_et_al_2014: "Chao et al., 2014"</v>
      </c>
      <c r="N44" t="str">
        <f t="shared" si="2"/>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row>
    <row r="45" spans="1:14">
      <c r="E45" t="s">
        <v>3055</v>
      </c>
      <c r="H45" t="s">
        <v>3054</v>
      </c>
      <c r="I45" t="s">
        <v>3054</v>
      </c>
      <c r="J45" t="s">
        <v>3053</v>
      </c>
      <c r="K45" t="s">
        <v>633</v>
      </c>
      <c r="L45" t="str">
        <f t="shared" si="3"/>
        <v>Chao, A., Ma, K. H., &amp; Hsieh, T. C. (2016). *iNEXT Online: Software for Interpolation and Extrapolation of Species Diversity.* Program and Us &lt;br&gt; &amp;nbsp;&amp;nbsp;&amp;nbsp;&amp;nbsp;&amp;nbsp;&amp;nbsp;&amp;nbsp;&amp;nbsp;hao, A., Ma, K. H., &amp; Hsieh, T. C. (2016). *iNEXT Online: Software for Interpolation and Extrapolation of Species Diversity.* Program and Userer’s Guide published at &lt;http://chao.stat.nthu.edu.tw/wordpress/software_download/inextonline/&gt;&lt;br&gt;&lt;br&gt;</v>
      </c>
      <c r="M45" t="str">
        <f t="shared" si="1"/>
        <v xml:space="preserve">    ref_intext_chao_et_al_2016: "Chao et al., 2016"</v>
      </c>
      <c r="N45" t="str">
        <f t="shared" si="2"/>
        <v xml:space="preserve">    ref_bib_chao_et_al_2016: "Chao, A., Ma, K. H., &amp; Hsieh, T. C. (2016). *iNEXT Online: Software for Interpolation and Extrapolation of Species Diversity.* Program and User’s Guide published at &lt;http://chao.stat.nthu.edu.tw/wordpress/software_download/inextonline/&gt;"</v>
      </c>
    </row>
    <row r="46" spans="1:14">
      <c r="A46" t="s">
        <v>2629</v>
      </c>
      <c r="B46" t="b">
        <v>1</v>
      </c>
      <c r="C46" t="b">
        <v>0</v>
      </c>
      <c r="D46" t="b">
        <v>1</v>
      </c>
      <c r="E46" t="s">
        <v>1489</v>
      </c>
      <c r="F46" t="s">
        <v>2295</v>
      </c>
      <c r="G46" t="s">
        <v>2690</v>
      </c>
      <c r="H46" t="s">
        <v>294</v>
      </c>
      <c r="I46" t="s">
        <v>294</v>
      </c>
      <c r="J46" t="s">
        <v>3550</v>
      </c>
      <c r="K46" t="s">
        <v>633</v>
      </c>
      <c r="L46" t="str">
        <f t="shared" si="3"/>
        <v>Chatterjee, N., Schuttler, T. G., Nigam, P., &amp; Habib, B. (2021). Deciphering the rarity–detectability continuum: optimizing Survey design for &lt;br&gt; &amp;nbsp;&amp;nbsp;&amp;nbsp;&amp;nbsp;&amp;nbsp;&amp;nbsp;&amp;nbsp;&amp;nbsp;hatterjee, N., Schuttler, T. G., Nigam, P., &amp; Habib, B. (2021). Deciphering the rarity–detectability continuum: optimizing Survey design for t terrestrial mammalian community. *Ecosphere 12*(9), e03748. &lt;https://doi.org/10.1002/ecs2.3748&gt;&lt;br&gt;&lt;br&gt;</v>
      </c>
      <c r="M46" t="str">
        <f t="shared" si="1"/>
        <v xml:space="preserve">    ref_intext_chatterjee_et_al_2021: "Chatterjee et al., 2021"</v>
      </c>
      <c r="N46" t="str">
        <f t="shared" si="2"/>
        <v xml:space="preserve">    ref_bib_chatterjee_et_al_2021: "Chatterjee, N., Schuttler, T. G., Nigam, P., &amp; Habib, B. (2021). Deciphering the rarity–detectability continuum: optimizing Survey design for terrestrial mammalian community. *Ecosphere 12*(9), e03748. &lt;https://doi.org/10.1002/ecs2.3748&gt;"</v>
      </c>
    </row>
    <row r="47" spans="1:14">
      <c r="A47" t="s">
        <v>2629</v>
      </c>
      <c r="B47" t="b">
        <v>1</v>
      </c>
      <c r="C47" t="b">
        <v>0</v>
      </c>
      <c r="D47" t="b">
        <v>0</v>
      </c>
      <c r="E47" t="s">
        <v>1490</v>
      </c>
      <c r="F47" t="s">
        <v>2296</v>
      </c>
      <c r="G47" t="s">
        <v>2691</v>
      </c>
      <c r="H47" t="s">
        <v>293</v>
      </c>
      <c r="I47" t="s">
        <v>293</v>
      </c>
      <c r="J47" t="s">
        <v>1758</v>
      </c>
      <c r="K47" t="s">
        <v>633</v>
      </c>
      <c r="L47" t="str">
        <f t="shared" si="3"/>
        <v>Clark, T. G., Bradburn, M. J., Love, S. B., &amp; Altman, D. G. (2003). Survival Analysis Part I: Basic Concepts and First Analyses. *British Jou &lt;br&gt; &amp;nbsp;&amp;nbsp;&amp;nbsp;&amp;nbsp;&amp;nbsp;&amp;nbsp;&amp;nbsp;&amp;nbsp;lark, T. G., Bradburn, M. J., Love, S. B., &amp; Altman, D. G. (2003). Survival Analysis Part I: Basic Concepts and First Analyses. *British Journrnal of Cancer, 89*(2), 232–38. &lt;https://doi.org/10.1038/sj.bjc.6601118&gt;&lt;br&gt;&lt;br&gt;</v>
      </c>
      <c r="M47" t="str">
        <f t="shared" si="1"/>
        <v xml:space="preserve">    ref_intext_clark_et_al_2003: "Clark et al., 2003"</v>
      </c>
      <c r="N47" t="str">
        <f t="shared" si="2"/>
        <v xml:space="preserve">    ref_bib_clark_et_al_2003: "Clark, T. G., Bradburn, M. J., Love, S. B., &amp; Altman, D. G. (2003). Survival Analysis Part I: Basic Concepts and First Analyses. *British Journal of Cancer, 89*(2), 232–38. &lt;https://doi.org/10.1038/sj.bjc.6601118&gt;"</v>
      </c>
    </row>
    <row r="48" spans="1:14">
      <c r="A48" t="s">
        <v>2629</v>
      </c>
      <c r="B48" t="b">
        <v>1</v>
      </c>
      <c r="C48" t="b">
        <v>0</v>
      </c>
      <c r="D48" t="b">
        <v>0</v>
      </c>
      <c r="E48" t="s">
        <v>34</v>
      </c>
      <c r="F48" t="s">
        <v>2298</v>
      </c>
      <c r="G48" t="s">
        <v>2693</v>
      </c>
      <c r="H48" t="s">
        <v>292</v>
      </c>
      <c r="I48" t="s">
        <v>292</v>
      </c>
      <c r="J48" t="s">
        <v>3507</v>
      </c>
      <c r="K48" t="s">
        <v>633</v>
      </c>
      <c r="L48" t="str">
        <f t="shared" si="3"/>
        <v>Clarke, J. D. (2019).comparing Clustered Sampling Designs for Spatially Explicit Estimation of Population Density. *Population Ecology, 61*,  &lt;br&gt; &amp;nbsp;&amp;nbsp;&amp;nbsp;&amp;nbsp;&amp;nbsp;&amp;nbsp;&amp;nbsp;&amp;nbsp;larke, J. D. (2019).comparing Clustered Sampling Designs for Spatially Explicit Estimation of Population Density. *Population Ecology, 61*, 9393–101. &lt;https://doi.org/10.1002/1438-390X.1011&gt;&lt;br&gt;&lt;br&gt;</v>
      </c>
      <c r="M48" t="str">
        <f t="shared" si="1"/>
        <v xml:space="preserve">    ref_intext_clarke_2019: "Clarke, 2019"</v>
      </c>
      <c r="N48" t="str">
        <f t="shared" si="2"/>
        <v xml:space="preserve">    ref_bib_clarke_2019: "Clarke, J. D. (2019).comparing Clustered Sampling Designs for Spatially Explicit Estimation of Population Density. *Population Ecology, 61*, 93–101. &lt;https://doi.org/10.1002/1438-390X.1011&gt;"</v>
      </c>
    </row>
    <row r="49" spans="1:14">
      <c r="A49" t="s">
        <v>2629</v>
      </c>
      <c r="B49" t="b">
        <v>1</v>
      </c>
      <c r="C49" t="b">
        <v>0</v>
      </c>
      <c r="D49" t="b">
        <v>1</v>
      </c>
      <c r="E49" t="s">
        <v>1406</v>
      </c>
      <c r="F49" t="s">
        <v>2297</v>
      </c>
      <c r="G49" t="s">
        <v>2692</v>
      </c>
      <c r="H49" t="s">
        <v>291</v>
      </c>
      <c r="I49" t="s">
        <v>291</v>
      </c>
      <c r="J49" t="s">
        <v>3508</v>
      </c>
      <c r="K49" t="s">
        <v>633</v>
      </c>
      <c r="L49" t="str">
        <f t="shared" si="3"/>
        <v>Clarke, J., Bohm, H., Burton, C., Constantinou, A. (2023). *Using Camera Traps to Estimate Medium and Large Mammal Density: Comparison of Met &lt;br&gt; &amp;nbsp;&amp;nbsp;&amp;nbsp;&amp;nbsp;&amp;nbsp;&amp;nbsp;&amp;nbsp;&amp;nbsp;larke, J., Bohm, H., Burton, C., Constantinou, A. (2023). *Using Camera Traps to Estimate Medium and Large Mammal Density: Comparison of Methohods and Recommendations for Wildlife Managers*. &lt;https://doi.org/10.13140/RG.2.2.18364.72320&gt;&lt;br&gt;&lt;br&gt;</v>
      </c>
      <c r="M49" t="str">
        <f t="shared" si="1"/>
        <v xml:space="preserve">    ref_intext_clarke_et_al_2023: "Clarke et al., 2023"</v>
      </c>
      <c r="N49" t="str">
        <f t="shared" si="2"/>
        <v xml:space="preserve">    ref_bib_clarke_et_al_2023: "Clarke, J., Bohm, H., Burton, C., Constantinou, A. (2023). *Using Camera Traps to Estimate Medium and Large Mammal Density: Comparison of Methods and Recommendations for Wildlife Managers*. &lt;https://doi.org/10.13140/RG.2.2.18364.72320&gt;"</v>
      </c>
    </row>
    <row r="50" spans="1:14">
      <c r="A50" t="s">
        <v>2629</v>
      </c>
      <c r="B50" t="b">
        <v>0</v>
      </c>
      <c r="C50" t="b">
        <v>1</v>
      </c>
      <c r="D50" t="b">
        <v>0</v>
      </c>
      <c r="E50" t="s">
        <v>1491</v>
      </c>
      <c r="F50" t="s">
        <v>2299</v>
      </c>
      <c r="G50" t="s">
        <v>2694</v>
      </c>
      <c r="H50" t="s">
        <v>290</v>
      </c>
      <c r="I50" t="s">
        <v>290</v>
      </c>
      <c r="J50" t="s">
        <v>1759</v>
      </c>
      <c r="K50" t="s">
        <v>633</v>
      </c>
      <c r="L50" t="str">
        <f t="shared" si="3"/>
        <v>Clevenger, A. P., &amp; Waltho, N. (2005). Performance indices to identify attributes of highway crossing structures facilitating movement of lar &lt;br&gt; &amp;nbsp;&amp;nbsp;&amp;nbsp;&amp;nbsp;&amp;nbsp;&amp;nbsp;&amp;nbsp;&amp;nbsp;levenger, A. P., &amp; Waltho, N. (2005). Performance indices to identify attributes of highway crossing structures facilitating movement of largege mammals. *Biological Conservation, 121* (3), 453–464. &lt;https://doi.org/10.1016/j.biocon.2004.04.025&gt;&lt;br&gt;&lt;br&gt;</v>
      </c>
      <c r="M50" t="str">
        <f t="shared" si="1"/>
        <v xml:space="preserve">    ref_intext_clevenger_waltho_2005: "Clevenger &amp; Waltho, 2005"</v>
      </c>
      <c r="N50" t="str">
        <f t="shared" si="2"/>
        <v xml:space="preserve">    ref_bib_clevenger_waltho_2005: "Clevenger, A. P., &amp; Waltho, N. (2005). Performance indices to identify attributes of highway crossing structures facilitating movement of large mammals. *Biological Conservation, 121* (3), 453–464. &lt;https://doi.org/10.1016/j.biocon.2004.04.025&gt;"</v>
      </c>
    </row>
    <row r="51" spans="1:14">
      <c r="A51" t="s">
        <v>2629</v>
      </c>
      <c r="B51" t="b">
        <v>1</v>
      </c>
      <c r="C51" t="b">
        <v>0</v>
      </c>
      <c r="D51" t="b">
        <v>0</v>
      </c>
      <c r="E51" t="s">
        <v>33</v>
      </c>
      <c r="F51" t="s">
        <v>2301</v>
      </c>
      <c r="G51" t="s">
        <v>2696</v>
      </c>
      <c r="H51" t="s">
        <v>289</v>
      </c>
      <c r="I51" t="s">
        <v>289</v>
      </c>
      <c r="J51" t="s">
        <v>1760</v>
      </c>
      <c r="K51" t="s">
        <v>633</v>
      </c>
      <c r="L51" t="str">
        <f t="shared" si="3"/>
        <v>Columbia Mountains Institute of Applied Ecology [CMI]. (2020) *Chris Beirne: Tips and Tricks for the Organization and Analysis of Camera Trap &lt;br&gt; &amp;nbsp;&amp;nbsp;&amp;nbsp;&amp;nbsp;&amp;nbsp;&amp;nbsp;&amp;nbsp;&amp;nbsp;olumbia Mountains Institute of Applied Ecology [CMI]. (2020) *Chris Beirne: Tips and Tricks for the Organization and Analysis of Camera Trap D Data*. &lt;https://www.youtube.com/watch?v=VadXgBMhiTY&gt;&lt;br&gt;&lt;br&gt;</v>
      </c>
      <c r="M51" t="str">
        <f t="shared" si="1"/>
        <v xml:space="preserve">    ref_intext_cmi_2020: "Columbia Mountains Institute of Applied Ecology [CMI], 2020"</v>
      </c>
      <c r="N51" t="str">
        <f t="shared" si="2"/>
        <v xml:space="preserve">    ref_bib_cmi_2020: "Columbia Mountains Institute of Applied Ecology [CMI]. (2020) *Chris Beirne: Tips and Tricks for the Organization and Analysis of Camera Trap Data*. &lt;https://www.youtube.com/watch?v=VadXgBMhiTY&gt;"</v>
      </c>
    </row>
    <row r="52" spans="1:14">
      <c r="A52" t="s">
        <v>2629</v>
      </c>
      <c r="B52" t="b">
        <v>0</v>
      </c>
      <c r="C52" t="b">
        <v>0</v>
      </c>
      <c r="E52" t="s">
        <v>1714</v>
      </c>
      <c r="F52" t="s">
        <v>2300</v>
      </c>
      <c r="G52" t="s">
        <v>2695</v>
      </c>
      <c r="H52" t="s">
        <v>1711</v>
      </c>
      <c r="I52" t="s">
        <v>1711</v>
      </c>
      <c r="J52" t="s">
        <v>3509</v>
      </c>
      <c r="K52" t="s">
        <v>633</v>
      </c>
      <c r="L52" t="str">
        <f t="shared" si="3"/>
        <v>Coltrane, J., DeCesare, N. J., Horne, J. S., &amp; Lukacs, P. M. (2024). Comparing camera-based ungulate Density estimates: A case study using is &lt;br&gt; &amp;nbsp;&amp;nbsp;&amp;nbsp;&amp;nbsp;&amp;nbsp;&amp;nbsp;&amp;nbsp;&amp;nbsp;oltrane, J., DeCesare, N. J., Horne, J. S., &amp; Lukacs, P. M. (2024). Comparing camera-based ungulate Density estimates: A case study using islaland populations of bighorn sheep and mule deer. *The Journal of Wildlife Management, 88*(7), e22636. &lt;https://doi.org/10.1002/jwmg.22636&gt;&lt;br&gt;&lt;br&gt;</v>
      </c>
      <c r="M52" t="str">
        <f t="shared" si="1"/>
        <v xml:space="preserve">    ref_intext_coltrane_et_al_2024: "Coltrane et al., 2024"</v>
      </c>
      <c r="N52" t="str">
        <f t="shared" si="2"/>
        <v xml:space="preserve">    ref_bib_coltrane_et_al_2024: "Coltrane, J., DeCesare, N. J., Horne, J. S., &amp; Lukacs, P. M. (2024). Comparing camera-based ungulate Density estimates: A case study using island populations of bighorn sheep and mule deer. *The Journal of Wildlife Management, 88*(7), e22636. &lt;https://doi.org/10.1002/jwmg.22636&gt;"</v>
      </c>
    </row>
    <row r="53" spans="1:14">
      <c r="A53" t="s">
        <v>2629</v>
      </c>
      <c r="E53" t="s">
        <v>1729</v>
      </c>
      <c r="F53" t="s">
        <v>2303</v>
      </c>
      <c r="G53" t="s">
        <v>2698</v>
      </c>
      <c r="H53" t="s">
        <v>1730</v>
      </c>
      <c r="I53" t="s">
        <v>1730</v>
      </c>
      <c r="J53" t="s">
        <v>1731</v>
      </c>
      <c r="K53" t="s">
        <v>633</v>
      </c>
      <c r="L53" t="str">
        <f t="shared" si="3"/>
        <v>Colwell, R. K. (2022). EstimateS: Statistical Estimation of Species Richness and Shared Species from Samples. Version 9.1. &lt;https://www.rober &lt;br&gt; &amp;nbsp;&amp;nbsp;&amp;nbsp;&amp;nbsp;&amp;nbsp;&amp;nbsp;&amp;nbsp;&amp;nbsp;olwell, R. K. (2022). EstimateS: Statistical Estimation of Species Richness and Shared Species from Samples. Version 9.1. &lt;https://www.robertktkcolwell.org/pages/1407&gt;&lt;br&gt;&lt;br&gt;</v>
      </c>
      <c r="M53" t="str">
        <f t="shared" si="1"/>
        <v xml:space="preserve">    ref_intext_colwell_2022: "Colwell, 2022"</v>
      </c>
      <c r="N53" t="str">
        <f t="shared" si="2"/>
        <v xml:space="preserve">    ref_bib_colwell_2022: "Colwell, R. K. (2022). EstimateS: Statistical Estimation of Species Richness and Shared Species from Samples. Version 9.1. &lt;https://www.robertkcolwell.org/pages/1407&gt;"</v>
      </c>
    </row>
    <row r="54" spans="1:14">
      <c r="A54" t="s">
        <v>2629</v>
      </c>
      <c r="B54" t="b">
        <v>0</v>
      </c>
      <c r="C54" t="b">
        <v>0</v>
      </c>
      <c r="D54" t="b">
        <v>1</v>
      </c>
      <c r="E54" t="s">
        <v>1492</v>
      </c>
      <c r="F54" t="s">
        <v>2302</v>
      </c>
      <c r="G54" t="s">
        <v>2697</v>
      </c>
      <c r="H54" t="s">
        <v>288</v>
      </c>
      <c r="I54" t="s">
        <v>288</v>
      </c>
      <c r="J54" t="s">
        <v>1761</v>
      </c>
      <c r="K54" t="s">
        <v>633</v>
      </c>
      <c r="L54" t="str">
        <f t="shared" si="3"/>
        <v>Colwell, R., Chao, A., Gotelli, N., Lin, S., Mao, C., Chazdon, R., &amp; Longino, J. (2012). Models and estimators linking individual-based and s &lt;br&gt; &amp;nbsp;&amp;nbsp;&amp;nbsp;&amp;nbsp;&amp;nbsp;&amp;nbsp;&amp;nbsp;&amp;nbsp;olwell, R., Chao, A., Gotelli, N., Lin, S., Mao, C., Chazdon, R., &amp; Longino, J. (2012). Models and estimators linking individual-based and samample-based rarefaction, extrapolation and comparison of assemblages. *Journal of Plant Ecology, 5*(1), 3–21. &lt;https://doi.org/10.1093/jpe/rtr044&gt;&lt;br&gt;&lt;br&gt;</v>
      </c>
      <c r="M54" t="str">
        <f t="shared" si="1"/>
        <v xml:space="preserve">    ref_intext_colwell_et_al_2012: "Colwell et al., 2012"</v>
      </c>
      <c r="N54" t="str">
        <f t="shared" si="2"/>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row>
    <row r="55" spans="1:14">
      <c r="A55" t="s">
        <v>2629</v>
      </c>
      <c r="B55" t="b">
        <v>1</v>
      </c>
      <c r="C55" t="b">
        <v>0</v>
      </c>
      <c r="D55" t="b">
        <v>0</v>
      </c>
      <c r="E55" t="s">
        <v>1493</v>
      </c>
      <c r="F55" t="s">
        <v>2304</v>
      </c>
      <c r="G55" t="s">
        <v>2699</v>
      </c>
      <c r="H55" t="s">
        <v>287</v>
      </c>
      <c r="I55" t="s">
        <v>3591</v>
      </c>
      <c r="J55" t="s">
        <v>3592</v>
      </c>
      <c r="K55" t="s">
        <v>633</v>
      </c>
      <c r="L55" t="str">
        <f t="shared" si="3"/>
        <v>Colyn, R. B., Radloff, F., &amp; O'Riain, M. J. (2018). Camera trapping mammals in the scrubland’s of the cape floristic kingdom - the importance &lt;br&gt; &amp;nbsp;&amp;nbsp;&amp;nbsp;&amp;nbsp;&amp;nbsp;&amp;nbsp;&amp;nbsp;&amp;nbsp;olyn, R. B., Radloff, F., &amp; O'Riain, M. J. (2018). Camera trapping mammals in the scrubland’s of the cape floristic kingdom - the importance o of effort, spacing and trap placement. *Biodiversity and Conservation, 27*(2), 503–520. &lt;https://doi.org/10.1007/s10531-017-1448-z&gt;&lt;br&gt;&lt;br&gt;</v>
      </c>
      <c r="M55" t="str">
        <f t="shared" si="1"/>
        <v xml:space="preserve">    ref_intext_colyn_et_al_2018: "Colyn et al., 2018"</v>
      </c>
      <c r="N55" t="str">
        <f t="shared" si="2"/>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row>
    <row r="56" spans="1:14">
      <c r="A56" t="s">
        <v>2629</v>
      </c>
      <c r="B56" t="b">
        <v>0</v>
      </c>
      <c r="C56" t="b">
        <v>0</v>
      </c>
      <c r="E56" t="s">
        <v>1494</v>
      </c>
      <c r="F56" t="s">
        <v>2305</v>
      </c>
      <c r="G56" t="s">
        <v>2700</v>
      </c>
      <c r="H56" t="s">
        <v>1272</v>
      </c>
      <c r="I56" t="s">
        <v>1272</v>
      </c>
      <c r="J56" t="s">
        <v>1271</v>
      </c>
      <c r="K56" t="s">
        <v>633</v>
      </c>
      <c r="L56" t="str">
        <f t="shared" si="3"/>
        <v>Crisfield, V. E., Guillaume Blanchet, F., Raudsepp‐Hearne, C., &amp; Gravel, D. (2024). How and why species are rare: Towards an understanding of &lt;br&gt; &amp;nbsp;&amp;nbsp;&amp;nbsp;&amp;nbsp;&amp;nbsp;&amp;nbsp;&amp;nbsp;&amp;nbsp;risfield, V. E., Guillaume Blanchet, F., Raudsepp‐Hearne, C., &amp; Gravel, D. (2024). How and why species are rare: Towards an understanding of t the ecological causes of rarity. *Ecography, 2024* (2), e07037. &lt;https://doi.org/10.1111/ecog.07037&gt;&lt;br&gt;&lt;br&gt;</v>
      </c>
      <c r="M56" t="str">
        <f t="shared" si="1"/>
        <v xml:space="preserve">    ref_intext_crisfield_et_al_2024: "Crisfield et al., 2024"</v>
      </c>
      <c r="N56" t="str">
        <f t="shared" si="2"/>
        <v xml:space="preserve">    ref_bib_crisfield_et_al_2024: "Crisfield, V. E., Guillaume Blanchet, F., Raudsepp‐Hearne, C., &amp; Gravel, D. (2024). How and why species are rare: Towards an understanding of the ecological causes of rarity. *Ecography, 2024* (2), e07037. &lt;https://doi.org/10.1111/ecog.07037&gt;"</v>
      </c>
    </row>
    <row r="57" spans="1:14">
      <c r="A57" t="s">
        <v>2629</v>
      </c>
      <c r="B57" t="b">
        <v>1</v>
      </c>
      <c r="C57" t="b">
        <v>0</v>
      </c>
      <c r="D57" t="b">
        <v>0</v>
      </c>
      <c r="E57" t="s">
        <v>1495</v>
      </c>
      <c r="F57" t="s">
        <v>2306</v>
      </c>
      <c r="G57" t="s">
        <v>2701</v>
      </c>
      <c r="H57" t="s">
        <v>286</v>
      </c>
      <c r="I57" t="s">
        <v>286</v>
      </c>
      <c r="J57" t="s">
        <v>1762</v>
      </c>
      <c r="K57" t="s">
        <v>633</v>
      </c>
      <c r="L57" t="str">
        <f t="shared" si="3"/>
        <v>Cusack, J., Dickman, A. J., Rowcliffe, J. M., Carbone, C., Macdonald, D. W., &amp; Coulson, T. (2015). Random versus Game Trail-based Camera trap &lt;br&gt; &amp;nbsp;&amp;nbsp;&amp;nbsp;&amp;nbsp;&amp;nbsp;&amp;nbsp;&amp;nbsp;&amp;nbsp;usack, J., Dickman, A. J., Rowcliffe, J. M., Carbone, C., Macdonald, D. W., &amp; Coulson, T. (2015). Random versus Game Trail-based Camera trap P Placement Strategy for Monitoring Terrestrial Mammal Communities. *PloS One*,*10*(5), e0126373. &lt;https://doi.org/10.1371/journal.pone.0126373&gt;&lt;br&gt;&lt;br&gt;</v>
      </c>
      <c r="M57" t="str">
        <f t="shared" si="1"/>
        <v xml:space="preserve">    ref_intext_cusack_et_al_2015: "Cusack et al., 2015"</v>
      </c>
      <c r="N57" t="str">
        <f t="shared" si="2"/>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row>
    <row r="58" spans="1:14">
      <c r="A58" t="s">
        <v>2630</v>
      </c>
      <c r="B58" t="b">
        <v>1</v>
      </c>
      <c r="C58" t="b">
        <v>0</v>
      </c>
      <c r="D58" t="b">
        <v>0</v>
      </c>
      <c r="E58" t="s">
        <v>1496</v>
      </c>
      <c r="F58" t="s">
        <v>2307</v>
      </c>
      <c r="G58" t="s">
        <v>2702</v>
      </c>
      <c r="H58" t="s">
        <v>285</v>
      </c>
      <c r="I58" t="s">
        <v>285</v>
      </c>
      <c r="J58" t="s">
        <v>1763</v>
      </c>
      <c r="K58" t="s">
        <v>633</v>
      </c>
      <c r="L58" t="str">
        <f t="shared" si="3"/>
        <v>Davis, R. S., Stone, E. L., Gentle, L. K., Mgoola, W. O., Uzal, A., &amp; Yarnell, R. W. (2021). Spatial Partial Identity Model Reveals Low Densi &lt;br&gt; &amp;nbsp;&amp;nbsp;&amp;nbsp;&amp;nbsp;&amp;nbsp;&amp;nbsp;&amp;nbsp;&amp;nbsp;avis, R. S., Stone, E. L., Gentle, L. K., Mgoola, W. O., Uzal, A., &amp; Yarnell, R. W. (2021). Spatial Partial Identity Model Reveals Low Densitities of Leopard and Spotted Hyaena in a Miombo Woodland. *Journal of Zoology*, *313*, 43-53. &lt;https://zslpublications.onlinelibrary.wiley.com/doi/epdf/10.1111/jzo.12838&gt;&lt;br&gt;&lt;br&gt;</v>
      </c>
      <c r="M58" t="str">
        <f t="shared" si="1"/>
        <v xml:space="preserve">    ref_intext_davis_et_al_2021: "Davis et al., 2021"</v>
      </c>
      <c r="N58" t="str">
        <f t="shared" si="2"/>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row>
    <row r="59" spans="1:14">
      <c r="A59" s="15" t="s">
        <v>2630</v>
      </c>
      <c r="B59" s="15"/>
      <c r="C59" s="15"/>
      <c r="D59" s="15"/>
      <c r="E59" s="15" t="s">
        <v>3736</v>
      </c>
      <c r="F59" s="15"/>
      <c r="G59" s="15"/>
      <c r="H59" s="15" t="s">
        <v>3738</v>
      </c>
      <c r="I59" s="15" t="s">
        <v>3738</v>
      </c>
      <c r="J59" s="15" t="s">
        <v>3737</v>
      </c>
      <c r="K59" t="s">
        <v>3739</v>
      </c>
      <c r="L59" t="str">
        <f t="shared" si="3"/>
        <v>DE-CTR ACCEL (2016, Dec 21) *Using Hurdle Models to Analyze Zero-Inflated Count Data.*  [Video]. YouTube. &lt;https://www.youtube.com/watch?v=Cv &lt;br&gt; &amp;nbsp;&amp;nbsp;&amp;nbsp;&amp;nbsp;&amp;nbsp;&amp;nbsp;&amp;nbsp;&amp;nbsp;E-CTR ACCEL (2016, Dec 21) *Using Hurdle Models to Analyze Zero-Inflated Count Data.*  [Video]. YouTube. &lt;https://www.youtube.com/watch?v=CvM6M6j8hE8lE&gt;&lt;br&gt;&lt;br&gt;</v>
      </c>
      <c r="M59" t="str">
        <f t="shared" si="1"/>
        <v xml:space="preserve">    ref_intext_dectre_accel_2016: "DE-CTR ACCEL (2016)"</v>
      </c>
      <c r="N59" t="str">
        <f t="shared" si="2"/>
        <v xml:space="preserve">    ref_bib_dectre_accel_2016: "DE-CTR ACCEL (2016, Dec 21) *Using Hurdle Models to Analyze Zero-Inflated Count Data.*  [Video]. YouTube. &lt;https://www.youtube.com/watch?v=CvM6j8hE8lE&gt;"</v>
      </c>
    </row>
    <row r="60" spans="1:14">
      <c r="A60" t="s">
        <v>2630</v>
      </c>
      <c r="B60" t="b">
        <v>1</v>
      </c>
      <c r="C60" t="b">
        <v>0</v>
      </c>
      <c r="D60" t="b">
        <v>0</v>
      </c>
      <c r="E60" t="s">
        <v>1497</v>
      </c>
      <c r="F60" t="s">
        <v>2308</v>
      </c>
      <c r="G60" t="s">
        <v>2703</v>
      </c>
      <c r="H60" t="s">
        <v>284</v>
      </c>
      <c r="I60" t="s">
        <v>284</v>
      </c>
      <c r="J60" t="s">
        <v>1764</v>
      </c>
      <c r="K60" t="s">
        <v>633</v>
      </c>
      <c r="L60" t="str">
        <f t="shared" si="3"/>
        <v>Dénes, F. V., Silveira, L. F., Beissinger, S. R., &amp; Isaac, N. (2015). Estimating Abundance of Unmarked Animal Populations: Accounting for Imp &lt;br&gt; &amp;nbsp;&amp;nbsp;&amp;nbsp;&amp;nbsp;&amp;nbsp;&amp;nbsp;&amp;nbsp;&amp;nbsp;énes, F. V., Silveira, L. F., Beissinger, S. R., &amp; Isaac, N. (2015). Estimating Abundance of Unmarked Animal Populations: Accounting for Impererfect Detection and Other Sources of Zero Inflation. *Methods in Ecology and Evolution, 6*(5), 543–556. &lt;https://doi.org/10.1111/2041-210x.12333&gt;&lt;br&gt;&lt;br&gt;</v>
      </c>
      <c r="M60" t="str">
        <f t="shared" si="1"/>
        <v xml:space="preserve">    ref_intext_denes_et_al_2015: "Dénes et al., 2015"</v>
      </c>
      <c r="N60" t="str">
        <f t="shared" si="2"/>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row>
    <row r="61" spans="1:14">
      <c r="A61" t="s">
        <v>2630</v>
      </c>
      <c r="B61" t="b">
        <v>0</v>
      </c>
      <c r="C61" t="b">
        <v>0</v>
      </c>
      <c r="D61" t="b">
        <v>1</v>
      </c>
      <c r="E61" t="s">
        <v>1498</v>
      </c>
      <c r="F61" t="s">
        <v>2309</v>
      </c>
      <c r="G61" t="s">
        <v>2704</v>
      </c>
      <c r="H61" t="s">
        <v>283</v>
      </c>
      <c r="I61" t="s">
        <v>283</v>
      </c>
      <c r="J61" t="s">
        <v>1765</v>
      </c>
      <c r="K61" t="s">
        <v>633</v>
      </c>
      <c r="L61" t="str">
        <f t="shared" si="3"/>
        <v>Deng, C., Daley, T., &amp; Smith, A. (2015). Applications of species accumulation curves in large‐scale biological data analysis. *Quantitative B &lt;br&gt; &amp;nbsp;&amp;nbsp;&amp;nbsp;&amp;nbsp;&amp;nbsp;&amp;nbsp;&amp;nbsp;&amp;nbsp;eng, C., Daley, T., &amp; Smith, A. (2015). Applications of species accumulation curves in large‐scale biological data analysis. *Quantitative Bioiology*, *3*(3), 135–144. &lt;https://doi.org/10.1007/s40484-015-0049-7&gt;&lt;br&gt;&lt;br&gt;</v>
      </c>
      <c r="M61" t="str">
        <f t="shared" si="1"/>
        <v xml:space="preserve">    ref_intext_deng_et_al_2015: "Deng et al., 2015"</v>
      </c>
      <c r="N61" t="str">
        <f t="shared" si="2"/>
        <v xml:space="preserve">    ref_bib_deng_et_al_2015: "Deng, C., Daley, T., &amp; Smith, A. (2015). Applications of species accumulation curves in large‐scale biological data analysis. *Quantitative Biology*, *3*(3), 135–144. &lt;https://doi.org/10.1007/s40484-015-0049-7&gt;"</v>
      </c>
    </row>
    <row r="62" spans="1:14">
      <c r="A62" t="s">
        <v>2630</v>
      </c>
      <c r="B62" t="b">
        <v>0</v>
      </c>
      <c r="C62" t="b">
        <v>0</v>
      </c>
      <c r="E62" t="s">
        <v>1499</v>
      </c>
      <c r="F62" t="s">
        <v>2310</v>
      </c>
      <c r="G62" t="s">
        <v>2705</v>
      </c>
      <c r="H62" t="s">
        <v>282</v>
      </c>
      <c r="I62" t="s">
        <v>282</v>
      </c>
      <c r="J62" t="s">
        <v>1766</v>
      </c>
      <c r="K62" t="s">
        <v>633</v>
      </c>
      <c r="L62" t="str">
        <f t="shared" si="3"/>
        <v>Dey, S., Moqanaki, E., Milleret, C., Dupont, P., Tourani, M., &amp; Bischof, R. (2023). Modelling spatially autocorrelated detection probabilitie &lt;br&gt; &amp;nbsp;&amp;nbsp;&amp;nbsp;&amp;nbsp;&amp;nbsp;&amp;nbsp;&amp;nbsp;&amp;nbsp;ey, S., Moqanaki, E., Milleret, C., Dupont, P., Tourani, M., &amp; Bischof, R. (2023). Modelling spatially autocorrelated detection probabilities s in spatial capture-recapture using random effects. *Ecological Modelling, 479*, 110324. &lt;https://doi.org/10.1016/j.ecolmodel.2023.110324&gt;&lt;br&gt;&lt;br&gt;</v>
      </c>
      <c r="M62" t="str">
        <f t="shared" si="1"/>
        <v xml:space="preserve">    ref_intext_dey_et_al_2023: "Dey et al., 2023"</v>
      </c>
      <c r="N62" t="str">
        <f t="shared" si="2"/>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row>
    <row r="63" spans="1:14">
      <c r="A63" t="s">
        <v>2630</v>
      </c>
      <c r="B63" t="b">
        <v>1</v>
      </c>
      <c r="C63" t="b">
        <v>0</v>
      </c>
      <c r="D63" t="b">
        <v>0</v>
      </c>
      <c r="E63" t="s">
        <v>1500</v>
      </c>
      <c r="F63" t="s">
        <v>2311</v>
      </c>
      <c r="G63" t="s">
        <v>2706</v>
      </c>
      <c r="H63" t="s">
        <v>281</v>
      </c>
      <c r="I63" t="s">
        <v>281</v>
      </c>
      <c r="J63" t="s">
        <v>3510</v>
      </c>
      <c r="K63" t="s">
        <v>633</v>
      </c>
      <c r="L63" t="str">
        <f t="shared" si="3"/>
        <v>Dillon, A., &amp; Kelly, M. J. (2008). Ocelot Home Range, Overlap and Density: Comparing Radio Telemetry with Camera Trapping. *Journal of Zoolog &lt;br&gt; &amp;nbsp;&amp;nbsp;&amp;nbsp;&amp;nbsp;&amp;nbsp;&amp;nbsp;&amp;nbsp;&amp;nbsp;illon, A., &amp; Kelly, M. J. (2008). Ocelot Home Range, Overlap and Density: Comparing Radio Telemetry with Camera Trapping. *Journal of Zoology,y, 275*, 391–398. &lt;https://doi.org/10.1111/j.1469-7998.2008.00452.x&gt;&lt;br&gt;&lt;br&gt;</v>
      </c>
      <c r="M63" t="str">
        <f t="shared" si="1"/>
        <v xml:space="preserve">    ref_intext_dillon_kelly_2008: "Dillon &amp; Kelly, 2008"</v>
      </c>
      <c r="N63" t="str">
        <f t="shared" si="2"/>
        <v xml:space="preserve">    ref_bib_dillon_kelly_2008: "Dillon, A., &amp; Kelly, M. J. (2008). Ocelot Home Range, Overlap and Density: Comparing Radio Telemetry with Camera Trapping. *Journal of Zoology, 275*, 391–398. &lt;https://doi.org/10.1111/j.1469-7998.2008.00452.x&gt;"</v>
      </c>
    </row>
    <row r="64" spans="1:14">
      <c r="A64" t="s">
        <v>2630</v>
      </c>
      <c r="B64" t="b">
        <v>1</v>
      </c>
      <c r="C64" t="b">
        <v>0</v>
      </c>
      <c r="D64" t="b">
        <v>0</v>
      </c>
      <c r="E64" t="s">
        <v>1501</v>
      </c>
      <c r="F64" t="s">
        <v>2312</v>
      </c>
      <c r="G64" t="s">
        <v>2707</v>
      </c>
      <c r="H64" t="s">
        <v>280</v>
      </c>
      <c r="I64" t="s">
        <v>280</v>
      </c>
      <c r="J64" t="s">
        <v>3511</v>
      </c>
      <c r="K64" t="s">
        <v>633</v>
      </c>
      <c r="L64" t="str">
        <f t="shared" si="3"/>
        <v>Doran-Myers, D. (2018). *Methodological Comparison of Canada Lynx Density Estimation* [Master of Science in Ecology thesis, University of Alb &lt;br&gt; &amp;nbsp;&amp;nbsp;&amp;nbsp;&amp;nbsp;&amp;nbsp;&amp;nbsp;&amp;nbsp;&amp;nbsp;oran-Myers, D. (2018). *Methodological Comparison of Canada Lynx Density Estimation* [Master of Science in Ecology thesis, University of Albererta]. ERA: Education and Research Archive. &lt;https://doi.org/10.7939/R3Q815805&gt;&lt;br&gt;&lt;br&gt;</v>
      </c>
      <c r="M64" t="str">
        <f t="shared" si="1"/>
        <v xml:space="preserve">    ref_intext_doran_myers_2018: "Doran-Myers, 2018"</v>
      </c>
      <c r="N64" t="str">
        <f t="shared" si="2"/>
        <v xml:space="preserve">    ref_bib_doran_myers_2018: "Doran-Myers, D. (2018). *Methodological Comparison of Canada Lynx Density Estimation* [Master of Science in Ecology thesis, University of Alberta]. ERA: Education and Research Archive. &lt;https://doi.org/10.7939/R3Q815805&gt;"</v>
      </c>
    </row>
    <row r="65" spans="1:14">
      <c r="A65" t="s">
        <v>2630</v>
      </c>
      <c r="B65" t="b">
        <v>0</v>
      </c>
      <c r="C65" t="b">
        <v>1</v>
      </c>
      <c r="D65" t="b">
        <v>0</v>
      </c>
      <c r="E65" t="s">
        <v>1502</v>
      </c>
      <c r="F65" t="s">
        <v>2313</v>
      </c>
      <c r="G65" t="s">
        <v>2708</v>
      </c>
      <c r="H65" t="s">
        <v>279</v>
      </c>
      <c r="I65" t="s">
        <v>279</v>
      </c>
      <c r="J65" t="s">
        <v>1767</v>
      </c>
      <c r="K65" t="s">
        <v>633</v>
      </c>
      <c r="L65" t="str">
        <f t="shared" si="3"/>
        <v>Dunne, B. M., &amp; Quinn, M. S. (2009). Effectiveness of above-ground pipeline mitigation for moose (*Alces alces*) and other large mammals. *Bi &lt;br&gt; &amp;nbsp;&amp;nbsp;&amp;nbsp;&amp;nbsp;&amp;nbsp;&amp;nbsp;&amp;nbsp;&amp;nbsp;unne, B. M., &amp; Quinn, M. S. (2009). Effectiveness of above-ground pipeline mitigation for moose (*Alces alces*) and other large mammals. *Biolological Conservation, 142* (2), 332–343. &lt;https://doi.org/10.1016/j.biocon.2008.10.029&gt;&lt;br&gt;&lt;br&gt;</v>
      </c>
      <c r="M65" t="str">
        <f t="shared" si="1"/>
        <v xml:space="preserve">    ref_intext_dunne_quinn_2009: "Dunne &amp; Quinn, 2009"</v>
      </c>
      <c r="N65" t="str">
        <f t="shared" si="2"/>
        <v xml:space="preserve">    ref_bib_dunne_quinn_2009: "Dunne, B. M., &amp; Quinn, M. S. (2009). Effectiveness of above-ground pipeline mitigation for moose (*Alces alces*) and other large mammals. *Biological Conservation, 142* (2), 332–343. &lt;https://doi.org/10.1016/j.biocon.2008.10.029&gt;"</v>
      </c>
    </row>
    <row r="66" spans="1:14">
      <c r="A66" t="s">
        <v>2630</v>
      </c>
      <c r="B66" t="b">
        <v>1</v>
      </c>
      <c r="C66" t="b">
        <v>1</v>
      </c>
      <c r="D66" t="b">
        <v>0</v>
      </c>
      <c r="E66" t="s">
        <v>1503</v>
      </c>
      <c r="F66" t="s">
        <v>2314</v>
      </c>
      <c r="G66" t="s">
        <v>2709</v>
      </c>
      <c r="H66" t="s">
        <v>278</v>
      </c>
      <c r="I66" t="s">
        <v>278</v>
      </c>
      <c r="J66" t="s">
        <v>1768</v>
      </c>
      <c r="K66" t="s">
        <v>633</v>
      </c>
      <c r="L66" t="str">
        <f t="shared" ref="L66:L97" si="4">LEFT(J66,141)&amp;" &lt;br&gt; &amp;nbsp;&amp;nbsp;&amp;nbsp;&amp;nbsp;&amp;nbsp;&amp;nbsp;&amp;nbsp;&amp;nbsp;"&amp;MID(J66,2,142)&amp;MID(J66,142,500)&amp;"&lt;br&gt;&lt;br&gt;"</f>
        <v>Duquette, J. F., Belant, J. L., Svoboda, N. J., Beyer Jr., D. E., &amp; Albright, C. A. (2014). Comparison of occupancy modeling and radiotelemet &lt;br&gt; &amp;nbsp;&amp;nbsp;&amp;nbsp;&amp;nbsp;&amp;nbsp;&amp;nbsp;&amp;nbsp;&amp;nbsp;uquette, J. F., Belant, J. L., Svoboda, N. J., Beyer Jr., D. E., &amp; Albright, C. A. (2014). Comparison of occupancy modeling and radiotelemetryry to estimate ungulate population dynamics. *Population Ecology, 56,* 481-492. &lt;https://www.academia.edu/23421255/.&gt;&lt;br&gt;&lt;br&gt;</v>
      </c>
      <c r="M66" t="str">
        <f t="shared" ref="M66:M129" si="5">"    ref_intext_"&amp;E66&amp;": "&amp;""""&amp;H66&amp;""""</f>
        <v xml:space="preserve">    ref_intext_duquette_et_al_2014: "Duquette et al., 2014"</v>
      </c>
      <c r="N66" t="str">
        <f t="shared" ref="N66:N129" si="6">"    ref_bib_"&amp;E66&amp;": "&amp;""""&amp;J66&amp;""""</f>
        <v xml:space="preserve">    ref_bib_duquette_et_al_2014: "Duquette, J. F., Belant, J. L., Svoboda, N. J., Beyer Jr., D. E., &amp; Albright, C. A. (2014). Comparison of occupancy modeling and radiotelemetry to estimate ungulate population dynamics. *Population Ecology, 56,* 481-492. &lt;https://www.academia.edu/23421255/.&gt;"</v>
      </c>
    </row>
    <row r="67" spans="1:14">
      <c r="A67" t="s">
        <v>2631</v>
      </c>
      <c r="B67" t="b">
        <v>1</v>
      </c>
      <c r="C67" t="b">
        <v>0</v>
      </c>
      <c r="D67" t="b">
        <v>0</v>
      </c>
      <c r="E67" t="s">
        <v>32</v>
      </c>
      <c r="F67" t="s">
        <v>2319</v>
      </c>
      <c r="G67" t="s">
        <v>2714</v>
      </c>
      <c r="H67" t="s">
        <v>277</v>
      </c>
      <c r="I67" t="s">
        <v>277</v>
      </c>
      <c r="J67" t="s">
        <v>3512</v>
      </c>
      <c r="K67" t="s">
        <v>633</v>
      </c>
      <c r="L67" t="str">
        <f t="shared" si="4"/>
        <v>Efford, M. (2004). Density Estimation in Live-Trapping Studies. *Oikos, 106*(3), 598–610. &lt;http://www.jstor.org.login.ezproxy.library.ualbert &lt;br&gt; &amp;nbsp;&amp;nbsp;&amp;nbsp;&amp;nbsp;&amp;nbsp;&amp;nbsp;&amp;nbsp;&amp;nbsp;fford, M. (2004). Density Estimation in Live-Trapping Studies. *Oikos, 106*(3), 598–610. &lt;http://www.jstor.org.login.ezproxy.library.ualberta.a.ca/stable/3548382&gt;&lt;br&gt;&lt;br&gt;</v>
      </c>
      <c r="M67" t="str">
        <f t="shared" si="5"/>
        <v xml:space="preserve">    ref_intext_efford_2004: "Efford, 2004"</v>
      </c>
      <c r="N67" t="str">
        <f t="shared" si="6"/>
        <v xml:space="preserve">    ref_bib_efford_2004: "Efford, M. (2004). Density Estimation in Live-Trapping Studies. *Oikos, 106*(3), 598–610. &lt;http://www.jstor.org.login.ezproxy.library.ualberta.ca/stable/3548382&gt;"</v>
      </c>
    </row>
    <row r="68" spans="1:14">
      <c r="A68" t="s">
        <v>2631</v>
      </c>
      <c r="B68" t="b">
        <v>0</v>
      </c>
      <c r="C68" t="b">
        <v>0</v>
      </c>
      <c r="E68" t="s">
        <v>31</v>
      </c>
      <c r="F68" t="s">
        <v>2320</v>
      </c>
      <c r="G68" t="s">
        <v>2715</v>
      </c>
      <c r="H68" t="s">
        <v>276</v>
      </c>
      <c r="I68" t="s">
        <v>276</v>
      </c>
      <c r="J68" t="s">
        <v>3513</v>
      </c>
      <c r="K68" t="s">
        <v>633</v>
      </c>
      <c r="L68" t="str">
        <f t="shared" si="4"/>
        <v>Efford, M. (2011). *secr—Spatially explicit capture–recapture in R.* &lt;https://www.otago.ac.nz/Density/pdfs/secr-overview%202.3.1.pdf&gt; &lt;br&gt; &amp;nbsp;&amp;nbsp;&amp;nbsp;&amp;nbsp;&amp;nbsp;&amp;nbsp;&amp;nbsp;&amp;nbsp;fford, M. (2011). *secr—Spatially explicit capture–recapture in R.* &lt;https://www.otago.ac.nz/Density/pdfs/secr-overview%202.3.1.pdf&gt;&lt;br&gt;&lt;br&gt;</v>
      </c>
      <c r="M68" t="str">
        <f t="shared" si="5"/>
        <v xml:space="preserve">    ref_intext_efford_2011: "Efford, 2011"</v>
      </c>
      <c r="N68" t="str">
        <f t="shared" si="6"/>
        <v xml:space="preserve">    ref_bib_efford_2011: "Efford, M. (2011). *secr—Spatially explicit capture–recapture in R.* &lt;https://www.otago.ac.nz/Density/pdfs/secr-overview%202.3.1.pdf&gt;"</v>
      </c>
    </row>
    <row r="69" spans="1:14">
      <c r="A69" t="s">
        <v>2631</v>
      </c>
      <c r="B69" t="b">
        <v>1</v>
      </c>
      <c r="C69" t="b">
        <v>0</v>
      </c>
      <c r="D69" t="b">
        <v>0</v>
      </c>
      <c r="E69" t="s">
        <v>30</v>
      </c>
      <c r="F69" t="s">
        <v>2321</v>
      </c>
      <c r="G69" t="s">
        <v>2716</v>
      </c>
      <c r="H69" t="s">
        <v>275</v>
      </c>
      <c r="I69" t="s">
        <v>275</v>
      </c>
      <c r="J69" t="s">
        <v>3514</v>
      </c>
      <c r="K69" t="s">
        <v>633</v>
      </c>
      <c r="L69" t="str">
        <f t="shared" si="4"/>
        <v>Efford, M. G. (2022). Mark–resight in secr 4. 5. 1–20. &lt;https://www.otago.ac.nz/Density/pdfs/secr-markresight.pdf&gt; &lt;br&gt; &amp;nbsp;&amp;nbsp;&amp;nbsp;&amp;nbsp;&amp;nbsp;&amp;nbsp;&amp;nbsp;&amp;nbsp;fford, M. G. (2022). Mark–resight in secr 4. 5. 1–20. &lt;https://www.otago.ac.nz/Density/pdfs/secr-markresight.pdf&gt;&lt;br&gt;&lt;br&gt;</v>
      </c>
      <c r="M69" t="str">
        <f t="shared" si="5"/>
        <v xml:space="preserve">    ref_intext_efford_2022: "Efford, 2022"</v>
      </c>
      <c r="N69" t="str">
        <f t="shared" si="6"/>
        <v xml:space="preserve">    ref_bib_efford_2022: "Efford, M. G. (2022). Mark–resight in secr 4. 5. 1–20. &lt;https://www.otago.ac.nz/Density/pdfs/secr-markresight.pdf&gt;"</v>
      </c>
    </row>
    <row r="70" spans="1:14">
      <c r="A70" t="s">
        <v>2631</v>
      </c>
      <c r="B70" t="b">
        <v>0</v>
      </c>
      <c r="C70" t="b">
        <v>0</v>
      </c>
      <c r="E70" t="s">
        <v>841</v>
      </c>
      <c r="F70" t="s">
        <v>2322</v>
      </c>
      <c r="G70" t="s">
        <v>2717</v>
      </c>
      <c r="H70" t="s">
        <v>842</v>
      </c>
      <c r="I70" t="s">
        <v>842</v>
      </c>
      <c r="J70" t="s">
        <v>1770</v>
      </c>
      <c r="K70" t="s">
        <v>633</v>
      </c>
      <c r="L70" t="str">
        <f t="shared" si="4"/>
        <v>Efford, M. (2024). *secr: Spatially explicit capture-recapture models.* R package version 4.6.9, &lt;https://CRAN.R-project.org/package=secr&gt; &lt;br&gt; &amp;nbsp;&amp;nbsp;&amp;nbsp;&amp;nbsp;&amp;nbsp;&amp;nbsp;&amp;nbsp;&amp;nbsp;fford, M. (2024). *secr: Spatially explicit capture-recapture models.* R package version 4.6.9, &lt;https://CRAN.R-project.org/package=secr&gt;&lt;br&gt;&lt;br&gt;</v>
      </c>
      <c r="M70" t="str">
        <f t="shared" si="5"/>
        <v xml:space="preserve">    ref_intext_efford_2024: "Efford, 2024"</v>
      </c>
      <c r="N70" t="str">
        <f t="shared" si="6"/>
        <v xml:space="preserve">    ref_bib_efford_2024: "Efford, M. (2024). *secr: Spatially explicit capture-recapture models.* R package version 4.6.9, &lt;https://CRAN.R-project.org/package=secr&gt;"</v>
      </c>
    </row>
    <row r="71" spans="1:14">
      <c r="A71" t="s">
        <v>2631</v>
      </c>
      <c r="B71" t="b">
        <v>1</v>
      </c>
      <c r="C71" t="b">
        <v>0</v>
      </c>
      <c r="D71" t="b">
        <v>0</v>
      </c>
      <c r="E71" t="s">
        <v>1504</v>
      </c>
      <c r="F71" t="s">
        <v>2315</v>
      </c>
      <c r="G71" t="s">
        <v>2710</v>
      </c>
      <c r="H71" t="s">
        <v>274</v>
      </c>
      <c r="I71" t="s">
        <v>274</v>
      </c>
      <c r="J71" t="s">
        <v>1769</v>
      </c>
      <c r="K71" t="s">
        <v>633</v>
      </c>
      <c r="L71" t="str">
        <f t="shared" si="4"/>
        <v>Efford, M. G., &amp; Boulanger, J. (2019). Fast Evaluation of Study Designs for Spatially Explicit Capture–Recapture. *Methods in Ecology and Evo &lt;br&gt; &amp;nbsp;&amp;nbsp;&amp;nbsp;&amp;nbsp;&amp;nbsp;&amp;nbsp;&amp;nbsp;&amp;nbsp;fford, M. G., &amp; Boulanger, J. (2019). Fast Evaluation of Study Designs for Spatially Explicit Capture–Recapture. *Methods in Ecology and Evolulution*, 10(9), 1529–1535. &lt;https://doi.org/10.1111/2041-210X.13239&gt;&lt;br&gt;&lt;br&gt;</v>
      </c>
      <c r="M71" t="str">
        <f t="shared" si="5"/>
        <v xml:space="preserve">    ref_intext_efford_boulanger_2019: "Efford &amp; Boulanger, 2019"</v>
      </c>
      <c r="N71" t="str">
        <f t="shared" si="6"/>
        <v xml:space="preserve">    ref_bib_efford_boulanger_2019: "Efford, M. G., &amp; Boulanger, J. (2019). Fast Evaluation of Study Designs for Spatially Explicit Capture–Recapture. *Methods in Ecology and Evolution*, 10(9), 1529–1535. &lt;https://doi.org/10.1111/2041-210X.13239&gt;"</v>
      </c>
    </row>
    <row r="72" spans="1:14">
      <c r="A72" t="s">
        <v>2631</v>
      </c>
      <c r="B72" t="b">
        <v>1</v>
      </c>
      <c r="C72" t="b">
        <v>0</v>
      </c>
      <c r="D72" t="b">
        <v>0</v>
      </c>
      <c r="E72" t="s">
        <v>1505</v>
      </c>
      <c r="F72" t="s">
        <v>2317</v>
      </c>
      <c r="G72" t="s">
        <v>2712</v>
      </c>
      <c r="H72" t="s">
        <v>272</v>
      </c>
      <c r="I72" t="s">
        <v>830</v>
      </c>
      <c r="J72" t="s">
        <v>3516</v>
      </c>
      <c r="K72" t="s">
        <v>633</v>
      </c>
      <c r="L72" t="str">
        <f t="shared" si="4"/>
        <v>Efford, M. G., Borchers, D. L., &amp; Byrom, A. E. (2009a). Density Estimation by Spatially Explicit Capture-Recapture: Likelihood-Based Methods. &lt;br&gt; &amp;nbsp;&amp;nbsp;&amp;nbsp;&amp;nbsp;&amp;nbsp;&amp;nbsp;&amp;nbsp;&amp;nbsp;fford, M. G., Borchers, D. L., &amp; Byrom, A. E. (2009a). Density Estimation by Spatially Explicit Capture-Recapture: Likelihood-Based Methods. * *In* D. L. Thomson, E. G. Cooch, &amp; M. J. Conroy (Eds.), *Modeling Demographic Processes In Marked Populations* (pp. 255–269). &lt;https://doi.org/10.1007/978-0-387-78151-8_11&gt;&lt;br&gt;&lt;br&gt;</v>
      </c>
      <c r="M72" t="str">
        <f t="shared" si="5"/>
        <v xml:space="preserve">    ref_intext_efford_et_al_2009a: "Efford et al., 2009a"</v>
      </c>
      <c r="N72" t="str">
        <f t="shared" si="6"/>
        <v xml:space="preserve">    ref_bib_efford_et_al_2009a: "Efford, M. G., Borchers, D. L., &amp; Byrom, A. E. (2009a). Density Estimation by Spatially Explicit Capture-Recapture: Likelihood-Based Methods. *In* D. L. Thomson, E. G. Cooch, &amp; M. J. Conroy (Eds.), *Modeling Demographic Processes In Marked Populations* (pp. 255–269). &lt;https://doi.org/10.1007/978-0-387-78151-8_11&gt;"</v>
      </c>
    </row>
    <row r="73" spans="1:14">
      <c r="A73" t="s">
        <v>2631</v>
      </c>
      <c r="B73" t="b">
        <v>1</v>
      </c>
      <c r="C73" t="b">
        <v>0</v>
      </c>
      <c r="D73" t="b">
        <v>0</v>
      </c>
      <c r="E73" t="s">
        <v>1506</v>
      </c>
      <c r="F73" t="s">
        <v>2318</v>
      </c>
      <c r="G73" t="s">
        <v>2713</v>
      </c>
      <c r="H73" t="s">
        <v>271</v>
      </c>
      <c r="I73" t="s">
        <v>829</v>
      </c>
      <c r="J73" t="s">
        <v>3517</v>
      </c>
      <c r="K73" t="s">
        <v>633</v>
      </c>
      <c r="L73" t="str">
        <f t="shared" si="4"/>
        <v>Efford, M. G., Dawson, D. K., &amp; Borchers, D. L. (2009b). Population Density estimated from locations of individuals on a passive detector arr &lt;br&gt; &amp;nbsp;&amp;nbsp;&amp;nbsp;&amp;nbsp;&amp;nbsp;&amp;nbsp;&amp;nbsp;&amp;nbsp;fford, M. G., Dawson, D. K., &amp; Borchers, D. L. (2009b). Population Density estimated from locations of individuals on a passive detector arrayay. *Ecology, 90*(10), 2676–2682. &lt;https://doi.org/10.1890/08-1735.1&gt;&lt;br&gt;&lt;br&gt;</v>
      </c>
      <c r="M73" t="str">
        <f t="shared" si="5"/>
        <v xml:space="preserve">    ref_intext_efford_et_al_2009b: "Efford et al., 2009b"</v>
      </c>
      <c r="N73" t="str">
        <f t="shared" si="6"/>
        <v xml:space="preserve">    ref_bib_efford_et_al_2009b: "Efford, M. G., Dawson, D. K., &amp; Borchers, D. L. (2009b). Population Density estimated from locations of individuals on a passive detector array. *Ecology, 90*(10), 2676–2682. &lt;https://doi.org/10.1890/08-1735.1&gt;"</v>
      </c>
    </row>
    <row r="74" spans="1:14">
      <c r="A74" t="s">
        <v>2631</v>
      </c>
      <c r="B74" t="b">
        <v>1</v>
      </c>
      <c r="C74" t="b">
        <v>0</v>
      </c>
      <c r="D74" t="b">
        <v>0</v>
      </c>
      <c r="E74" t="s">
        <v>1507</v>
      </c>
      <c r="F74" t="s">
        <v>2316</v>
      </c>
      <c r="G74" t="s">
        <v>2711</v>
      </c>
      <c r="H74" t="s">
        <v>273</v>
      </c>
      <c r="I74" t="s">
        <v>273</v>
      </c>
      <c r="J74" t="s">
        <v>3515</v>
      </c>
      <c r="K74" t="s">
        <v>633</v>
      </c>
      <c r="L74" t="str">
        <f t="shared" si="4"/>
        <v>Efford, M. G., &amp; Hunter, C. M. (2018). Spatial Capture-mark-resight Estimation of Animal Population Density. *Biometrics, 74*(2), 411–420. &lt;h &lt;br&gt; &amp;nbsp;&amp;nbsp;&amp;nbsp;&amp;nbsp;&amp;nbsp;&amp;nbsp;&amp;nbsp;&amp;nbsp;fford, M. G., &amp; Hunter, C. M. (2018). Spatial Capture-mark-resight Estimation of Animal Population Density. *Biometrics, 74*(2), 411–420. &lt;httttps://doi.org/10.1111/biom.12766&gt;&lt;br&gt;&lt;br&gt;</v>
      </c>
      <c r="M74" t="str">
        <f t="shared" si="5"/>
        <v xml:space="preserve">    ref_intext_efford_hunter_2018: "Efford &amp; Hunter, 2018"</v>
      </c>
      <c r="N74" t="str">
        <f t="shared" si="6"/>
        <v xml:space="preserve">    ref_bib_efford_hunter_2018: "Efford, M. G., &amp; Hunter, C. M. (2018). Spatial Capture-mark-resight Estimation of Animal Population Density. *Biometrics, 74*(2), 411–420. &lt;https://doi.org/10.1111/biom.12766&gt;"</v>
      </c>
    </row>
    <row r="75" spans="1:14">
      <c r="A75" t="s">
        <v>2631</v>
      </c>
      <c r="B75" t="b">
        <v>1</v>
      </c>
      <c r="C75" t="b">
        <v>0</v>
      </c>
      <c r="D75" t="b">
        <v>0</v>
      </c>
      <c r="E75" t="s">
        <v>1508</v>
      </c>
      <c r="F75" t="s">
        <v>2323</v>
      </c>
      <c r="G75" t="s">
        <v>2718</v>
      </c>
      <c r="H75" t="s">
        <v>270</v>
      </c>
      <c r="I75" t="s">
        <v>828</v>
      </c>
      <c r="J75" t="s">
        <v>3551</v>
      </c>
      <c r="K75" t="s">
        <v>633</v>
      </c>
      <c r="L75" t="str">
        <f t="shared" si="4"/>
        <v>Espartosa, K. D., Pinotti, B. T., &amp; Pardini, R. (2011). Performance of Camera Trapping and Track Counts for Surveying Large Mammals in Rainfo &lt;br&gt; &amp;nbsp;&amp;nbsp;&amp;nbsp;&amp;nbsp;&amp;nbsp;&amp;nbsp;&amp;nbsp;&amp;nbsp;spartosa, K. D., Pinotti, B. T., &amp; Pardini, R. (2011). Performance of Camera Trapping and Track Counts for Surveying Large Mammals in Rainforerest Remnants. *Biodiversity Conservation, 20*(12), 2815–2829. &lt;https://doi.org/10.1007/s10531-011-0110-4&gt;&lt;br&gt;&lt;br&gt;</v>
      </c>
      <c r="M75" t="str">
        <f t="shared" si="5"/>
        <v xml:space="preserve">    ref_intext_espartosa_et_al_2011: "Espartosa et al., 2011"</v>
      </c>
      <c r="N75" t="str">
        <f t="shared" si="6"/>
        <v xml:space="preserve">    ref_bib_espartosa_et_al_2011: "Espartosa, K. D., Pinotti, B. T., &amp; Pardini, R. (2011). Performance of Camera Trapping and Track Counts for Surveying Large Mammals in Rainforest Remnants. *Biodiversity Conservation, 20*(12), 2815–2829. &lt;https://doi.org/10.1007/s10531-011-0110-4&gt;"</v>
      </c>
    </row>
    <row r="76" spans="1:14">
      <c r="A76" t="s">
        <v>2632</v>
      </c>
      <c r="B76" t="b">
        <v>1</v>
      </c>
      <c r="C76" t="b">
        <v>0</v>
      </c>
      <c r="D76" t="b">
        <v>0</v>
      </c>
      <c r="E76" t="s">
        <v>29</v>
      </c>
      <c r="F76" t="s">
        <v>2324</v>
      </c>
      <c r="G76" t="s">
        <v>2719</v>
      </c>
      <c r="H76" t="s">
        <v>268</v>
      </c>
      <c r="I76" t="s">
        <v>268</v>
      </c>
      <c r="J76" t="s">
        <v>1771</v>
      </c>
      <c r="K76" t="s">
        <v>633</v>
      </c>
      <c r="L76" t="str">
        <f t="shared" si="4"/>
        <v>Fancourt, B. A. (2016). Avoiding the subject: The implications of avoidance behaviour for detecting predators. *Behavioral Ecology and Sociob &lt;br&gt; &amp;nbsp;&amp;nbsp;&amp;nbsp;&amp;nbsp;&amp;nbsp;&amp;nbsp;&amp;nbsp;&amp;nbsp;ancourt, B. A. (2016). Avoiding the subject: The implications of avoidance behaviour for detecting predators. *Behavioral Ecology and Sociobioiology, 70*(9), 1535–1546. &lt;https://doi.org/10.1007/s00265-016-2162-7&gt;&lt;br&gt;&lt;br&gt;</v>
      </c>
      <c r="M76" t="str">
        <f t="shared" si="5"/>
        <v xml:space="preserve">    ref_intext_fancourt_2016: "Fancourt, 2016"</v>
      </c>
      <c r="N76" t="str">
        <f t="shared" si="6"/>
        <v xml:space="preserve">    ref_bib_fancourt_2016: "Fancourt, B. A. (2016). Avoiding the subject: The implications of avoidance behaviour for detecting predators. *Behavioral Ecology and Sociobiology, 70*(9), 1535–1546. &lt;https://doi.org/10.1007/s00265-016-2162-7&gt;"</v>
      </c>
    </row>
    <row r="77" spans="1:14">
      <c r="A77" t="s">
        <v>2632</v>
      </c>
      <c r="B77" t="b">
        <v>0</v>
      </c>
      <c r="C77" t="b">
        <v>1</v>
      </c>
      <c r="D77" t="b">
        <v>0</v>
      </c>
      <c r="E77" t="s">
        <v>1509</v>
      </c>
      <c r="F77" t="s">
        <v>2325</v>
      </c>
      <c r="G77" t="s">
        <v>2720</v>
      </c>
      <c r="H77" t="s">
        <v>267</v>
      </c>
      <c r="I77" t="s">
        <v>267</v>
      </c>
      <c r="J77" t="s">
        <v>1772</v>
      </c>
      <c r="K77" t="s">
        <v>633</v>
      </c>
      <c r="L77" t="str">
        <f t="shared" si="4"/>
        <v>Fegraus, E. H., Lin, K., Ahumada, J. A., Baru, C., Chandra, S., &amp; Youn, C. (2011). Data acquisition and management software for camera trap d &lt;br&gt; &amp;nbsp;&amp;nbsp;&amp;nbsp;&amp;nbsp;&amp;nbsp;&amp;nbsp;&amp;nbsp;&amp;nbsp;egraus, E. H., Lin, K., Ahumada, J. A., Baru, C., Chandra, S., &amp; Youn, C. (2011). Data acquisition and management software for camera trap datata: A case study from the TEAM Network. *Ecological Informatics, 6*(6), 345–353. &lt;https://doi.org/10.1016/j.ecoinf.2011.06.003&gt;&lt;br&gt;&lt;br&gt;</v>
      </c>
      <c r="M77" t="str">
        <f t="shared" si="5"/>
        <v xml:space="preserve">    ref_intext_fegraus_et_al_2011: "Fegraus et al., 2011"</v>
      </c>
      <c r="N77" t="str">
        <f t="shared" si="6"/>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row>
    <row r="78" spans="1:14">
      <c r="A78" t="s">
        <v>2632</v>
      </c>
      <c r="B78" t="b">
        <v>1</v>
      </c>
      <c r="C78" t="b">
        <v>0</v>
      </c>
      <c r="D78" t="b">
        <v>0</v>
      </c>
      <c r="E78" t="s">
        <v>1510</v>
      </c>
      <c r="F78" t="s">
        <v>2326</v>
      </c>
      <c r="G78" t="s">
        <v>2721</v>
      </c>
      <c r="H78" t="s">
        <v>266</v>
      </c>
      <c r="I78" t="s">
        <v>827</v>
      </c>
      <c r="J78" t="s">
        <v>1773</v>
      </c>
      <c r="K78" t="s">
        <v>633</v>
      </c>
      <c r="L78" t="str">
        <f t="shared" si="4"/>
        <v>Fennell, M., Beirne, C., &amp; Burton, A. C. (2022). Use of object detection in camera trap image identification: Assessing a method to rapidly a &lt;br&gt; &amp;nbsp;&amp;nbsp;&amp;nbsp;&amp;nbsp;&amp;nbsp;&amp;nbsp;&amp;nbsp;&amp;nbsp;ennell, M., Beirne, C., &amp; Burton, A. C. (2022). Use of object detection in camera trap image identification: Assessing a method to rapidly andnd accurately classify human and animal detections for research and application in recreation ecology. *Global Ecology and Conservation, 35*. &lt;https://doi.org/10.1016/j.gecco.2022.e02104&gt;&lt;br&gt;&lt;br&gt;</v>
      </c>
      <c r="M78" t="str">
        <f t="shared" si="5"/>
        <v xml:space="preserve">    ref_intext_fennell_et_al_2022: "Fennell et al., 2022"</v>
      </c>
      <c r="N78" t="str">
        <f t="shared" si="6"/>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row>
    <row r="79" spans="1:14">
      <c r="A79" t="s">
        <v>2632</v>
      </c>
      <c r="B79" t="b">
        <v>0</v>
      </c>
      <c r="C79" t="b">
        <v>0</v>
      </c>
      <c r="D79" t="b">
        <v>1</v>
      </c>
      <c r="E79" t="s">
        <v>1511</v>
      </c>
      <c r="F79" t="s">
        <v>2327</v>
      </c>
      <c r="G79" t="s">
        <v>2722</v>
      </c>
      <c r="H79" t="s">
        <v>265</v>
      </c>
      <c r="I79" t="s">
        <v>265</v>
      </c>
      <c r="J79" t="s">
        <v>1774</v>
      </c>
      <c r="K79" t="s">
        <v>633</v>
      </c>
      <c r="L79" t="str">
        <f t="shared" si="4"/>
        <v>Ferreira-Rodríguez, N., &amp; Pombal, M. A. (2019). Bait effectiveness in camera trap studies in the Iberian Peninsula. *Mammal Research, 64*(2), &lt;br&gt; &amp;nbsp;&amp;nbsp;&amp;nbsp;&amp;nbsp;&amp;nbsp;&amp;nbsp;&amp;nbsp;&amp;nbsp;erreira-Rodríguez, N., &amp; Pombal, M. A. (2019). Bait effectiveness in camera trap studies in the Iberian Peninsula. *Mammal Research, 64*(2), 1 155–164. &lt;https://doi.org/10.1007/s13364-018-00414-1&gt;&lt;br&gt;&lt;br&gt;</v>
      </c>
      <c r="M79" t="str">
        <f t="shared" si="5"/>
        <v xml:space="preserve">    ref_intext_ferreira_rodriguez_et_al_2019: "Ferreira-Rodríguez et al., 2019"</v>
      </c>
      <c r="N79" t="str">
        <f t="shared" si="6"/>
        <v xml:space="preserve">    ref_bib_ferreira_rodriguez_et_al_2019: "Ferreira-Rodríguez, N., &amp; Pombal, M. A. (2019). Bait effectiveness in camera trap studies in the Iberian Peninsula. *Mammal Research, 64*(2), 155–164. &lt;https://doi.org/10.1007/s13364-018-00414-1&gt;"</v>
      </c>
    </row>
    <row r="80" spans="1:14">
      <c r="A80" t="s">
        <v>2632</v>
      </c>
      <c r="B80" t="b">
        <v>0</v>
      </c>
      <c r="C80" t="b">
        <v>0</v>
      </c>
      <c r="D80" t="b">
        <v>1</v>
      </c>
      <c r="E80" t="s">
        <v>1512</v>
      </c>
      <c r="F80" t="s">
        <v>2328</v>
      </c>
      <c r="G80" t="s">
        <v>2723</v>
      </c>
      <c r="H80" t="s">
        <v>264</v>
      </c>
      <c r="I80" t="s">
        <v>264</v>
      </c>
      <c r="J80" t="s">
        <v>1775</v>
      </c>
      <c r="K80" t="s">
        <v>633</v>
      </c>
      <c r="L80" t="str">
        <f t="shared" si="4"/>
        <v>Fidino, M., Barnas, G. R., Lehrer, E. W., Murray, M. H., &amp; Magle, S. B. (2020). Effect of Lure on Detecting Mammals with Camera Traps. *Wildl &lt;br&gt; &amp;nbsp;&amp;nbsp;&amp;nbsp;&amp;nbsp;&amp;nbsp;&amp;nbsp;&amp;nbsp;&amp;nbsp;idino, M., Barnas, G. R., Lehrer, E. W., Murray, M. H., &amp; Magle, S. B. (2020). Effect of Lure on Detecting Mammals with Camera Traps. *Wildlifife Society Bulletin*. &lt;https://doi.org/10.1002/wsb.1122&gt;&lt;br&gt;&lt;br&gt;</v>
      </c>
      <c r="M80" t="str">
        <f t="shared" si="5"/>
        <v xml:space="preserve">    ref_intext_fidino_et_al_2020: "Fidino et al., 2020"</v>
      </c>
      <c r="N80" t="str">
        <f t="shared" si="6"/>
        <v xml:space="preserve">    ref_bib_fidino_et_al_2020: "Fidino, M., Barnas, G. R., Lehrer, E. W., Murray, M. H., &amp; Magle, S. B. (2020). Effect of Lure on Detecting Mammals with Camera Traps. *Wildlife Society Bulletin*. &lt;https://doi.org/10.1002/wsb.1122&gt;"</v>
      </c>
    </row>
    <row r="81" spans="1:14">
      <c r="A81" t="s">
        <v>2632</v>
      </c>
      <c r="B81" t="b">
        <v>1</v>
      </c>
      <c r="C81" t="b">
        <v>0</v>
      </c>
      <c r="D81" t="b">
        <v>0</v>
      </c>
      <c r="E81" t="s">
        <v>1513</v>
      </c>
      <c r="F81" t="s">
        <v>2329</v>
      </c>
      <c r="G81" t="s">
        <v>2724</v>
      </c>
      <c r="H81" t="s">
        <v>263</v>
      </c>
      <c r="I81" t="s">
        <v>826</v>
      </c>
      <c r="J81" t="s">
        <v>1776</v>
      </c>
      <c r="K81" t="s">
        <v>633</v>
      </c>
      <c r="L81" t="str">
        <f t="shared" si="4"/>
        <v>Findlay, M. A., Briers, R. A., &amp; White, P. J. C. (2020). Component processes of detection probability in camera-trap studies: understanding t &lt;br&gt; &amp;nbsp;&amp;nbsp;&amp;nbsp;&amp;nbsp;&amp;nbsp;&amp;nbsp;&amp;nbsp;&amp;nbsp;indlay, M. A., Briers, R. A., &amp; White, P. J. C. (2020). Component processes of detection probability in camera-trap studies: understanding thehe occurrence of false-negatives. *Mammal Research, 65*, 167–180. &lt;https://doi.org/10.1007/s13364-020-00478-y&gt;&lt;br&gt;&lt;br&gt;</v>
      </c>
      <c r="M81" t="str">
        <f t="shared" si="5"/>
        <v xml:space="preserve">    ref_intext_findlay_et_al_2020: "Findlay et al., 2020"</v>
      </c>
      <c r="N81" t="str">
        <f t="shared" si="6"/>
        <v xml:space="preserve">    ref_bib_findlay_et_al_2020: "Findlay, M. A., Briers, R. A., &amp; White, P. J. C. (2020). Component processes of detection probability in camera-trap studies: understanding the occurrence of false-negatives. *Mammal Research, 65*, 167–180. &lt;https://doi.org/10.1007/s13364-020-00478-y&gt;"</v>
      </c>
    </row>
    <row r="82" spans="1:14">
      <c r="A82" t="s">
        <v>2632</v>
      </c>
      <c r="B82" t="b">
        <v>1</v>
      </c>
      <c r="C82" t="b">
        <v>1</v>
      </c>
      <c r="D82" t="b">
        <v>0</v>
      </c>
      <c r="E82" t="s">
        <v>1514</v>
      </c>
      <c r="F82" t="s">
        <v>2330</v>
      </c>
      <c r="G82" t="s">
        <v>2725</v>
      </c>
      <c r="H82" t="s">
        <v>262</v>
      </c>
      <c r="I82" t="s">
        <v>262</v>
      </c>
      <c r="J82" t="s">
        <v>1777</v>
      </c>
      <c r="K82" t="s">
        <v>633</v>
      </c>
      <c r="L82" t="str">
        <f t="shared" si="4"/>
        <v>Fisher, J. T., &amp; Burton, C. (2012). *Monitoring Mammals in Alberta: Recommendations for Remote Camera Trapping*. Alberta Innovates - Technolo &lt;br&gt; &amp;nbsp;&amp;nbsp;&amp;nbsp;&amp;nbsp;&amp;nbsp;&amp;nbsp;&amp;nbsp;&amp;nbsp;isher, J. T., &amp; Burton, C. (2012). *Monitoring Mammals in Alberta: Recommendations for Remote Camera Trapping*. Alberta Innovates - Technologygy Futures &amp; Alberta Biodiversity Monitoring Institute. &lt;https://doi.org/0.13140/RG.2.1.3944.3680&gt;&lt;br&gt;&lt;br&gt;</v>
      </c>
      <c r="M82" t="str">
        <f t="shared" si="5"/>
        <v xml:space="preserve">    ref_intext_fisher_burton_2012: "Fisher &amp; Burton, 2012"</v>
      </c>
      <c r="N82" t="str">
        <f t="shared" si="6"/>
        <v xml:space="preserve">    ref_bib_fisher_burton_2012: "Fisher, J. T., &amp; Burton, C. (2012). *Monitoring Mammals in Alberta: Recommendations for Remote Camera Trapping*. Alberta Innovates - Technology Futures &amp; Alberta Biodiversity Monitoring Institute. &lt;https://doi.org/0.13140/RG.2.1.3944.3680&gt;"</v>
      </c>
    </row>
    <row r="83" spans="1:14">
      <c r="A83" t="s">
        <v>2632</v>
      </c>
      <c r="B83" t="b">
        <v>0</v>
      </c>
      <c r="C83" t="b">
        <v>0</v>
      </c>
      <c r="D83" t="b">
        <v>1</v>
      </c>
      <c r="E83" t="s">
        <v>1515</v>
      </c>
      <c r="F83" t="s">
        <v>2331</v>
      </c>
      <c r="G83" t="s">
        <v>2726</v>
      </c>
      <c r="H83" t="s">
        <v>269</v>
      </c>
      <c r="I83" t="s">
        <v>269</v>
      </c>
      <c r="J83" t="s">
        <v>1778</v>
      </c>
      <c r="K83" t="s">
        <v>633</v>
      </c>
      <c r="L83" t="str">
        <f t="shared" si="4"/>
        <v>Fisher, J. T., Anholt, B., &amp; Volpe, J. P. (2011). Body Mass Explains Characteristic Scales of Habitat Selection in Terrestrial Mammals. *Ecol &lt;br&gt; &amp;nbsp;&amp;nbsp;&amp;nbsp;&amp;nbsp;&amp;nbsp;&amp;nbsp;&amp;nbsp;&amp;nbsp;isher, J. T., Anholt, B., &amp; Volpe, J. P. (2011). Body Mass Explains Characteristic Scales of Habitat Selection in Terrestrial Mammals. *Ecologogy and Evolution*, *1*(4), 517–528. &lt;https://doi.org/10.1002/ece3.45&gt;&lt;br&gt;&lt;br&gt;</v>
      </c>
      <c r="M83" t="str">
        <f t="shared" si="5"/>
        <v xml:space="preserve">    ref_intext_fisher_et_al_2011: "Fisher et al., 2011"</v>
      </c>
      <c r="N83" t="str">
        <f t="shared" si="6"/>
        <v xml:space="preserve">    ref_bib_fisher_et_al_2011: "Fisher, J. T., Anholt, B., &amp; Volpe, J. P. (2011). Body Mass Explains Characteristic Scales of Habitat Selection in Terrestrial Mammals. *Ecology and Evolution*, *1*(4), 517–528. &lt;https://doi.org/10.1002/ece3.45&gt;"</v>
      </c>
    </row>
    <row r="84" spans="1:14">
      <c r="A84" t="s">
        <v>2632</v>
      </c>
      <c r="B84" t="b">
        <v>1</v>
      </c>
      <c r="C84" t="b">
        <v>1</v>
      </c>
      <c r="D84" t="b">
        <v>0</v>
      </c>
      <c r="E84" t="s">
        <v>1516</v>
      </c>
      <c r="F84" t="s">
        <v>2332</v>
      </c>
      <c r="G84" t="s">
        <v>2727</v>
      </c>
      <c r="H84" t="s">
        <v>261</v>
      </c>
      <c r="I84" t="s">
        <v>825</v>
      </c>
      <c r="J84" t="s">
        <v>1779</v>
      </c>
      <c r="K84" t="s">
        <v>633</v>
      </c>
      <c r="L84" t="str">
        <f t="shared" si="4"/>
        <v>Fisher, J. T., Wheatley, M., &amp; Mackenzie, D. (2014). Spatial Patterns of Breeding Success of Grizzly Bears derived from Hierarchical Multista &lt;br&gt; &amp;nbsp;&amp;nbsp;&amp;nbsp;&amp;nbsp;&amp;nbsp;&amp;nbsp;&amp;nbsp;&amp;nbsp;isher, J. T., Wheatley, M., &amp; Mackenzie, D. (2014). Spatial Patterns of Breeding Success of Grizzly Bears derived from Hierarchical Multistatete Models. *Conservation Biology, 28*(5), 1249–1259. &lt;https://doi.org/10.1111/cobi.12302&gt;&lt;br&gt;&lt;br&gt;</v>
      </c>
      <c r="M84" t="str">
        <f t="shared" si="5"/>
        <v xml:space="preserve">    ref_intext_fisher_et_al_2014: "Fisher et al., 2014"</v>
      </c>
      <c r="N84" t="str">
        <f t="shared" si="6"/>
        <v xml:space="preserve">    ref_bib_fisher_et_al_2014: "Fisher, J. T., Wheatley, M., &amp; Mackenzie, D. (2014). Spatial Patterns of Breeding Success of Grizzly Bears derived from Hierarchical Multistate Models. *Conservation Biology, 28*(5), 1249–1259. &lt;https://doi.org/10.1111/cobi.12302&gt;"</v>
      </c>
    </row>
    <row r="85" spans="1:14">
      <c r="A85" t="s">
        <v>2632</v>
      </c>
      <c r="B85" t="b">
        <v>0</v>
      </c>
      <c r="C85" t="b">
        <v>0</v>
      </c>
      <c r="E85" t="s">
        <v>1517</v>
      </c>
      <c r="F85" t="s">
        <v>2333</v>
      </c>
      <c r="G85" t="s">
        <v>2728</v>
      </c>
      <c r="H85" t="s">
        <v>1266</v>
      </c>
      <c r="I85" t="s">
        <v>1266</v>
      </c>
      <c r="J85" t="s">
        <v>1267</v>
      </c>
      <c r="K85" t="s">
        <v>633</v>
      </c>
      <c r="L85" t="str">
        <f t="shared" si="4"/>
        <v>Flather, C. H., &amp; Sieg, C. H. (2007). Species rarity: definition, causes, and classification. In M. G. Raphael, &amp; R. Molina (Eds.), *Conserva &lt;br&gt; &amp;nbsp;&amp;nbsp;&amp;nbsp;&amp;nbsp;&amp;nbsp;&amp;nbsp;&amp;nbsp;&amp;nbsp;lather, C. H., &amp; Sieg, C. H. (2007). Species rarity: definition, causes, and classification. In M. G. Raphael, &amp; R. Molina (Eds.), *Conservatition of Rare or Little-Known Species: Biological, Social, and Economic Considerations* (pp. 40-66). &lt;https://www.researchgate.net/publication/236965289_Species_rarity_definition_causes_and_classification#:~:text=Rarity%20is%20a%20relative%20concept,of%20other%20organisms%20of%20comparable&gt;&lt;br&gt;&lt;br&gt;</v>
      </c>
      <c r="M85" t="str">
        <f t="shared" si="5"/>
        <v xml:space="preserve">    ref_intext_flather_sieg_2007: "Flather &amp; Sieg, 2007"</v>
      </c>
      <c r="N85" t="str">
        <f t="shared" si="6"/>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row>
    <row r="86" spans="1:14">
      <c r="A86" t="s">
        <v>2632</v>
      </c>
      <c r="B86" t="b">
        <v>1</v>
      </c>
      <c r="C86" t="b">
        <v>1</v>
      </c>
      <c r="D86" t="b">
        <v>0</v>
      </c>
      <c r="E86" t="s">
        <v>1518</v>
      </c>
      <c r="F86" t="s">
        <v>2334</v>
      </c>
      <c r="G86" t="s">
        <v>2729</v>
      </c>
      <c r="H86" t="s">
        <v>260</v>
      </c>
      <c r="I86" t="s">
        <v>260</v>
      </c>
      <c r="J86" t="s">
        <v>3585</v>
      </c>
      <c r="K86" t="s">
        <v>633</v>
      </c>
      <c r="L86" t="str">
        <f t="shared" si="4"/>
        <v>Forrester, T., O'Brien, T., Fegraus, E., Jansen, P. A., Palmer, J., Kays, R., Ahumada, J., Stern, B., &amp; McShea, W. (2016). An Open Standard f &lt;br&gt; &amp;nbsp;&amp;nbsp;&amp;nbsp;&amp;nbsp;&amp;nbsp;&amp;nbsp;&amp;nbsp;&amp;nbsp;orrester, T., O'Brien, T., Fegraus, E., Jansen, P. A., Palmer, J., Kays, R., Ahumada, J., Stern, B., &amp; McShea, W. (2016). An Open Standard foror Camera Trap Data. *Biodiversity Data Journal, 4*, e10197. &lt;https://doi.org/10.3897/BDJ.4.e10197&gt;&lt;br&gt;&lt;br&gt;</v>
      </c>
      <c r="M86" t="str">
        <f t="shared" si="5"/>
        <v xml:space="preserve">    ref_intext_forrester_et_al_2016: "Forrester et al., 2016"</v>
      </c>
      <c r="N86" t="str">
        <f t="shared" si="6"/>
        <v xml:space="preserve">    ref_bib_forrester_et_al_2016: "Forrester, T., O'Brien, T., Fegraus, E., Jansen, P. A., Palmer, J., Kays, R., Ahumada, J., Stern, B., &amp; McShea, W. (2016). An Open Standard for Camera Trap Data. *Biodiversity Data Journal, 4*, e10197. &lt;https://doi.org/10.3897/BDJ.4.e10197&gt;"</v>
      </c>
    </row>
    <row r="87" spans="1:14">
      <c r="A87" t="s">
        <v>2632</v>
      </c>
      <c r="B87" t="b">
        <v>1</v>
      </c>
      <c r="C87" t="b">
        <v>0</v>
      </c>
      <c r="D87" t="b">
        <v>0</v>
      </c>
      <c r="E87" t="s">
        <v>1519</v>
      </c>
      <c r="F87" t="s">
        <v>2335</v>
      </c>
      <c r="G87" t="s">
        <v>2730</v>
      </c>
      <c r="H87" t="s">
        <v>259</v>
      </c>
      <c r="I87" t="s">
        <v>259</v>
      </c>
      <c r="J87" t="s">
        <v>3518</v>
      </c>
      <c r="K87" t="s">
        <v>633</v>
      </c>
      <c r="L87" t="str">
        <f t="shared" si="4"/>
        <v>Foster, R. J., &amp; Harmsen, B. J. (2012). A Critique of Density Estimation from Camera Trap Data. *Journal of* *Wildlife Management, 76*(2), 22 &lt;br&gt; &amp;nbsp;&amp;nbsp;&amp;nbsp;&amp;nbsp;&amp;nbsp;&amp;nbsp;&amp;nbsp;&amp;nbsp;oster, R. J., &amp; Harmsen, B. J. (2012). A Critique of Density Estimation from Camera Trap Data. *Journal of* *Wildlife Management, 76*(2), 224–4–36. &lt;https://doi.org/10.1002/jwmg.275&gt;&lt;br&gt;&lt;br&gt;</v>
      </c>
      <c r="M87" t="str">
        <f t="shared" si="5"/>
        <v xml:space="preserve">    ref_intext_foster_harmsen_2012: "Foster &amp; Harmsen, 2012"</v>
      </c>
      <c r="N87" t="str">
        <f t="shared" si="6"/>
        <v xml:space="preserve">    ref_bib_foster_harmsen_2012: "Foster, R. J., &amp; Harmsen, B. J. (2012). A Critique of Density Estimation from Camera Trap Data. *Journal of* *Wildlife Management, 76*(2), 224–36. &lt;https://doi.org/10.1002/jwmg.275&gt;"</v>
      </c>
    </row>
    <row r="88" spans="1:14">
      <c r="A88" t="s">
        <v>2632</v>
      </c>
      <c r="B88" t="b">
        <v>1</v>
      </c>
      <c r="C88" t="b">
        <v>0</v>
      </c>
      <c r="D88" t="b">
        <v>0</v>
      </c>
      <c r="E88" t="s">
        <v>1520</v>
      </c>
      <c r="F88" t="s">
        <v>2336</v>
      </c>
      <c r="G88" t="s">
        <v>2731</v>
      </c>
      <c r="H88" t="s">
        <v>258</v>
      </c>
      <c r="I88" t="s">
        <v>258</v>
      </c>
      <c r="J88" t="s">
        <v>1780</v>
      </c>
      <c r="K88" t="s">
        <v>633</v>
      </c>
      <c r="L88" t="str">
        <f t="shared" si="4"/>
        <v>Found, R., &amp; Patterson, B. R. (2020). Assessing Ungulate Populations in Temperate North America. *Canadian Wildlife Biology and Management, 9 &lt;br&gt; &amp;nbsp;&amp;nbsp;&amp;nbsp;&amp;nbsp;&amp;nbsp;&amp;nbsp;&amp;nbsp;&amp;nbsp;ound, R., &amp; Patterson, B. R. (2020). Assessing Ungulate Populations in Temperate North America. *Canadian Wildlife Biology and Management, 9*(*(1), 21–42. &lt;https://cwbm.ca/wp-content/uploads/2020/05/Found-Patterson.pdf&gt;&lt;br&gt;&lt;br&gt;</v>
      </c>
      <c r="M88" t="str">
        <f t="shared" si="5"/>
        <v xml:space="preserve">    ref_intext_found_patterson_2020: "Found &amp; Patterson, 2020"</v>
      </c>
      <c r="N88" t="str">
        <f t="shared" si="6"/>
        <v xml:space="preserve">    ref_bib_found_patterson_2020: "Found, R., &amp; Patterson, B. R. (2020). Assessing Ungulate Populations in Temperate North America. *Canadian Wildlife Biology and Management, 9*(1), 21–42. &lt;https://cwbm.ca/wp-content/uploads/2020/05/Found-Patterson.pdf&gt;"</v>
      </c>
    </row>
    <row r="89" spans="1:14">
      <c r="A89" t="s">
        <v>2632</v>
      </c>
      <c r="B89" t="b">
        <v>0</v>
      </c>
      <c r="C89" t="b">
        <v>0</v>
      </c>
      <c r="E89" t="s">
        <v>1521</v>
      </c>
      <c r="F89" t="s">
        <v>2337</v>
      </c>
      <c r="G89" t="s">
        <v>2732</v>
      </c>
      <c r="H89" t="s">
        <v>257</v>
      </c>
      <c r="I89" t="s">
        <v>257</v>
      </c>
      <c r="J89" t="s">
        <v>1781</v>
      </c>
      <c r="K89" t="s">
        <v>633</v>
      </c>
      <c r="L89" t="str">
        <f t="shared" si="4"/>
        <v>Frampton, G., Whaley, P., Bennett, M., Bilotta, G., Dorne, J. L. C. M., Eales, J., James, K., Kohl, C., Land, M., Livoreil, B., Makowski, D., &lt;br&gt; &amp;nbsp;&amp;nbsp;&amp;nbsp;&amp;nbsp;&amp;nbsp;&amp;nbsp;&amp;nbsp;&amp;nbsp;rampton, G., Whaley, P., Bennett, M., Bilotta, G., Dorne, J. L. C. M., Eales, J., James, K., Kohl, C., Land, M., Livoreil, B., Makowski, D., M Muchiri, E., Petrokofsky, G., Randall, N., &amp; Schofield, K. (2022). Principles and framework for assessing the risk of bias for studies included in comparative quantitative environmental systematic reviews. *Environmental Evidence, 11*(1), 12. &lt;https://doi.org/10.1186/s13750-022-00264-0&gt;&lt;br&gt;&lt;br&gt;</v>
      </c>
      <c r="M89" t="str">
        <f t="shared" si="5"/>
        <v xml:space="preserve">    ref_intext_frampton_et_al_2022: "Frampton et al., 2022"</v>
      </c>
      <c r="N89" t="str">
        <f t="shared" si="6"/>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row>
    <row r="90" spans="1:14">
      <c r="A90" t="s">
        <v>2632</v>
      </c>
      <c r="B90" t="b">
        <v>1</v>
      </c>
      <c r="C90" t="b">
        <v>1</v>
      </c>
      <c r="D90" t="b">
        <v>0</v>
      </c>
      <c r="E90" t="s">
        <v>1522</v>
      </c>
      <c r="F90" t="s">
        <v>2338</v>
      </c>
      <c r="G90" t="s">
        <v>2733</v>
      </c>
      <c r="H90" t="s">
        <v>256</v>
      </c>
      <c r="I90" t="s">
        <v>256</v>
      </c>
      <c r="J90" t="s">
        <v>1782</v>
      </c>
      <c r="K90" t="s">
        <v>633</v>
      </c>
      <c r="L90" t="str">
        <f t="shared" si="4"/>
        <v>Frey, S., Fisher, J. T., Burton, A. C., &amp; Volpe, J. P. (2017). Investigating Animal Activity Patterns and Temporal Niche Partitioning using C &lt;br&gt; &amp;nbsp;&amp;nbsp;&amp;nbsp;&amp;nbsp;&amp;nbsp;&amp;nbsp;&amp;nbsp;&amp;nbsp;rey, S., Fisher, J. T., Burton, A. C., &amp; Volpe, J. P. (2017). Investigating Animal Activity Patterns and Temporal Niche Partitioning using Camamera-Trap Data: Challenges and Opportunities. *Remote Sensing in Ecology and Conservation*, *3* (3), 123–132. &lt;https://zslpublications.onlinelibrary.wiley.com/doi/10.1002/rse2.60&gt;&lt;br&gt;&lt;br&gt;</v>
      </c>
      <c r="M90" t="str">
        <f t="shared" si="5"/>
        <v xml:space="preserve">    ref_intext_frey_et_al_2017: "Frey et al., 2017"</v>
      </c>
      <c r="N90" t="str">
        <f t="shared" si="6"/>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row>
    <row r="91" spans="1:14">
      <c r="A91" t="s">
        <v>2633</v>
      </c>
      <c r="B91" t="b">
        <v>1</v>
      </c>
      <c r="C91" t="b">
        <v>0</v>
      </c>
      <c r="D91" t="b">
        <v>0</v>
      </c>
      <c r="E91" t="s">
        <v>1523</v>
      </c>
      <c r="F91" t="s">
        <v>2339</v>
      </c>
      <c r="G91" t="s">
        <v>2734</v>
      </c>
      <c r="H91" t="s">
        <v>255</v>
      </c>
      <c r="I91" t="s">
        <v>255</v>
      </c>
      <c r="J91" t="s">
        <v>1783</v>
      </c>
      <c r="K91" t="s">
        <v>633</v>
      </c>
      <c r="L91" t="str">
        <f t="shared" si="4"/>
        <v>Gallo, T., Fidino, M., Gerber, B., Ahlers, A. A., Angstmann, J. L., Amaya, M., Concilio, A. L., Drake, D., Gay, D., Lehrer, E. W., Murray, M. &lt;br&gt; &amp;nbsp;&amp;nbsp;&amp;nbsp;&amp;nbsp;&amp;nbsp;&amp;nbsp;&amp;nbsp;&amp;nbsp;allo, T., Fidino, M., Gerber, B., Ahlers, A. A., Angstmann, J. L., Amaya, M., Concilio, A. L., Drake, D., Gay, D., Lehrer, E. W., Murray, M. H H., Ryan, T. J., St Clair, C. C., Salsbury, C. M., Sander, H. A., Stankowich, T., Williamson, J., Belaire, J. A., Simon, K., &amp; Magle, S. B. (2022). Mammals Adjust Diel Activity across Gradients of Urbanization. *Elife, 11*. &lt;https://doi.org/10.7554/eLife.74756&gt;&lt;br&gt;&lt;br&gt;</v>
      </c>
      <c r="M91" t="str">
        <f t="shared" si="5"/>
        <v xml:space="preserve">    ref_intext_gallo_et_al_2022: "Gallo et al., 2022"</v>
      </c>
      <c r="N91" t="str">
        <f t="shared" si="6"/>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row>
    <row r="92" spans="1:14">
      <c r="A92" t="s">
        <v>2633</v>
      </c>
      <c r="B92" t="b">
        <v>1</v>
      </c>
      <c r="C92" t="b">
        <v>0</v>
      </c>
      <c r="D92" t="b">
        <v>0</v>
      </c>
      <c r="E92" t="s">
        <v>1524</v>
      </c>
      <c r="F92" t="s">
        <v>2340</v>
      </c>
      <c r="G92" t="s">
        <v>2735</v>
      </c>
      <c r="H92" t="s">
        <v>254</v>
      </c>
      <c r="I92" t="s">
        <v>254</v>
      </c>
      <c r="J92" t="s">
        <v>3552</v>
      </c>
      <c r="K92" t="s">
        <v>633</v>
      </c>
      <c r="L92" t="str">
        <f t="shared" si="4"/>
        <v>Gálvez, N., Guillera-Arroita, G., Morgan, B. J. T., &amp; Davies, Z. G. (2016). Cost-Efficient Effort Allocation for Camera-Trap Occupancy Survey &lt;br&gt; &amp;nbsp;&amp;nbsp;&amp;nbsp;&amp;nbsp;&amp;nbsp;&amp;nbsp;&amp;nbsp;&amp;nbsp;álvez, N., Guillera-Arroita, G., Morgan, B. J. T., &amp; Davies, Z. G. (2016). Cost-Efficient Effort Allocation for Camera-Trap Occupancy Surveys s of Mammals. *Biological Conservation*, *204*(B), 350–359. &lt;https://doi.org/10.1016/j.biocon.2016.10.019&gt;&lt;br&gt;&lt;br&gt;</v>
      </c>
      <c r="M92" t="str">
        <f t="shared" si="5"/>
        <v xml:space="preserve">    ref_intext_galvez_et_al_2016: "Gálvez et al., 2016"</v>
      </c>
      <c r="N92" t="str">
        <f t="shared" si="6"/>
        <v xml:space="preserve">    ref_bib_galvez_et_al_2016: "Gálvez, N., Guillera-Arroita, G., Morgan, B. J. T., &amp; Davies, Z. G. (2016). Cost-Efficient Effort Allocation for Camera-Trap Occupancy Surveys of Mammals. *Biological Conservation*, *204*(B), 350–359. &lt;https://doi.org/10.1016/j.biocon.2016.10.019&gt;"</v>
      </c>
    </row>
    <row r="93" spans="1:14">
      <c r="A93" t="s">
        <v>2633</v>
      </c>
      <c r="B93" t="b">
        <v>1</v>
      </c>
      <c r="C93" t="b">
        <v>0</v>
      </c>
      <c r="D93" t="b">
        <v>0</v>
      </c>
      <c r="E93" t="s">
        <v>1525</v>
      </c>
      <c r="F93" t="s">
        <v>2341</v>
      </c>
      <c r="G93" t="s">
        <v>2736</v>
      </c>
      <c r="H93" t="s">
        <v>253</v>
      </c>
      <c r="I93" t="s">
        <v>253</v>
      </c>
      <c r="J93" t="s">
        <v>1784</v>
      </c>
      <c r="K93" t="s">
        <v>633</v>
      </c>
      <c r="L93" t="str">
        <f t="shared" si="4"/>
        <v>Ganskopp, D. C., &amp; Johnson, D. D. (2007). GPS Error in Studies Addressing Animal Movements and Activities. *Rangeland Ecology and Management, &lt;br&gt; &amp;nbsp;&amp;nbsp;&amp;nbsp;&amp;nbsp;&amp;nbsp;&amp;nbsp;&amp;nbsp;&amp;nbsp;anskopp, D. C., &amp; Johnson, D. D. (2007). GPS Error in Studies Addressing Animal Movements and Activities. *Rangeland Ecology and Management, 6 60*, 350–358. &lt;https://doi.org/10.2111/1551-5028(2007)60[350:GEISAA]2.0.CO;2&gt;&lt;br&gt;&lt;br&gt;</v>
      </c>
      <c r="M93" t="str">
        <f t="shared" si="5"/>
        <v xml:space="preserve">    ref_intext_ganskopp_johnson_2007: "Ganskopp &amp; Johnson, 2007"</v>
      </c>
      <c r="N93" t="str">
        <f t="shared" si="6"/>
        <v xml:space="preserve">    ref_bib_ganskopp_johnson_2007: "Ganskopp, D. C., &amp; Johnson, D. D. (2007). GPS Error in Studies Addressing Animal Movements and Activities. *Rangeland Ecology and Management, 60*, 350–358. &lt;https://doi.org/10.2111/1551-5028(2007)60[350:GEISAA]2.0.CO;2&gt;"</v>
      </c>
    </row>
    <row r="94" spans="1:14">
      <c r="A94" t="s">
        <v>2633</v>
      </c>
      <c r="B94" t="b">
        <v>1</v>
      </c>
      <c r="C94" t="b">
        <v>1</v>
      </c>
      <c r="D94" t="b">
        <v>0</v>
      </c>
      <c r="E94" t="s">
        <v>1526</v>
      </c>
      <c r="F94" t="s">
        <v>2342</v>
      </c>
      <c r="G94" t="s">
        <v>2737</v>
      </c>
      <c r="H94" t="s">
        <v>251</v>
      </c>
      <c r="I94" t="s">
        <v>251</v>
      </c>
      <c r="J94" t="s">
        <v>3520</v>
      </c>
      <c r="K94" t="s">
        <v>633</v>
      </c>
      <c r="L94" t="str">
        <f t="shared" si="4"/>
        <v>Gerber, B., Karpanty, S. S. M., Crawford, C., Kotschwar, M., &amp; Randrianantenaina, J. (2010). An assessment of carnivore relative abundance an &lt;br&gt; &amp;nbsp;&amp;nbsp;&amp;nbsp;&amp;nbsp;&amp;nbsp;&amp;nbsp;&amp;nbsp;&amp;nbsp;erber, B., Karpanty, S. S. M., Crawford, C., Kotschwar, M., &amp; Randrianantenaina, J. (2010). An assessment of carnivore relative abundance and d Density in the eastern rainforests of Madagascar using remotely-triggered camera traps. *Oryx, 44*(2), 219–222. &lt;https://doi.org/10.1017/S0030605309991037&gt;&lt;br&gt;&lt;br&gt;</v>
      </c>
      <c r="M94" t="str">
        <f t="shared" si="5"/>
        <v xml:space="preserve">    ref_intext_gerber_et_al_2010: "Gerber et al., 2010"</v>
      </c>
      <c r="N94" t="str">
        <f t="shared" si="6"/>
        <v xml:space="preserve">    ref_bib_gerber_et_al_2010: "Gerber, B., Karpanty, S. S. M., Crawford, C., Kotschwar, M., &amp; Randrianantenaina, J. (2010). An assessment of carnivore relative abundance and Density in the eastern rainforests of Madagascar using remotely-triggered camera traps. *Oryx, 44*(2), 219–222. &lt;https://doi.org/10.1017/S0030605309991037&gt;"</v>
      </c>
    </row>
    <row r="95" spans="1:14">
      <c r="A95" t="s">
        <v>2633</v>
      </c>
      <c r="B95" t="b">
        <v>0</v>
      </c>
      <c r="C95" t="b">
        <v>0</v>
      </c>
      <c r="D95" t="b">
        <v>1</v>
      </c>
      <c r="E95" t="s">
        <v>1527</v>
      </c>
      <c r="F95" t="s">
        <v>2343</v>
      </c>
      <c r="G95" t="s">
        <v>2738</v>
      </c>
      <c r="H95" t="s">
        <v>252</v>
      </c>
      <c r="I95" t="s">
        <v>252</v>
      </c>
      <c r="J95" t="s">
        <v>3519</v>
      </c>
      <c r="K95" t="s">
        <v>633</v>
      </c>
      <c r="L95" t="str">
        <f t="shared" si="4"/>
        <v>Gerber, B. D., Karpanty, S. M., &amp; Kelly, M. J. (2011). Evaluating the potential biases in carnivore capture–recapture studies associated with &lt;br&gt; &amp;nbsp;&amp;nbsp;&amp;nbsp;&amp;nbsp;&amp;nbsp;&amp;nbsp;&amp;nbsp;&amp;nbsp;erber, B. D., Karpanty, S. M., &amp; Kelly, M. J. (2011). Evaluating the potential biases in carnivore capture–recapture studies associated with t the use of lure and varying Density estimation techniques using photographic-sampling data of the Malagasy civet. *Population Ecology, 54*(1), 43–54. &lt;https://doi.org/10.1007/s10144-011-0276-3&gt;&lt;br&gt;&lt;br&gt;</v>
      </c>
      <c r="M95" t="str">
        <f t="shared" si="5"/>
        <v xml:space="preserve">    ref_intext_gerber_et_al_2011: "Gerber et al., 2011"</v>
      </c>
      <c r="N95" t="str">
        <f t="shared" si="6"/>
        <v xml:space="preserve">    ref_bib_gerber_et_al_2011: "Gerber,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v>
      </c>
    </row>
    <row r="96" spans="1:14">
      <c r="A96" t="s">
        <v>2633</v>
      </c>
      <c r="B96" t="b">
        <v>0</v>
      </c>
      <c r="C96" t="b">
        <v>0</v>
      </c>
      <c r="E96" t="s">
        <v>1725</v>
      </c>
      <c r="F96" t="s">
        <v>2344</v>
      </c>
      <c r="G96" t="s">
        <v>2739</v>
      </c>
      <c r="H96" t="s">
        <v>1727</v>
      </c>
      <c r="I96" t="s">
        <v>1726</v>
      </c>
      <c r="J96" t="s">
        <v>1728</v>
      </c>
      <c r="K96" t="s">
        <v>633</v>
      </c>
      <c r="L96" t="str">
        <f t="shared" si="4"/>
        <v>Gerhart-Barley, L., M. (n.d.). *2.2: Measuring Species Diversity* &lt;https://bio.libretexts.org/Courses/University_of_California_Davis/BIS_2B%3 &lt;br&gt; &amp;nbsp;&amp;nbsp;&amp;nbsp;&amp;nbsp;&amp;nbsp;&amp;nbsp;&amp;nbsp;&amp;nbsp;erhart-Barley, L., M. (n.d.). *2.2: Measuring Species Diversity* &lt;https://bio.libretexts.org/Courses/University_of_California_Davis/BIS_2B%3A_A_Introduction_to_Biology_-_Ecology_and_Evolution/02%3A_Biodiversity/2.02%3A_Measuring_Species_Diversity&gt;&lt;br&gt;&lt;br&gt;</v>
      </c>
      <c r="M96" t="str">
        <f t="shared" si="5"/>
        <v xml:space="preserve">    ref_intext_gerhartbarley_nd: "Gerhart-Barley, n.d."</v>
      </c>
      <c r="N96" t="str">
        <f t="shared" si="6"/>
        <v xml:space="preserve">    ref_bib_gerhartbarley_nd: "Gerhart-Barley, L., M. (n.d.). *2.2: Measuring Species Diversity* &lt;https://bio.libretexts.org/Courses/University_of_California_Davis/BIS_2B%3A_Introduction_to_Biology_-_Ecology_and_Evolution/02%3A_Biodiversity/2.02%3A_Measuring_Species_Diversity&gt;"</v>
      </c>
    </row>
    <row r="97" spans="1:14">
      <c r="A97" t="s">
        <v>2633</v>
      </c>
      <c r="B97" t="b">
        <v>1</v>
      </c>
      <c r="C97" t="b">
        <v>0</v>
      </c>
      <c r="D97" t="b">
        <v>0</v>
      </c>
      <c r="E97" t="s">
        <v>1528</v>
      </c>
      <c r="F97" t="s">
        <v>2345</v>
      </c>
      <c r="G97" t="s">
        <v>2740</v>
      </c>
      <c r="H97" t="s">
        <v>250</v>
      </c>
      <c r="I97" t="s">
        <v>250</v>
      </c>
      <c r="J97" t="s">
        <v>1785</v>
      </c>
      <c r="K97" t="s">
        <v>633</v>
      </c>
      <c r="L97" t="str">
        <f t="shared" si="4"/>
        <v>Gilbert, N. A., Clare, J. D. J., Stenglein, J. L., &amp; Zuckerberg, B. (2021). Abundance Estimation of Unmarked Animals based on Camera-Trap Dat &lt;br&gt; &amp;nbsp;&amp;nbsp;&amp;nbsp;&amp;nbsp;&amp;nbsp;&amp;nbsp;&amp;nbsp;&amp;nbsp;ilbert, N. A., Clare, J. D. J., Stenglein, J. L., &amp; Zuckerberg, B. (2021). Abundance Estimation of Unmarked Animals based on Camera-Trap Data.a. *Conservation Biology, 35*(1), 88-100. &lt;https://doi.org/10.1111/cobi.13517&gt;&lt;br&gt;&lt;br&gt;</v>
      </c>
      <c r="M97" t="str">
        <f t="shared" si="5"/>
        <v xml:space="preserve">    ref_intext_gilbert_et_al_2021: "Gilbert et al., 2021"</v>
      </c>
      <c r="N97" t="str">
        <f t="shared" si="6"/>
        <v xml:space="preserve">    ref_bib_gilbert_et_al_2021: "Gilbert, N. A., Clare, J. D. J., Stenglein, J. L., &amp; Zuckerberg, B. (2021). Abundance Estimation of Unmarked Animals based on Camera-Trap Data. *Conservation Biology, 35*(1), 88-100. &lt;https://doi.org/10.1111/cobi.13517&gt;"</v>
      </c>
    </row>
    <row r="98" spans="1:14">
      <c r="A98" t="s">
        <v>2633</v>
      </c>
      <c r="B98" t="b">
        <v>1</v>
      </c>
      <c r="C98" t="b">
        <v>0</v>
      </c>
      <c r="D98" t="b">
        <v>0</v>
      </c>
      <c r="E98" t="s">
        <v>1529</v>
      </c>
      <c r="F98" t="s">
        <v>2346</v>
      </c>
      <c r="G98" t="s">
        <v>2741</v>
      </c>
      <c r="H98" t="s">
        <v>249</v>
      </c>
      <c r="I98" t="s">
        <v>249</v>
      </c>
      <c r="J98" t="s">
        <v>3553</v>
      </c>
      <c r="K98" t="s">
        <v>633</v>
      </c>
      <c r="L98" t="str">
        <f t="shared" ref="L98:L134" si="7">LEFT(J98,141)&amp;" &lt;br&gt; &amp;nbsp;&amp;nbsp;&amp;nbsp;&amp;nbsp;&amp;nbsp;&amp;nbsp;&amp;nbsp;&amp;nbsp;"&amp;MID(J98,2,142)&amp;MID(J98,142,500)&amp;"&lt;br&gt;&lt;br&gt;"</f>
        <v>Gillespie, G. R., Brennan, K., Gentles, T., Hill, B., Low Choy, J., Mahney, T., Stevens, A., &amp; Stokeld, D. (2015). *A Guide for the use of Re &lt;br&gt; &amp;nbsp;&amp;nbsp;&amp;nbsp;&amp;nbsp;&amp;nbsp;&amp;nbsp;&amp;nbsp;&amp;nbsp;illespie, G. R., Brennan, K., Gentles, T., Hill, B., Low Choy, J., Mahney, T., Stevens, A., &amp; Stokeld, D. (2015). *A Guide for the use of Remomote Cameras for Wildlife Survey in Northern Australia*. Darwin: Charles Darwin University. &lt;https://nesplandscapes.edu.au/wp-content/uploads/2015/10/5.2.4_a_guide_to_use_of_remote_cameras_for_wildlife_Surveys_final_web2.pdf&gt;&lt;br&gt;&lt;br&gt;</v>
      </c>
      <c r="M98" t="str">
        <f t="shared" si="5"/>
        <v xml:space="preserve">    ref_intext_gillespie_et_al_2015: "Gillespie et al., 2015"</v>
      </c>
      <c r="N98" t="str">
        <f t="shared" si="6"/>
        <v xml:space="preserve">    ref_bib_gillespie_et_al_2015: "Gillespie,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v>
      </c>
    </row>
    <row r="99" spans="1:14">
      <c r="A99" t="s">
        <v>2633</v>
      </c>
      <c r="B99" t="b">
        <v>1</v>
      </c>
      <c r="C99" t="b">
        <v>0</v>
      </c>
      <c r="D99" t="b">
        <v>0</v>
      </c>
      <c r="E99" t="s">
        <v>1530</v>
      </c>
      <c r="F99" t="s">
        <v>2347</v>
      </c>
      <c r="G99" t="s">
        <v>2742</v>
      </c>
      <c r="H99" t="s">
        <v>248</v>
      </c>
      <c r="I99" t="s">
        <v>248</v>
      </c>
      <c r="J99" t="s">
        <v>1786</v>
      </c>
      <c r="K99" t="s">
        <v>633</v>
      </c>
      <c r="L99" t="str">
        <f t="shared" si="7"/>
        <v>Glen, A. S., Cockburn, S., Nichols, M., Ekanayake, J., &amp; Warburton, B. (2013) Optimising Camera Traps for Monitoring Small Mammals. *PloS one &lt;br&gt; &amp;nbsp;&amp;nbsp;&amp;nbsp;&amp;nbsp;&amp;nbsp;&amp;nbsp;&amp;nbsp;&amp;nbsp;len, A. S., Cockburn, S., Nichols, M., Ekanayake, J., &amp; Warburton, B. (2013) Optimising Camera Traps for Monitoring Small Mammals. *PloS one,*,* 8(6), Article e67940. &lt;https://doi.org/10.1371/journal.pone.0067940&gt;&lt;br&gt;&lt;br&gt;</v>
      </c>
      <c r="M99" t="str">
        <f t="shared" si="5"/>
        <v xml:space="preserve">    ref_intext_glen_et_al_2013: "Glen et al., 2013"</v>
      </c>
      <c r="N99" t="str">
        <f t="shared" si="6"/>
        <v xml:space="preserve">    ref_bib_glen_et_al_2013: "Glen, A. S., Cockburn, S., Nichols, M., Ekanayake, J., &amp; Warburton, B. (2013) Optimising Camera Traps for Monitoring Small Mammals. *PloS one,* 8(6), Article e67940. &lt;https://doi.org/10.1371/journal.pone.0067940&gt;"</v>
      </c>
    </row>
    <row r="100" spans="1:14">
      <c r="A100" t="s">
        <v>2633</v>
      </c>
      <c r="B100" t="b">
        <v>0</v>
      </c>
      <c r="C100" t="b">
        <v>0</v>
      </c>
      <c r="D100" t="s">
        <v>800</v>
      </c>
      <c r="E100" t="s">
        <v>1531</v>
      </c>
      <c r="F100" t="s">
        <v>2348</v>
      </c>
      <c r="G100" t="s">
        <v>2743</v>
      </c>
      <c r="H100" t="s">
        <v>247</v>
      </c>
      <c r="I100" t="s">
        <v>247</v>
      </c>
      <c r="J100" t="s">
        <v>1787</v>
      </c>
      <c r="K100" t="s">
        <v>633</v>
      </c>
      <c r="L100" t="str">
        <f t="shared" si="7"/>
        <v>Glover‐Kapfer, P., Soto‐Navarro, C. A., Wearn, O. R., Rowcliffe, M., &amp; Sollmann, R. (2019). Camera‐trapping version 3.0: Current constraints  &lt;br&gt; &amp;nbsp;&amp;nbsp;&amp;nbsp;&amp;nbsp;&amp;nbsp;&amp;nbsp;&amp;nbsp;&amp;nbsp;lover‐Kapfer, P., Soto‐Navarro, C. A., Wearn, O. R., Rowcliffe, M., &amp; Sollmann, R. (2019). Camera‐trapping version 3.0: Current constraints anand future priorities for development. *Remote Sensing in Ecology and Conservation, 5*(3), 209–223. &lt;https://doi.org/10.1002/rse2.106&gt;&lt;br&gt;&lt;br&gt;</v>
      </c>
      <c r="M100" t="str">
        <f t="shared" si="5"/>
        <v xml:space="preserve">    ref_intext_glover_kapfer_et_al_2019: "Glover-Kapfer et al., 2017"</v>
      </c>
      <c r="N100" t="str">
        <f t="shared" si="6"/>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row>
    <row r="101" spans="1:14">
      <c r="A101" t="s">
        <v>2633</v>
      </c>
      <c r="B101" t="b">
        <v>1</v>
      </c>
      <c r="C101" t="b">
        <v>0</v>
      </c>
      <c r="D101" t="b">
        <v>0</v>
      </c>
      <c r="E101" t="s">
        <v>28</v>
      </c>
      <c r="F101" t="s">
        <v>2353</v>
      </c>
      <c r="G101" t="s">
        <v>2748</v>
      </c>
      <c r="H101" t="s">
        <v>244</v>
      </c>
      <c r="I101" t="s">
        <v>244</v>
      </c>
      <c r="J101" t="s">
        <v>1790</v>
      </c>
      <c r="K101" t="s">
        <v>633</v>
      </c>
      <c r="L101" t="str">
        <f t="shared" si="7"/>
        <v>Government of Alberta (2023a) *LAT Overview.* Edmonton, Alberta. &lt;https://www.alberta.ca/lat-overview.aspx&gt; &lt;br&gt; &amp;nbsp;&amp;nbsp;&amp;nbsp;&amp;nbsp;&amp;nbsp;&amp;nbsp;&amp;nbsp;&amp;nbsp;overnment of Alberta (2023a) *LAT Overview.* Edmonton, Alberta. &lt;https://www.alberta.ca/lat-overview.aspx&gt;&lt;br&gt;&lt;br&gt;</v>
      </c>
      <c r="M101" t="str">
        <f t="shared" si="5"/>
        <v xml:space="preserve">    ref_intext_goa_2023a: "Government of Alberta, 2023a"</v>
      </c>
      <c r="N101" t="str">
        <f t="shared" si="6"/>
        <v xml:space="preserve">    ref_bib_goa_2023a: "Government of Alberta (2023a) *LAT Overview.* Edmonton, Alberta. &lt;https://www.alberta.ca/lat-overview.aspx&gt;"</v>
      </c>
    </row>
    <row r="102" spans="1:14">
      <c r="A102" t="s">
        <v>2633</v>
      </c>
      <c r="B102" t="b">
        <v>1</v>
      </c>
      <c r="C102" t="b">
        <v>0</v>
      </c>
      <c r="D102" t="b">
        <v>0</v>
      </c>
      <c r="E102" t="s">
        <v>27</v>
      </c>
      <c r="F102" t="s">
        <v>2354</v>
      </c>
      <c r="G102" t="s">
        <v>2749</v>
      </c>
      <c r="H102" t="s">
        <v>243</v>
      </c>
      <c r="I102" t="s">
        <v>243</v>
      </c>
      <c r="J102" t="s">
        <v>1791</v>
      </c>
      <c r="K102" t="s">
        <v>633</v>
      </c>
      <c r="L102" t="str">
        <f t="shared" si="7"/>
        <v>Government of Alberta (2023b) *Proponent-led Indigenous consultations.* Edmonton, Alberta. &lt;https://www.alberta.ca/proponent-led-indigenous-c &lt;br&gt; &amp;nbsp;&amp;nbsp;&amp;nbsp;&amp;nbsp;&amp;nbsp;&amp;nbsp;&amp;nbsp;&amp;nbsp;overnment of Alberta (2023b) *Proponent-led Indigenous consultations.* Edmonton, Alberta. &lt;https://www.alberta.ca/proponent-led-indigenous-cononsultations.aspx&gt;&lt;br&gt;&lt;br&gt;</v>
      </c>
      <c r="M102" t="str">
        <f t="shared" si="5"/>
        <v xml:space="preserve">    ref_intext_goa_2023b: "Government of Alberta, 2023b"</v>
      </c>
      <c r="N102" t="str">
        <f t="shared" si="6"/>
        <v xml:space="preserve">    ref_bib_goa_2023b: "Government of Alberta (2023b) *Proponent-led Indigenous consultations.* Edmonton, Alberta. &lt;https://www.alberta.ca/proponent-led-indigenous-consultations.aspx&gt;"</v>
      </c>
    </row>
    <row r="103" spans="1:14">
      <c r="A103" t="s">
        <v>2633</v>
      </c>
      <c r="B103" t="b">
        <v>0</v>
      </c>
      <c r="C103" t="b">
        <v>0</v>
      </c>
      <c r="E103" t="s">
        <v>1532</v>
      </c>
      <c r="F103" t="s">
        <v>2349</v>
      </c>
      <c r="G103" t="s">
        <v>2744</v>
      </c>
      <c r="H103" t="s">
        <v>238</v>
      </c>
      <c r="I103" t="s">
        <v>238</v>
      </c>
      <c r="J103" t="s">
        <v>3521</v>
      </c>
      <c r="K103" t="s">
        <v>633</v>
      </c>
      <c r="L103" t="str">
        <f t="shared" si="7"/>
        <v>Gopalaswamy, A. M., Royle, J. A., Hines, J. E., Singh, P., Jathanna, D., Kumar, N. S., &amp; Karanth, K. U. (2012). Program SPACECAP: software fo &lt;br&gt; &amp;nbsp;&amp;nbsp;&amp;nbsp;&amp;nbsp;&amp;nbsp;&amp;nbsp;&amp;nbsp;&amp;nbsp;opalaswamy, A. M., Royle, J. A., Hines, J. E., Singh, P., Jathanna, D., Kumar, N. S., &amp; Karanth, K. U. (2012). Program SPACECAP: software for r estimating animal Density using spatially explicit capture–recapture models. *Methods in Ecology and Evolution, 3*(6), 1067–1072. &lt;https://doi.org/10.1111/j.2041-210X.2012.00241.x&gt;&lt;br&gt;&lt;br&gt;</v>
      </c>
      <c r="M103" t="str">
        <f t="shared" si="5"/>
        <v xml:space="preserve">    ref_intext_gopalaswamy_et_al_2012: "Gopalaswamy et al., 2012"</v>
      </c>
      <c r="N103" t="str">
        <f t="shared" si="6"/>
        <v xml:space="preserve">    ref_bib_gopalaswamy_et_al_2012: "Gopalaswamy, A. M., Royle, J. A., Hines, J. E., Singh, P., Jathanna, D., Kumar, N. S., &amp; Karanth, K. U. (2012). Program SPACECAP: software for estimating animal Density using spatially explicit capture–recapture models. *Methods in Ecology and Evolution, 3*(6), 1067–1072. &lt;https://doi.org/10.1111/j.2041-210X.2012.00241.x&gt;"</v>
      </c>
    </row>
    <row r="104" spans="1:14">
      <c r="A104" t="s">
        <v>2633</v>
      </c>
      <c r="B104" t="b">
        <v>0</v>
      </c>
      <c r="C104" t="b">
        <v>0</v>
      </c>
      <c r="E104" t="s">
        <v>1709</v>
      </c>
      <c r="F104" t="s">
        <v>2350</v>
      </c>
      <c r="G104" t="s">
        <v>2745</v>
      </c>
      <c r="H104" t="s">
        <v>1273</v>
      </c>
      <c r="I104" t="s">
        <v>1273</v>
      </c>
      <c r="J104" t="s">
        <v>3176</v>
      </c>
      <c r="K104" t="s">
        <v>633</v>
      </c>
      <c r="L104" t="str">
        <f t="shared" si="7"/>
        <v>Gotelli, N. J., &amp; Chao, A. (2013). Measuring and Estimating Species Richness, Species Diversity, and Biotic Similarity from Sampling Data. In &lt;br&gt; &amp;nbsp;&amp;nbsp;&amp;nbsp;&amp;nbsp;&amp;nbsp;&amp;nbsp;&amp;nbsp;&amp;nbsp;otelli, N. J., &amp; Chao, A. (2013). Measuring and Estimating Species Richness, Species Diversity, and Biotic Similarity from Sampling Data. In * *Encyclopedia of Biodiversity* (pp. 195–211). Elsevier. &lt;https://doi.org/10.1016/B978-0-12-384719-5.00424-X&gt;&lt;br&gt;&lt;br&gt;</v>
      </c>
      <c r="M104" t="str">
        <f t="shared" si="5"/>
        <v xml:space="preserve">    ref_intext_gotelli_chao_2013: "Gotelli &amp; Chao, 2013"</v>
      </c>
      <c r="N104" t="str">
        <f t="shared" si="6"/>
        <v xml:space="preserve">    ref_bib_gotelli_chao_2013: "Gotelli, N. J., &amp; Chao, A. (2013). Measuring and Estimating Species Richness, Species Diversity, and Biotic Similarity from Sampling Data. In *Encyclopedia of Biodiversity* (pp. 195–211). Elsevier. &lt;https://doi.org/10.1016/B978-0-12-384719-5.00424-X&gt;"</v>
      </c>
    </row>
    <row r="105" spans="1:14">
      <c r="A105" t="s">
        <v>2633</v>
      </c>
      <c r="B105" t="b">
        <v>0</v>
      </c>
      <c r="C105" t="b">
        <v>0</v>
      </c>
      <c r="D105" t="b">
        <v>1</v>
      </c>
      <c r="E105" t="s">
        <v>1533</v>
      </c>
      <c r="F105" t="s">
        <v>2351</v>
      </c>
      <c r="G105" t="s">
        <v>2746</v>
      </c>
      <c r="H105" t="s">
        <v>246</v>
      </c>
      <c r="I105" t="s">
        <v>246</v>
      </c>
      <c r="J105" t="s">
        <v>1788</v>
      </c>
      <c r="K105" t="s">
        <v>633</v>
      </c>
      <c r="L105" t="str">
        <f t="shared" si="7"/>
        <v>Gotelli, N., &amp; Colwell, R. (2001). Quantifying biodiversity: procedures and pitfalls in the measurement and comparison of species richness. * &lt;br&gt; &amp;nbsp;&amp;nbsp;&amp;nbsp;&amp;nbsp;&amp;nbsp;&amp;nbsp;&amp;nbsp;&amp;nbsp;otelli, N., &amp; Colwell, R. (2001). Quantifying biodiversity: procedures and pitfalls in the measurement and comparison of species richness. *EcEcology Letters, 4*, 379–391. &lt;https://doi.org/10.1046/j.1461-0248.2001.00230.x&gt;&lt;br&gt;&lt;br&gt;</v>
      </c>
      <c r="M105" t="str">
        <f t="shared" si="5"/>
        <v xml:space="preserve">    ref_intext_gotelli_colwell_2001: "Gotelli &amp; Colwell, 2001"</v>
      </c>
      <c r="N105" t="str">
        <f t="shared" si="6"/>
        <v xml:space="preserve">    ref_bib_gotelli_colwell_2001: "Gotelli, N., &amp; Colwell, R. (2001). Quantifying biodiversity: procedures and pitfalls in the measurement and comparison of species richness. *Ecology Letters, 4*, 379–391. &lt;https://doi.org/10.1046/j.1461-0248.2001.00230.x&gt;"</v>
      </c>
    </row>
    <row r="106" spans="1:14">
      <c r="A106" t="s">
        <v>2633</v>
      </c>
      <c r="B106" t="b">
        <v>0</v>
      </c>
      <c r="C106" t="b">
        <v>0</v>
      </c>
      <c r="D106" t="b">
        <v>1</v>
      </c>
      <c r="E106" t="s">
        <v>1534</v>
      </c>
      <c r="F106" t="s">
        <v>2352</v>
      </c>
      <c r="G106" t="s">
        <v>2747</v>
      </c>
      <c r="H106" t="s">
        <v>245</v>
      </c>
      <c r="I106" t="s">
        <v>245</v>
      </c>
      <c r="J106" t="s">
        <v>1789</v>
      </c>
      <c r="K106" t="s">
        <v>633</v>
      </c>
      <c r="L106" t="str">
        <f t="shared" si="7"/>
        <v>Gotelli, N., &amp; Colwell, R. (2011). Estimating species richness. In *Biological Diversity: Frontiers in Measurement and Assessment* (eds. Magu &lt;br&gt; &amp;nbsp;&amp;nbsp;&amp;nbsp;&amp;nbsp;&amp;nbsp;&amp;nbsp;&amp;nbsp;&amp;nbsp;otelli, N., &amp; Colwell, R. (2011). Estimating species richness. In *Biological Diversity: Frontiers in Measurement and Assessment* (eds. Magurrrran, A., &amp; McGill, B.). Oxford University Press. Oxford, pp. 39–54. &lt;https://www.researchgate.net/publication/236734446_Estimating_species_richness&gt;&lt;br&gt;&lt;br&gt;</v>
      </c>
      <c r="M106" t="str">
        <f t="shared" si="5"/>
        <v xml:space="preserve">    ref_intext_gotelli_colwell_2011: "Gotelli &amp; Colwell, 2011"</v>
      </c>
      <c r="N106" t="str">
        <f t="shared" si="6"/>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row>
    <row r="107" spans="1:14">
      <c r="A107" t="s">
        <v>2633</v>
      </c>
      <c r="B107" t="b">
        <v>1</v>
      </c>
      <c r="C107" t="b">
        <v>0</v>
      </c>
      <c r="D107" t="b">
        <v>0</v>
      </c>
      <c r="E107" t="s">
        <v>1535</v>
      </c>
      <c r="F107" t="s">
        <v>2355</v>
      </c>
      <c r="G107" t="s">
        <v>2750</v>
      </c>
      <c r="H107" t="s">
        <v>242</v>
      </c>
      <c r="I107" t="s">
        <v>824</v>
      </c>
      <c r="J107" t="s">
        <v>3522</v>
      </c>
      <c r="K107" t="s">
        <v>633</v>
      </c>
      <c r="L107" t="str">
        <f t="shared" si="7"/>
        <v>Green, A. M., Chynoweth, M. W., &amp; Şekercioğlu, Ç. H. (2020). Spatially Explicit Capture-Recapture Through Camera Trapping: A Review of Benchm &lt;br&gt; &amp;nbsp;&amp;nbsp;&amp;nbsp;&amp;nbsp;&amp;nbsp;&amp;nbsp;&amp;nbsp;&amp;nbsp;reen, A. M., Chynoweth, M. W., &amp; Şekercioğlu, Ç. H. (2020). Spatially Explicit Capture-Recapture Through Camera Trapping: A Review of Benchmarark Analyses for Wildlife Density Estimation. *Frontiers in Ecology and Evolution*, 8, Article 563477. &lt;https://doi.org/10.3389/fevo.2020.563477&gt;&lt;br&gt;&lt;br&gt;</v>
      </c>
      <c r="M107" t="str">
        <f t="shared" si="5"/>
        <v xml:space="preserve">    ref_intext_green_et_al_2020: "Green et al., 2020"</v>
      </c>
      <c r="N107" t="str">
        <f t="shared" si="6"/>
        <v xml:space="preserve">    ref_bib_green_et_al_2020: "Green, A. M., Chynoweth, M. W., &amp; Şekercioğlu, Ç. H. (2020). Spatially Explicit Capture-Recapture Through Camera Trapping: A Review of Benchmark Analyses for Wildlife Density Estimation. *Frontiers in Ecology and Evolution*, 8, Article 563477. &lt;https://doi.org/10.3389/fevo.2020.563477&gt;"</v>
      </c>
    </row>
    <row r="108" spans="1:14">
      <c r="A108" t="s">
        <v>2633</v>
      </c>
      <c r="B108" t="b">
        <v>1</v>
      </c>
      <c r="C108" t="b">
        <v>0</v>
      </c>
      <c r="D108" t="b">
        <v>0</v>
      </c>
      <c r="E108" t="s">
        <v>26</v>
      </c>
      <c r="F108" t="s">
        <v>2356</v>
      </c>
      <c r="G108" t="s">
        <v>2751</v>
      </c>
      <c r="H108" t="s">
        <v>241</v>
      </c>
      <c r="I108" t="s">
        <v>241</v>
      </c>
      <c r="J108" t="s">
        <v>1792</v>
      </c>
      <c r="K108" t="s">
        <v>633</v>
      </c>
      <c r="L108" t="str">
        <f t="shared" si="7"/>
        <v>Greenberg, S. (2018). *Timelapse: An Image Analyser for Camera Traps.* University of Calgary. &lt;https://saul.cpsc.ucalgary.ca/timelapse/pmwiki &lt;br&gt; &amp;nbsp;&amp;nbsp;&amp;nbsp;&amp;nbsp;&amp;nbsp;&amp;nbsp;&amp;nbsp;&amp;nbsp;reenberg, S. (2018). *Timelapse: An Image Analyser for Camera Traps.* University of Calgary. &lt;https://saul.cpsc.ucalgary.ca/timelapse/pmwiki.p.php?n=Main.Download2./&gt;&lt;br&gt;&lt;br&gt;</v>
      </c>
      <c r="M108" t="str">
        <f t="shared" si="5"/>
        <v xml:space="preserve">    ref_intext_greenberg_2018: "Greenberg, 2018"</v>
      </c>
      <c r="N108" t="str">
        <f t="shared" si="6"/>
        <v xml:space="preserve">    ref_bib_greenberg_2018: "Greenberg, S. (2018). *Timelapse: An Image Analyser for Camera Traps.* University of Calgary. &lt;https://saul.cpsc.ucalgary.ca/timelapse/pmwiki.php?n=Main.Download2./&gt;"</v>
      </c>
    </row>
    <row r="109" spans="1:14">
      <c r="A109" t="s">
        <v>2633</v>
      </c>
      <c r="B109" t="b">
        <v>1</v>
      </c>
      <c r="C109" t="b">
        <v>0</v>
      </c>
      <c r="D109" t="b">
        <v>0</v>
      </c>
      <c r="E109" t="s">
        <v>25</v>
      </c>
      <c r="F109" t="s">
        <v>2357</v>
      </c>
      <c r="G109" t="s">
        <v>2752</v>
      </c>
      <c r="H109" t="s">
        <v>240</v>
      </c>
      <c r="I109" t="s">
        <v>240</v>
      </c>
      <c r="J109" t="s">
        <v>1793</v>
      </c>
      <c r="K109" t="s">
        <v>633</v>
      </c>
      <c r="L109" t="str">
        <f t="shared" si="7"/>
        <v>Greenberg, S. (2020). *Automated Image Recognition for Wildlife Camera Traps: Making it Work for You*. Research report, University of Calgary &lt;br&gt; &amp;nbsp;&amp;nbsp;&amp;nbsp;&amp;nbsp;&amp;nbsp;&amp;nbsp;&amp;nbsp;&amp;nbsp;reenberg, S. (2020). *Automated Image Recognition for Wildlife Camera Traps: Making it Work for You*. Research report, University of Calgary: : Prism Digital Repository, August 21, 15 pages, &lt;https://prism.ucalgary.ca/items/f68a0c27-8502-4fe4-a3b9-3a3c2d994762&gt;&lt;br&gt;&lt;br&gt;</v>
      </c>
      <c r="M109" t="str">
        <f t="shared" si="5"/>
        <v xml:space="preserve">    ref_intext_greenberg_2020: "Greenberg, 2020"</v>
      </c>
      <c r="N109" t="str">
        <f t="shared" si="6"/>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row>
    <row r="110" spans="1:14">
      <c r="A110" t="s">
        <v>2633</v>
      </c>
      <c r="B110" t="b">
        <v>1</v>
      </c>
      <c r="C110" t="b">
        <v>0</v>
      </c>
      <c r="D110" t="b">
        <v>0</v>
      </c>
      <c r="E110" t="s">
        <v>1536</v>
      </c>
      <c r="F110" t="s">
        <v>2358</v>
      </c>
      <c r="G110" t="s">
        <v>2753</v>
      </c>
      <c r="H110" t="s">
        <v>239</v>
      </c>
      <c r="I110" t="s">
        <v>823</v>
      </c>
      <c r="J110" t="s">
        <v>1794</v>
      </c>
      <c r="K110" t="s">
        <v>633</v>
      </c>
      <c r="L110" t="str">
        <f t="shared" si="7"/>
        <v>Guillera-Arroita, G., Ridout, M. S., &amp; Morgan, B. J. T. (2010). Design of Occupancy Studies with Imperfect Detection. *Methods in Ecology and &lt;br&gt; &amp;nbsp;&amp;nbsp;&amp;nbsp;&amp;nbsp;&amp;nbsp;&amp;nbsp;&amp;nbsp;&amp;nbsp;uillera-Arroita, G., Ridout, M. S., &amp; Morgan, B. J. T. (2010). Design of Occupancy Studies with Imperfect Detection. *Methods in Ecology and E Evolution, 1*, 131–139. &lt;https://doi.org/10.1111/j.2041-210X.2010.00017.x&gt;&lt;br&gt;&lt;br&gt;</v>
      </c>
      <c r="M110" t="str">
        <f t="shared" si="5"/>
        <v xml:space="preserve">    ref_intext_guillera_arroita_et_al_2010: "Guillera-Arroita et al., 2010"</v>
      </c>
      <c r="N110" t="str">
        <f t="shared" si="6"/>
        <v xml:space="preserve">    ref_bib_guillera_arroita_et_al_2010: "Guillera-Arroita, G., Ridout, M. S., &amp; Morgan, B. J. T. (2010). Design of Occupancy Studies with Imperfect Detection. *Methods in Ecology and Evolution, 1*, 131–139. &lt;https://doi.org/10.1111/j.2041-210X.2010.00017.x&gt;"</v>
      </c>
    </row>
    <row r="111" spans="1:14">
      <c r="A111" t="s">
        <v>2634</v>
      </c>
      <c r="B111" t="b">
        <v>1</v>
      </c>
      <c r="C111" t="b">
        <v>0</v>
      </c>
      <c r="D111" t="b">
        <v>0</v>
      </c>
      <c r="E111" t="s">
        <v>1537</v>
      </c>
      <c r="F111" t="s">
        <v>2359</v>
      </c>
      <c r="G111" t="s">
        <v>2754</v>
      </c>
      <c r="H111" t="s">
        <v>237</v>
      </c>
      <c r="I111" t="s">
        <v>822</v>
      </c>
      <c r="J111" t="s">
        <v>1795</v>
      </c>
      <c r="K111" t="s">
        <v>633</v>
      </c>
      <c r="L111" t="str">
        <f t="shared" si="7"/>
        <v>Hall, K. W., Cooper, J. K., &amp; Lawton, D. C. (2008). GPS accuracy: Hand-held versus RTK. *CREWES Research Report, 20*. &lt;https://www.crewes.org &lt;br&gt; &amp;nbsp;&amp;nbsp;&amp;nbsp;&amp;nbsp;&amp;nbsp;&amp;nbsp;&amp;nbsp;&amp;nbsp;all, K. W., Cooper, J. K., &amp; Lawton, D. C. (2008). GPS accuracy: Hand-held versus RTK. *CREWES Research Report, 20*. &lt;https://www.crewes.org/D/Documents/ResearchReports/2008/2008-15.pdf&gt;&lt;br&gt;&lt;br&gt;</v>
      </c>
      <c r="M111" t="str">
        <f t="shared" si="5"/>
        <v xml:space="preserve">    ref_intext_hall_et_al_2008: "Hall et al., 2008"</v>
      </c>
      <c r="N111" t="str">
        <f t="shared" si="6"/>
        <v xml:space="preserve">    ref_bib_hall_et_al_2008: "Hall, K. W., Cooper, J. K., &amp; Lawton, D. C. (2008). GPS accuracy: Hand-held versus RTK. *CREWES Research Report, 20*. &lt;https://www.crewes.org/Documents/ResearchReports/2008/2008-15.pdf&gt;"</v>
      </c>
    </row>
    <row r="112" spans="1:14">
      <c r="A112" t="s">
        <v>2634</v>
      </c>
      <c r="B112" t="b">
        <v>1</v>
      </c>
      <c r="C112" t="b">
        <v>0</v>
      </c>
      <c r="D112" t="b">
        <v>1</v>
      </c>
      <c r="E112" t="s">
        <v>1538</v>
      </c>
      <c r="F112" t="s">
        <v>2360</v>
      </c>
      <c r="G112" t="s">
        <v>2755</v>
      </c>
      <c r="H112" t="s">
        <v>236</v>
      </c>
      <c r="I112" t="s">
        <v>236</v>
      </c>
      <c r="J112" t="s">
        <v>1796</v>
      </c>
      <c r="K112" t="s">
        <v>633</v>
      </c>
      <c r="L112" t="str">
        <f t="shared" si="7"/>
        <v>Harrison, X. A., Donaldson, L., Correa-Cano, M. E., Evans, J., Fisher, D. N., Goodwin, C. E. D., Robinson, B. S., Hodgson, D. J., &amp; Inger, R. &lt;br&gt; &amp;nbsp;&amp;nbsp;&amp;nbsp;&amp;nbsp;&amp;nbsp;&amp;nbsp;&amp;nbsp;&amp;nbsp;arrison, X. A., Donaldson, L., Correa-Cano, M. E., Evans, J., Fisher, D. N., Goodwin, C. E. D., Robinson, B. S., Hodgson, D. J., &amp; Inger, R. ( (2018). A Brief Introduction to Mixed Effects Modelling and Multi-Model Inference in Ecology. *PeerJ, 6*, Article e4794. &lt;https://doi.org/10.7717/peerj.4794&gt;&lt;br&gt;&lt;br&gt;</v>
      </c>
      <c r="M112" t="str">
        <f t="shared" si="5"/>
        <v xml:space="preserve">    ref_intext_harrison_et_al_2018: "Harrison et al., 2018"</v>
      </c>
      <c r="N112" t="str">
        <f t="shared" si="6"/>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row>
    <row r="113" spans="1:14">
      <c r="A113" t="s">
        <v>2634</v>
      </c>
      <c r="B113" t="b">
        <v>0</v>
      </c>
      <c r="C113" t="b">
        <v>0</v>
      </c>
      <c r="D113" t="b">
        <v>1</v>
      </c>
      <c r="E113" t="s">
        <v>24</v>
      </c>
      <c r="F113" t="s">
        <v>2361</v>
      </c>
      <c r="G113" t="s">
        <v>2756</v>
      </c>
      <c r="H113" t="s">
        <v>235</v>
      </c>
      <c r="I113" t="s">
        <v>235</v>
      </c>
      <c r="J113" t="s">
        <v>3743</v>
      </c>
      <c r="K113" t="s">
        <v>633</v>
      </c>
      <c r="L113" t="str">
        <f t="shared" si="7"/>
        <v>Hartig, F. (2019). *DHARMa: Residual Diagnostics for Hierarchical (Multi-Level/Mixed) Regression Models.* R package version 0.2.2, &lt;https://C &lt;br&gt; &amp;nbsp;&amp;nbsp;&amp;nbsp;&amp;nbsp;&amp;nbsp;&amp;nbsp;&amp;nbsp;&amp;nbsp;artig, F. (2019). *DHARMa: Residual Diagnostics for Hierarchical (Multi-Level/Mixed) Regression Models.* R package version 0.2.2, &lt;https://CRARAN.R-project.org/package=DHARMa&gt;&lt;br&gt;&lt;br&gt;</v>
      </c>
      <c r="M113" t="str">
        <f t="shared" si="5"/>
        <v xml:space="preserve">    ref_intext_hartig_2019: "Hartig, 2019"</v>
      </c>
      <c r="N113" t="str">
        <f t="shared" si="6"/>
        <v xml:space="preserve">    ref_bib_hartig_2019: "Hartig, F. (2019). *DHARMa: Residual Diagnostics for Hierarchical (Multi-Level/Mixed) Regression Models.* R package version 0.2.2, &lt;https://CRAN.R-project.org/package=DHARMa&gt;"</v>
      </c>
    </row>
    <row r="114" spans="1:14">
      <c r="A114" t="s">
        <v>2634</v>
      </c>
      <c r="B114" t="b">
        <v>1</v>
      </c>
      <c r="C114" t="b">
        <v>0</v>
      </c>
      <c r="D114" t="b">
        <v>1</v>
      </c>
      <c r="E114" t="s">
        <v>23</v>
      </c>
      <c r="F114" t="s">
        <v>2362</v>
      </c>
      <c r="G114" t="s">
        <v>2757</v>
      </c>
      <c r="H114" t="s">
        <v>234</v>
      </c>
      <c r="I114" t="s">
        <v>234</v>
      </c>
      <c r="J114" t="s">
        <v>1797</v>
      </c>
      <c r="K114" t="s">
        <v>633</v>
      </c>
      <c r="L114" t="str">
        <f t="shared" si="7"/>
        <v>Heilbron, D. C. (1994). Zero-Altered and other Regression Models for Count Data with Added Zeros. *Biometrical Journal, 36*(5), 531-547. &lt;htt &lt;br&gt; &amp;nbsp;&amp;nbsp;&amp;nbsp;&amp;nbsp;&amp;nbsp;&amp;nbsp;&amp;nbsp;&amp;nbsp;eilbron, D. C. (1994). Zero-Altered and other Regression Models for Count Data with Added Zeros. *Biometrical Journal, 36*(5), 531-547. &lt;httpsps://doi.org/https://doi.org/10.1002/bimj.4710360505&gt;&lt;br&gt;&lt;br&gt;</v>
      </c>
      <c r="M114" t="str">
        <f t="shared" si="5"/>
        <v xml:space="preserve">    ref_intext_heilbron_1994: "Heilbron, 1994"</v>
      </c>
      <c r="N114" t="str">
        <f t="shared" si="6"/>
        <v xml:space="preserve">    ref_bib_heilbron_1994: "Heilbron, D. C. (1994). Zero-Altered and other Regression Models for Count Data with Added Zeros. *Biometrical Journal, 36*(5), 531-547. &lt;https://doi.org/https://doi.org/10.1002/bimj.4710360505&gt;"</v>
      </c>
    </row>
    <row r="115" spans="1:14">
      <c r="A115" t="s">
        <v>2634</v>
      </c>
      <c r="B115" t="b">
        <v>0</v>
      </c>
      <c r="C115" t="b">
        <v>0</v>
      </c>
      <c r="D115" t="s">
        <v>800</v>
      </c>
      <c r="E115" t="s">
        <v>1539</v>
      </c>
      <c r="F115" t="s">
        <v>2363</v>
      </c>
      <c r="G115" t="s">
        <v>2758</v>
      </c>
      <c r="H115" t="s">
        <v>233</v>
      </c>
      <c r="I115" t="s">
        <v>233</v>
      </c>
      <c r="J115" t="s">
        <v>3523</v>
      </c>
      <c r="K115" t="s">
        <v>633</v>
      </c>
      <c r="L115" t="str">
        <f t="shared" si="7"/>
        <v>Henrich, M., Hartig, F., Dormann, C. F., Kühl, H. S., Peters, W., Franke, F., Peterka, T., Šustr, P., &amp; Heurich, M. (2022). Deer Behavior Aff &lt;br&gt; &amp;nbsp;&amp;nbsp;&amp;nbsp;&amp;nbsp;&amp;nbsp;&amp;nbsp;&amp;nbsp;&amp;nbsp;enrich, M., Hartig, F., Dormann, C. F., Kühl, H. S., Peters, W., Franke, F., Peterka, T., Šustr, P., &amp; Heurich, M. (2022). Deer Behavior Affecects Density Estimates With Camera Traps, but Is Outweighed by Spatial Variability. *Frontiers in Ecology and Evolution, 10*, 881502. &lt;https://doi.org/10.3389/fevo.2022.881502&gt;&lt;br&gt;&lt;br&gt;</v>
      </c>
      <c r="M115" t="str">
        <f t="shared" si="5"/>
        <v xml:space="preserve">    ref_intext_henrich_et_al_2022: "Henrich et al., 2022"</v>
      </c>
      <c r="N115" t="str">
        <f t="shared" si="6"/>
        <v xml:space="preserve">    ref_bib_henrich_et_al_2022: "Henrich, M., Hartig, F., Dormann, C. F., Kühl, H. S., Peters, W., Franke, F., Peterka, T., Šustr, P., &amp; Heurich, M. (2022). Deer Behavior Affects Density Estimates With Camera Traps, but Is Outweighed by Spatial Variability. *Frontiers in Ecology and Evolution, 10*, 881502. &lt;https://doi.org/10.3389/fevo.2022.881502&gt;"</v>
      </c>
    </row>
    <row r="116" spans="1:14">
      <c r="A116" t="s">
        <v>2634</v>
      </c>
      <c r="B116" t="b">
        <v>1</v>
      </c>
      <c r="C116" t="b">
        <v>0</v>
      </c>
      <c r="D116" t="b">
        <v>0</v>
      </c>
      <c r="E116" t="s">
        <v>1540</v>
      </c>
      <c r="F116" t="s">
        <v>2364</v>
      </c>
      <c r="G116" t="s">
        <v>2759</v>
      </c>
      <c r="H116" t="s">
        <v>232</v>
      </c>
      <c r="I116" t="s">
        <v>232</v>
      </c>
      <c r="J116" t="s">
        <v>1798</v>
      </c>
      <c r="K116" t="s">
        <v>633</v>
      </c>
      <c r="L116" t="str">
        <f t="shared" si="7"/>
        <v>Hofmeester, T. R., Cromsigt, J. P. G. M., Odden, J., Andrén, H., Kindberg, J., &amp; Linnell, J. D. C. (2019). Framing Pictures: A Conceptual Fra &lt;br&gt; &amp;nbsp;&amp;nbsp;&amp;nbsp;&amp;nbsp;&amp;nbsp;&amp;nbsp;&amp;nbsp;&amp;nbsp;ofmeester, T. R., Cromsigt, J. P. G. M., Odden, J., Andrén, H., Kindberg, J., &amp; Linnell, J. D. C. (2019). Framing Pictures: A Conceptual Framemework to Identify and Correct for Biases in Detection Probability of Camera Traps Enabling Multi-Species Comparison. *Ecology and Evolution, 9*(4), 2320–2336. &lt;https://doi.org/10.1002/ece3.4878&gt;&lt;br&gt;&lt;br&gt;</v>
      </c>
      <c r="M116" t="str">
        <f t="shared" si="5"/>
        <v xml:space="preserve">    ref_intext_hofmeester_et_al_2019: "Hofmeester et al., 2019"</v>
      </c>
      <c r="N116" t="str">
        <f t="shared" si="6"/>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row>
    <row r="117" spans="1:14">
      <c r="A117" t="s">
        <v>2634</v>
      </c>
      <c r="B117" t="b">
        <v>1</v>
      </c>
      <c r="C117" t="b">
        <v>1</v>
      </c>
      <c r="D117" t="b">
        <v>1</v>
      </c>
      <c r="E117" t="s">
        <v>1541</v>
      </c>
      <c r="F117" t="s">
        <v>2365</v>
      </c>
      <c r="G117" t="s">
        <v>2760</v>
      </c>
      <c r="H117" t="s">
        <v>231</v>
      </c>
      <c r="I117" t="s">
        <v>231</v>
      </c>
      <c r="J117" t="s">
        <v>1799</v>
      </c>
      <c r="K117" t="s">
        <v>633</v>
      </c>
      <c r="L117" t="str">
        <f t="shared" si="7"/>
        <v>Holinda, D., Burgar, J. M., &amp; Burton, A. C. (2020). Effects of scent lure on camera trap detections vary across mammalian predator and prey s &lt;br&gt; &amp;nbsp;&amp;nbsp;&amp;nbsp;&amp;nbsp;&amp;nbsp;&amp;nbsp;&amp;nbsp;&amp;nbsp;olinda, D., Burgar, J. M., &amp; Burton, A. C. (2020). Effects of scent lure on camera trap detections vary across mammalian predator and prey spepecies. *PLoS One, 15*(5), e0229055. &lt;https://doi.org/10.1371/journal.pone.0229055&gt;&lt;br&gt;&lt;br&gt;</v>
      </c>
      <c r="M117" t="str">
        <f t="shared" si="5"/>
        <v xml:space="preserve">    ref_intext_holinda_et_al_2020: "Holinda et al., 2020"</v>
      </c>
      <c r="N117" t="str">
        <f t="shared" si="6"/>
        <v xml:space="preserve">    ref_bib_holinda_et_al_2020: "Holinda, D., Burgar, J. M., &amp; Burton, A. C. (2020). Effects of scent lure on camera trap detections vary across mammalian predator and prey species. *PLoS One, 15*(5), e0229055. &lt;https://doi.org/10.1371/journal.pone.0229055&gt;"</v>
      </c>
    </row>
    <row r="118" spans="1:14">
      <c r="A118" t="s">
        <v>2634</v>
      </c>
      <c r="B118" t="b">
        <v>1</v>
      </c>
      <c r="C118" t="b">
        <v>0</v>
      </c>
      <c r="D118" t="b">
        <v>0</v>
      </c>
      <c r="E118" t="s">
        <v>1542</v>
      </c>
      <c r="F118" t="s">
        <v>2366</v>
      </c>
      <c r="G118" t="s">
        <v>2761</v>
      </c>
      <c r="H118" t="s">
        <v>230</v>
      </c>
      <c r="I118" t="s">
        <v>230</v>
      </c>
      <c r="J118" t="s">
        <v>1800</v>
      </c>
      <c r="K118" t="s">
        <v>633</v>
      </c>
      <c r="L118" t="str">
        <f t="shared" si="7"/>
        <v>Howe, E. J., Buckland, S. T., Després-Einspenner, M. -L., &amp; Kühl, H. S. (2017). Distance sampling with camera traps. *Methods in Ecology and  &lt;br&gt; &amp;nbsp;&amp;nbsp;&amp;nbsp;&amp;nbsp;&amp;nbsp;&amp;nbsp;&amp;nbsp;&amp;nbsp;owe, E. J., Buckland, S. T., Després-Einspenner, M. -L., &amp; Kühl, H. S. (2017). Distance sampling with camera traps. *Methods in Ecology and EvEvolution, 8*(11), 1558–1565. &lt;https://doi.org/https://doi.org/10.1111/2041-210X.12790&gt;&lt;br&gt;&lt;br&gt;</v>
      </c>
      <c r="M118" t="str">
        <f t="shared" si="5"/>
        <v xml:space="preserve">    ref_intext_howe_et_al_2017: "Howe et al., 2017"</v>
      </c>
      <c r="N118" t="str">
        <f t="shared" si="6"/>
        <v xml:space="preserve">    ref_bib_howe_et_al_2017: "Howe, E. J., Buckland, S. T., Després-Einspenner, M. -L., &amp; Kühl, H. S. (2017). Distance sampling with camera traps. *Methods in Ecology and Evolution, 8*(11), 1558–1565. &lt;https://doi.org/https://doi.org/10.1111/2041-210X.12790&gt;"</v>
      </c>
    </row>
    <row r="119" spans="1:14">
      <c r="A119" t="s">
        <v>2634</v>
      </c>
      <c r="B119" t="b">
        <v>0</v>
      </c>
      <c r="C119" t="b">
        <v>0</v>
      </c>
      <c r="E119" t="s">
        <v>1719</v>
      </c>
      <c r="F119" t="s">
        <v>2367</v>
      </c>
      <c r="G119" t="s">
        <v>2762</v>
      </c>
      <c r="H119" t="s">
        <v>1718</v>
      </c>
      <c r="I119" t="s">
        <v>1717</v>
      </c>
      <c r="J119" t="s">
        <v>1720</v>
      </c>
      <c r="K119" t="s">
        <v>633</v>
      </c>
      <c r="L119" t="str">
        <f t="shared" si="7"/>
        <v>Hsieh, T. C., Ma, K. H., &amp; Chao, A. (2015). *iNEXT: Interpolation and Extrapolation for Species Diversity*. R package Version 2.6-6.1. &lt;https &lt;br&gt; &amp;nbsp;&amp;nbsp;&amp;nbsp;&amp;nbsp;&amp;nbsp;&amp;nbsp;&amp;nbsp;&amp;nbsp;sieh, T. C., Ma, K. H., &amp; Chao, A. (2015). *iNEXT: Interpolation and Extrapolation for Species Diversity*. R package Version 2.6-6.1. &lt;https:/://doi.org/10.32614/CRAN.package.iNEXT&gt;&lt;br&gt;&lt;br&gt;</v>
      </c>
      <c r="M119" t="str">
        <f t="shared" si="5"/>
        <v xml:space="preserve">    ref_intext_hsieh_et_al_2015: "Hsieh et al., 2015"</v>
      </c>
      <c r="N119" t="str">
        <f t="shared" si="6"/>
        <v xml:space="preserve">    ref_bib_hsieh_et_al_2015: "Hsieh, T. C., Ma, K. H., &amp; Chao, A. (2015). *iNEXT: Interpolation and Extrapolation for Species Diversity*. R package Version 2.6-6.1. &lt;https://doi.org/10.32614/CRAN.package.iNEXT&gt;"</v>
      </c>
    </row>
    <row r="120" spans="1:14">
      <c r="A120" t="s">
        <v>2634</v>
      </c>
      <c r="B120" t="b">
        <v>1</v>
      </c>
      <c r="C120" t="b">
        <v>0</v>
      </c>
      <c r="D120" t="b">
        <v>0</v>
      </c>
      <c r="E120" t="s">
        <v>22</v>
      </c>
      <c r="F120" t="s">
        <v>2368</v>
      </c>
      <c r="G120" t="s">
        <v>2763</v>
      </c>
      <c r="H120" t="s">
        <v>229</v>
      </c>
      <c r="I120" t="s">
        <v>229</v>
      </c>
      <c r="J120" t="s">
        <v>3524</v>
      </c>
      <c r="K120" t="s">
        <v>633</v>
      </c>
      <c r="L120" t="str">
        <f t="shared" si="7"/>
        <v>Huggard, D. (2018). *Animal Density from Camera Data*. Alberta Biodiversity Monitoring Institute. &lt;https://www.abmi.ca/home/publications/501- &lt;br&gt; &amp;nbsp;&amp;nbsp;&amp;nbsp;&amp;nbsp;&amp;nbsp;&amp;nbsp;&amp;nbsp;&amp;nbsp;uggard, D. (2018). *Animal Density from Camera Data*. Alberta Biodiversity Monitoring Institute. &lt;https://www.abmi.ca/home/publications/501-55550/516&gt;&lt;br&gt;&lt;br&gt;</v>
      </c>
      <c r="M120" t="str">
        <f t="shared" si="5"/>
        <v xml:space="preserve">    ref_intext_huggard_2018: "Huggard, 2018"</v>
      </c>
      <c r="N120" t="str">
        <f t="shared" si="6"/>
        <v xml:space="preserve">    ref_bib_huggard_2018: "Huggard, D. (2018). *Animal Density from Camera Data*. Alberta Biodiversity Monitoring Institute. &lt;https://www.abmi.ca/home/publications/501-550/516&gt;"</v>
      </c>
    </row>
    <row r="121" spans="1:14">
      <c r="A121" t="s">
        <v>2634</v>
      </c>
      <c r="B121" t="b">
        <v>1</v>
      </c>
      <c r="C121" t="b">
        <v>0</v>
      </c>
      <c r="D121" t="b">
        <v>0</v>
      </c>
      <c r="E121" t="s">
        <v>21</v>
      </c>
      <c r="F121" t="s">
        <v>2369</v>
      </c>
      <c r="G121" t="s">
        <v>2764</v>
      </c>
      <c r="H121" t="s">
        <v>228</v>
      </c>
      <c r="I121" t="s">
        <v>228</v>
      </c>
      <c r="J121" t="s">
        <v>1801</v>
      </c>
      <c r="K121" t="s">
        <v>633</v>
      </c>
      <c r="L121" t="str">
        <f t="shared" si="7"/>
        <v>Hurlbert, S. (1984). Pseudoreplication and the design of ecological field experiments. *Ecological Monographs, 54*(2), 187–211. &lt;https://doi. &lt;br&gt; &amp;nbsp;&amp;nbsp;&amp;nbsp;&amp;nbsp;&amp;nbsp;&amp;nbsp;&amp;nbsp;&amp;nbsp;urlbert, S. (1984). Pseudoreplication and the design of ecological field experiments. *Ecological Monographs, 54*(2), 187–211. &lt;https://doi.ororg/10.2307/1942661&gt;&lt;br&gt;&lt;br&gt;</v>
      </c>
      <c r="M121" t="str">
        <f t="shared" si="5"/>
        <v xml:space="preserve">    ref_intext_hurlbert_1984: "Hurlbert, 1984"</v>
      </c>
      <c r="N121" t="str">
        <f t="shared" si="6"/>
        <v xml:space="preserve">    ref_bib_hurlbert_1984: "Hurlbert, S. (1984). Pseudoreplication and the design of ecological field experiments. *Ecological Monographs, 54*(2), 187–211. &lt;https://doi.org/10.2307/1942661&gt;"</v>
      </c>
    </row>
    <row r="122" spans="1:14">
      <c r="A122" t="s">
        <v>2635</v>
      </c>
      <c r="B122" t="b">
        <v>0</v>
      </c>
      <c r="C122" t="b">
        <v>0</v>
      </c>
      <c r="D122" t="b">
        <v>1</v>
      </c>
      <c r="E122" t="s">
        <v>1543</v>
      </c>
      <c r="F122" t="s">
        <v>2370</v>
      </c>
      <c r="G122" t="s">
        <v>2765</v>
      </c>
      <c r="H122" t="s">
        <v>227</v>
      </c>
      <c r="I122" t="s">
        <v>227</v>
      </c>
      <c r="J122" t="s">
        <v>3554</v>
      </c>
      <c r="K122" t="s">
        <v>633</v>
      </c>
      <c r="L122" t="str">
        <f t="shared" si="7"/>
        <v>Iannarilli, F., Erb, J., Arnold, T. W., &amp; Fieberg, J. R. (2021). Evaluating species-specific responses to camera-trap Survey designs. *Wildli &lt;br&gt; &amp;nbsp;&amp;nbsp;&amp;nbsp;&amp;nbsp;&amp;nbsp;&amp;nbsp;&amp;nbsp;&amp;nbsp;annarilli, F., Erb, J., Arnold, T. W., &amp; Fieberg, J. R. (2021). Evaluating species-specific responses to camera-trap Survey designs. *Wildlifefe Biology*, *2021*(1). &lt;https://doi.org/10.2981/wlb.00726&gt;&lt;br&gt;&lt;br&gt;</v>
      </c>
      <c r="M122" t="str">
        <f t="shared" si="5"/>
        <v xml:space="preserve">    ref_intext_iannarilli_et_al_2021: "Iannarilli et al., 2021"</v>
      </c>
      <c r="N122" t="str">
        <f t="shared" si="6"/>
        <v xml:space="preserve">    ref_bib_iannarilli_et_al_2021: "Iannarilli, F., Erb, J., Arnold, T. W., &amp; Fieberg, J. R. (2021). Evaluating species-specific responses to camera-trap Survey designs. *Wildlife Biology*, *2021*(1). &lt;https://doi.org/10.2981/wlb.00726&gt;"</v>
      </c>
    </row>
    <row r="123" spans="1:14">
      <c r="A123" t="s">
        <v>2635</v>
      </c>
      <c r="B123" t="b">
        <v>0</v>
      </c>
      <c r="C123" t="b">
        <v>0</v>
      </c>
      <c r="D123" t="b">
        <v>1</v>
      </c>
      <c r="E123" t="s">
        <v>20</v>
      </c>
      <c r="F123" t="s">
        <v>2371</v>
      </c>
      <c r="G123" t="s">
        <v>2766</v>
      </c>
      <c r="H123" t="s">
        <v>226</v>
      </c>
      <c r="I123" t="s">
        <v>226</v>
      </c>
      <c r="J123" t="s">
        <v>1802</v>
      </c>
      <c r="K123" t="s">
        <v>633</v>
      </c>
      <c r="L123" t="str">
        <f t="shared" si="7"/>
        <v>Iijima, H. (2020). A Review of Wildlife Abundance Estimation Models: Comparison of Models for Correct Application. Mammal Study, 45(3), 177.  &lt;br&gt; &amp;nbsp;&amp;nbsp;&amp;nbsp;&amp;nbsp;&amp;nbsp;&amp;nbsp;&amp;nbsp;&amp;nbsp;ijima, H. (2020). A Review of Wildlife Abundance Estimation Models: Comparison of Models for Correct Application. Mammal Study, 45(3), 177. &lt;h&lt;https://doi.org/10.3106/ms2019-0082&gt;&lt;br&gt;&lt;br&gt;</v>
      </c>
      <c r="M123" t="str">
        <f t="shared" si="5"/>
        <v xml:space="preserve">    ref_intext_iijima_2020: "Iijima, 2020"</v>
      </c>
      <c r="N123" t="str">
        <f t="shared" si="6"/>
        <v xml:space="preserve">    ref_bib_iijima_2020: "Iijima, H. (2020). A Review of Wildlife Abundance Estimation Models: Comparison of Models for Correct Application. Mammal Study, 45(3), 177. &lt;https://doi.org/10.3106/ms2019-0082&gt;"</v>
      </c>
    </row>
    <row r="124" spans="1:14">
      <c r="A124" t="s">
        <v>2635</v>
      </c>
      <c r="B124" t="b">
        <v>1</v>
      </c>
      <c r="C124" t="b">
        <v>0</v>
      </c>
      <c r="D124" t="b">
        <v>1</v>
      </c>
      <c r="E124" t="s">
        <v>1544</v>
      </c>
      <c r="F124" t="s">
        <v>2372</v>
      </c>
      <c r="G124" t="s">
        <v>2767</v>
      </c>
      <c r="H124" t="s">
        <v>225</v>
      </c>
      <c r="I124" t="s">
        <v>225</v>
      </c>
      <c r="J124" t="s">
        <v>1803</v>
      </c>
      <c r="K124" t="s">
        <v>633</v>
      </c>
      <c r="L124" t="str">
        <f t="shared" si="7"/>
        <v>Iknayan, K. J., Tingley, M. W., Furnas, B. J., &amp; Beissinger, S. R. (2014). Detecting Diversity: Emerging Methods to Estimate Species Diversit &lt;br&gt; &amp;nbsp;&amp;nbsp;&amp;nbsp;&amp;nbsp;&amp;nbsp;&amp;nbsp;&amp;nbsp;&amp;nbsp;knayan, K. J., Tingley, M. W., Furnas, B. J., &amp; Beissinger, S. R. (2014). Detecting Diversity: Emerging Methods to Estimate Species Diversity.y. *Trends in Ecology &amp; Evolution, 29*(2), 97–106. &lt;https://doi.org/10.1016/j.tree.2013.10.012&gt;&lt;br&gt;&lt;br&gt;</v>
      </c>
      <c r="M124" t="str">
        <f t="shared" si="5"/>
        <v xml:space="preserve">    ref_intext_iknayan_et_al_2014: "Iknayan et al., 2014"</v>
      </c>
      <c r="N124" t="str">
        <f t="shared" si="6"/>
        <v xml:space="preserve">    ref_bib_iknayan_et_al_2014: "Iknayan, K. J., Tingley, M. W., Furnas, B. J., &amp; Beissinger, S. R. (2014). Detecting Diversity: Emerging Methods to Estimate Species Diversity. *Trends in Ecology &amp; Evolution, 29*(2), 97–106. &lt;https://doi.org/10.1016/j.tree.2013.10.012&gt;"</v>
      </c>
    </row>
    <row r="125" spans="1:14">
      <c r="A125" t="s">
        <v>2636</v>
      </c>
      <c r="B125" t="b">
        <v>1</v>
      </c>
      <c r="C125" t="b">
        <v>0</v>
      </c>
      <c r="D125" t="b">
        <v>0</v>
      </c>
      <c r="E125" t="s">
        <v>1545</v>
      </c>
      <c r="F125" t="s">
        <v>2373</v>
      </c>
      <c r="G125" t="s">
        <v>2768</v>
      </c>
      <c r="H125" t="s">
        <v>224</v>
      </c>
      <c r="I125" t="s">
        <v>821</v>
      </c>
      <c r="J125" t="s">
        <v>1804</v>
      </c>
      <c r="K125" t="s">
        <v>633</v>
      </c>
      <c r="L125" t="str">
        <f t="shared" si="7"/>
        <v>Jennelle, C. S., Runge, M. C., &amp; MacKenzie, D. I. (2002). The Use of Photographic Rates to Estimate Densities of Tigers and Other Cryptic Mam &lt;br&gt; &amp;nbsp;&amp;nbsp;&amp;nbsp;&amp;nbsp;&amp;nbsp;&amp;nbsp;&amp;nbsp;&amp;nbsp;ennelle, C. S., Runge, M. C., &amp; MacKenzie, D. I. (2002). The Use of Photographic Rates to Estimate Densities of Tigers and Other Cryptic Mammamals: A Comment on Misleading Conclusions. *Animal Conservation, 5*(2), 119–120. &lt;https://doi.org/10.1017/s1367943002002160&gt;&lt;br&gt;&lt;br&gt;</v>
      </c>
      <c r="M125" t="str">
        <f t="shared" si="5"/>
        <v xml:space="preserve">    ref_intext_jennelle_et_al_2002: "Jennelle et al., 2002"</v>
      </c>
      <c r="N125" t="str">
        <f t="shared" si="6"/>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row>
    <row r="126" spans="1:14">
      <c r="A126" t="s">
        <v>2636</v>
      </c>
      <c r="B126" t="b">
        <v>1</v>
      </c>
      <c r="C126" t="b">
        <v>0</v>
      </c>
      <c r="D126" t="b">
        <v>0</v>
      </c>
      <c r="E126" t="s">
        <v>1546</v>
      </c>
      <c r="F126" t="s">
        <v>2374</v>
      </c>
      <c r="G126" t="s">
        <v>2769</v>
      </c>
      <c r="H126" t="s">
        <v>223</v>
      </c>
      <c r="I126" t="s">
        <v>223</v>
      </c>
      <c r="J126" t="s">
        <v>1805</v>
      </c>
      <c r="K126" t="s">
        <v>633</v>
      </c>
      <c r="L126" t="str">
        <f t="shared" si="7"/>
        <v>Jennrich, R. I., &amp; Turner, F. B. (1969). Measurement of non-circular home range. *Journal of Theoretical Biology, 22*(2), 227–237. &lt;https://d &lt;br&gt; &amp;nbsp;&amp;nbsp;&amp;nbsp;&amp;nbsp;&amp;nbsp;&amp;nbsp;&amp;nbsp;&amp;nbsp;ennrich, R. I., &amp; Turner, F. B. (1969). Measurement of non-circular home range. *Journal of Theoretical Biology, 22*(2), 227–237. &lt;https://doioi.org/https://doi.org/10.1016/0022-5193(69)90002-2&gt;&lt;br&gt;&lt;br&gt;</v>
      </c>
      <c r="M126" t="str">
        <f t="shared" si="5"/>
        <v xml:space="preserve">    ref_intext_jennrich_turner_1969: "Jennrich &amp; Turner, 1969"</v>
      </c>
      <c r="N126" t="str">
        <f t="shared" si="6"/>
        <v xml:space="preserve">    ref_bib_jennrich_turner_1969: "Jennrich, R. I., &amp; Turner, F. B. (1969). Measurement of non-circular home range. *Journal of Theoretical Biology, 22*(2), 227–237. &lt;https://doi.org/https://doi.org/10.1016/0022-5193(69)90002-2&gt;"</v>
      </c>
    </row>
    <row r="127" spans="1:14">
      <c r="A127" t="s">
        <v>2636</v>
      </c>
      <c r="B127" t="b">
        <v>0</v>
      </c>
      <c r="C127" t="b">
        <v>0</v>
      </c>
      <c r="D127" t="s">
        <v>800</v>
      </c>
      <c r="E127" t="s">
        <v>1547</v>
      </c>
      <c r="F127" t="s">
        <v>2375</v>
      </c>
      <c r="G127" t="s">
        <v>2770</v>
      </c>
      <c r="H127" t="s">
        <v>222</v>
      </c>
      <c r="I127" t="s">
        <v>222</v>
      </c>
      <c r="J127" t="s">
        <v>1806</v>
      </c>
      <c r="K127" t="s">
        <v>633</v>
      </c>
      <c r="L127" t="str">
        <f t="shared" si="7"/>
        <v>Jiménez, J., C. Augustine, B., Linden, D. W., B. Chandler, R., &amp; Royle, J. A. (2021). Spatial capture–recapture with random thinning for unid &lt;br&gt; &amp;nbsp;&amp;nbsp;&amp;nbsp;&amp;nbsp;&amp;nbsp;&amp;nbsp;&amp;nbsp;&amp;nbsp;iménez, J., C. Augustine, B., Linden, D. W., B. Chandler, R., &amp; Royle, J. A. (2021). Spatial capture–recapture with random thinning for unidenentified encounters. *Ecology and Evolution, 11*, 1187–1198. &lt;https://doi.org/10.1002/ece3.7091&gt;&lt;br&gt;&lt;br&gt;</v>
      </c>
      <c r="M127" t="str">
        <f t="shared" si="5"/>
        <v xml:space="preserve">    ref_intext_jimenez_et_al_2021: "Jiménez et al., 2021"</v>
      </c>
      <c r="N127" t="str">
        <f t="shared" si="6"/>
        <v xml:space="preserve">    ref_bib_jimenez_et_al_2021: "Jiménez, J., C. Augustine, B., Linden, D. W., B. Chandler, R., &amp; Royle, J. A. (2021). Spatial capture–recapture with random thinning for unidentified encounters. *Ecology and Evolution, 11*, 1187–1198. &lt;https://doi.org/10.1002/ece3.7091&gt;"</v>
      </c>
    </row>
    <row r="128" spans="1:14">
      <c r="A128" t="s">
        <v>2636</v>
      </c>
      <c r="B128" t="b">
        <v>0</v>
      </c>
      <c r="C128" t="b">
        <v>0</v>
      </c>
      <c r="E128" t="s">
        <v>2018</v>
      </c>
      <c r="F128" t="s">
        <v>2376</v>
      </c>
      <c r="G128" t="s">
        <v>2771</v>
      </c>
      <c r="H128" t="s">
        <v>2017</v>
      </c>
      <c r="I128" t="s">
        <v>2017</v>
      </c>
      <c r="J128" t="s">
        <v>2014</v>
      </c>
      <c r="K128" t="s">
        <v>2016</v>
      </c>
      <c r="L128" t="str">
        <f t="shared" si="7"/>
        <v>JNCC (2022, Mar 29). *Introduction to Distance Sampling Video 1* [Video]. YouTube. &lt;https://www.youtube.com/watch?v=u8crevEd3yI&gt; &lt;br&gt; &amp;nbsp;&amp;nbsp;&amp;nbsp;&amp;nbsp;&amp;nbsp;&amp;nbsp;&amp;nbsp;&amp;nbsp;NCC (2022, Mar 29). *Introduction to Distance Sampling Video 1* [Video]. YouTube. &lt;https://www.youtube.com/watch?v=u8crevEd3yI&gt;&lt;br&gt;&lt;br&gt;</v>
      </c>
      <c r="M128" t="str">
        <f t="shared" si="5"/>
        <v xml:space="preserve">    ref_intext_jncc_2022: "JNCC, 2022"</v>
      </c>
      <c r="N128" t="str">
        <f t="shared" si="6"/>
        <v xml:space="preserve">    ref_bib_jncc_2022: "JNCC (2022, Mar 29). *Introduction to Distance Sampling Video 1* [Video]. YouTube. &lt;https://www.youtube.com/watch?v=u8crevEd3yI&gt;"</v>
      </c>
    </row>
    <row r="129" spans="1:14">
      <c r="A129" t="s">
        <v>2636</v>
      </c>
      <c r="B129" t="b">
        <v>1</v>
      </c>
      <c r="C129" t="b">
        <v>0</v>
      </c>
      <c r="D129" t="b">
        <v>0</v>
      </c>
      <c r="E129" t="s">
        <v>1548</v>
      </c>
      <c r="F129" t="s">
        <v>2377</v>
      </c>
      <c r="G129" t="s">
        <v>2772</v>
      </c>
      <c r="H129" t="s">
        <v>221</v>
      </c>
      <c r="I129" t="s">
        <v>820</v>
      </c>
      <c r="J129" t="s">
        <v>1807</v>
      </c>
      <c r="K129" t="s">
        <v>633</v>
      </c>
      <c r="L129" t="str">
        <f t="shared" si="7"/>
        <v>Johanns, P, Haucke, T., &amp; Steinhage, V. (2022) Automated Distance Estimation and Animal Tracking for Wildlife Camera Trapping. *Ecological In &lt;br&gt; &amp;nbsp;&amp;nbsp;&amp;nbsp;&amp;nbsp;&amp;nbsp;&amp;nbsp;&amp;nbsp;&amp;nbsp;ohanns, P, Haucke, T., &amp; Steinhage, V. (2022) Automated Distance Estimation and Animal Tracking for Wildlife Camera Trapping. *Ecological Infoformatics, 70,* arXiv:2202. 04613. &lt;https://doi.org/10.48550/arXiv.2202.04613&gt;&lt;br&gt;&lt;br&gt;</v>
      </c>
      <c r="M129" t="str">
        <f t="shared" si="5"/>
        <v xml:space="preserve">    ref_intext_johanns_et_al_2022: "Johanns et al., 2022"</v>
      </c>
      <c r="N129" t="str">
        <f t="shared" si="6"/>
        <v xml:space="preserve">    ref_bib_johanns_et_al_2022: "Johanns, P, Haucke, T., &amp; Steinhage, V. (2022) Automated Distance Estimation and Animal Tracking for Wildlife Camera Trapping. *Ecological Informatics, 70,* arXiv:2202. 04613. &lt;https://doi.org/10.48550/arXiv.2202.04613&gt;"</v>
      </c>
    </row>
    <row r="130" spans="1:14">
      <c r="A130" t="s">
        <v>2636</v>
      </c>
      <c r="B130" t="b">
        <v>1</v>
      </c>
      <c r="C130" t="b">
        <v>0</v>
      </c>
      <c r="D130" t="b">
        <v>0</v>
      </c>
      <c r="E130" t="s">
        <v>1549</v>
      </c>
      <c r="F130" t="s">
        <v>2378</v>
      </c>
      <c r="G130" t="s">
        <v>2773</v>
      </c>
      <c r="H130" t="s">
        <v>220</v>
      </c>
      <c r="I130" t="s">
        <v>220</v>
      </c>
      <c r="J130" t="s">
        <v>1808</v>
      </c>
      <c r="K130" t="s">
        <v>633</v>
      </c>
      <c r="L130" t="str">
        <f t="shared" si="7"/>
        <v>Junker, J., Kühl, H., Orth, L., Smith, R., Petrovan, S., &amp; Sutherland, W. (2021). *7. Primate Conservation.* In (pp. 435–486). &lt;https://doi.o &lt;br&gt; &amp;nbsp;&amp;nbsp;&amp;nbsp;&amp;nbsp;&amp;nbsp;&amp;nbsp;&amp;nbsp;&amp;nbsp;unker, J., Kühl, H., Orth, L., Smith, R., Petrovan, S., &amp; Sutherland, W. (2021). *7. Primate Conservation.* In (pp. 435–486). &lt;https://doi.orgrg/10.11647/obp.0267.07&gt;&lt;br&gt;&lt;br&gt;</v>
      </c>
      <c r="M130" t="str">
        <f t="shared" ref="M130:M193" si="8">"    ref_intext_"&amp;E130&amp;": "&amp;""""&amp;H130&amp;""""</f>
        <v xml:space="preserve">    ref_intext_junker_et_al_2021: "Junker et al., 2021"</v>
      </c>
      <c r="N130" t="str">
        <f t="shared" ref="N130:N193" si="9">"    ref_bib_"&amp;E130&amp;": "&amp;""""&amp;J130&amp;""""</f>
        <v xml:space="preserve">    ref_bib_junker_et_al_2021: "Junker, J., Kühl, H., Orth, L., Smith, R., Petrovan, S., &amp; Sutherland, W. (2021). *7. Primate Conservation.* In (pp. 435–486). &lt;https://doi.org/10.11647/obp.0267.07&gt;"</v>
      </c>
    </row>
    <row r="131" spans="1:14">
      <c r="A131" t="s">
        <v>2637</v>
      </c>
      <c r="B131" t="b">
        <v>1</v>
      </c>
      <c r="C131" t="b">
        <v>0</v>
      </c>
      <c r="D131" t="b">
        <v>0</v>
      </c>
      <c r="E131" t="s">
        <v>19</v>
      </c>
      <c r="F131" t="s">
        <v>2382</v>
      </c>
      <c r="G131" t="s">
        <v>2777</v>
      </c>
      <c r="H131" t="s">
        <v>219</v>
      </c>
      <c r="I131" t="s">
        <v>219</v>
      </c>
      <c r="J131" t="s">
        <v>1811</v>
      </c>
      <c r="K131" t="s">
        <v>633</v>
      </c>
      <c r="L131" t="str">
        <f t="shared" si="7"/>
        <v>Karanth, K. U. (1995). Estimating tiger Panthera tigris populations from camera-trap data using capture-recapture models. *Biological Conserv &lt;br&gt; &amp;nbsp;&amp;nbsp;&amp;nbsp;&amp;nbsp;&amp;nbsp;&amp;nbsp;&amp;nbsp;&amp;nbsp;aranth, K. U. (1995). Estimating tiger Panthera tigris populations from camera-trap data using capture-recapture models. *Biological Conservatation, 71*(3), 333–338. &lt;https://doi.org/10.1016/0006-3207(94)00057-W&gt;&lt;br&gt;&lt;br&gt;</v>
      </c>
      <c r="M131" t="str">
        <f t="shared" si="8"/>
        <v xml:space="preserve">    ref_intext_karanth_1995: "Karanth, 1995"</v>
      </c>
      <c r="N131" t="str">
        <f t="shared" si="9"/>
        <v xml:space="preserve">    ref_bib_karanth_1995: "Karanth, K. U. (1995). Estimating tiger Panthera tigris populations from camera-trap data using capture-recapture models. *Biological Conservation, 71*(3), 333–338. &lt;https://doi.org/10.1016/0006-3207(94)00057-W&gt;"</v>
      </c>
    </row>
    <row r="132" spans="1:14">
      <c r="A132" t="s">
        <v>2637</v>
      </c>
      <c r="B132" t="b">
        <v>1</v>
      </c>
      <c r="C132" t="b">
        <v>1</v>
      </c>
      <c r="D132" t="b">
        <v>0</v>
      </c>
      <c r="E132" t="s">
        <v>1550</v>
      </c>
      <c r="F132" t="s">
        <v>2380</v>
      </c>
      <c r="G132" t="s">
        <v>2775</v>
      </c>
      <c r="H132" t="s">
        <v>216</v>
      </c>
      <c r="I132" t="s">
        <v>216</v>
      </c>
      <c r="J132" t="s">
        <v>1810</v>
      </c>
      <c r="K132" t="s">
        <v>633</v>
      </c>
      <c r="L132" t="str">
        <f t="shared" si="7"/>
        <v>Karanth, K. U., Nichols, J. D., Kumar, N. S., &amp; Hines, J. E. (2006). Assessing Tiger Population Dynamics Using Photographic Capture–Recapture &lt;br&gt; &amp;nbsp;&amp;nbsp;&amp;nbsp;&amp;nbsp;&amp;nbsp;&amp;nbsp;&amp;nbsp;&amp;nbsp;aranth, K. U., Nichols, J. D., Kumar, N. S., &amp; Hines, J. E. (2006). Assessing Tiger Population Dynamics Using Photographic Capture–Recapture S Sampling. *Ecology, 87*(11), 2925–2937. &lt;https://doi.org/10.1890/0012-9658(2006)87[2925:ATPDUP]2.0.CO;2&gt;&lt;br&gt;&lt;br&gt;</v>
      </c>
      <c r="M132" t="str">
        <f t="shared" si="8"/>
        <v xml:space="preserve">    ref_intext_karanth_et_al_2006: "Karanth et al., 2006"</v>
      </c>
      <c r="N132" t="str">
        <f t="shared" si="9"/>
        <v xml:space="preserve">    ref_bib_karanth_et_al_2006: "Karanth, K. U., Nichols, J. D., Kumar, N. S., &amp; Hines, J. E. (2006). Assessing Tiger Population Dynamics Using Photographic Capture–Recapture Sampling. *Ecology, 87*(11), 2925–2937. &lt;https://doi.org/10.1890/0012-9658(2006)87[2925:ATPDUP]2.0.CO;2&gt;"</v>
      </c>
    </row>
    <row r="133" spans="1:14">
      <c r="A133" t="s">
        <v>2637</v>
      </c>
      <c r="B133" t="b">
        <v>1</v>
      </c>
      <c r="C133" t="b">
        <v>0</v>
      </c>
      <c r="D133" t="b">
        <v>0</v>
      </c>
      <c r="E133" t="s">
        <v>1551</v>
      </c>
      <c r="F133" t="s">
        <v>2381</v>
      </c>
      <c r="G133" t="s">
        <v>2776</v>
      </c>
      <c r="H133" t="s">
        <v>217</v>
      </c>
      <c r="I133" t="s">
        <v>819</v>
      </c>
      <c r="J133" t="s">
        <v>3555</v>
      </c>
      <c r="K133" t="s">
        <v>633</v>
      </c>
      <c r="L133" t="str">
        <f t="shared" si="7"/>
        <v>Karanth, K. U., Nichols, J. D., &amp; Kumar, N. S. (2011). Estimating tiger abundance from camera trap data: field Surveys and analytical issues. &lt;br&gt; &amp;nbsp;&amp;nbsp;&amp;nbsp;&amp;nbsp;&amp;nbsp;&amp;nbsp;&amp;nbsp;&amp;nbsp;aranth, K. U., Nichols, J. D., &amp; Kumar, N. S. (2011). Estimating tiger abundance from camera trap data: field Surveys and analytical issues. I In A. F. O'Connell, J. D. Nichols, &amp; K. U. Karanth (Eds.), *Camera Traps In Animal Ecology: Methods and Analyses* (pp. 9–117). Springer. &lt;https://doi.org/10.1007/978-4-431-99495-4&gt;&lt;br&gt;&lt;br&gt;</v>
      </c>
      <c r="M133" t="str">
        <f t="shared" si="8"/>
        <v xml:space="preserve">    ref_intext_karanth_et_al_2011: "Karanth et al., 2011"</v>
      </c>
      <c r="N133" t="str">
        <f t="shared" si="9"/>
        <v xml:space="preserve">    ref_bib_karanth_et_al_2011: "Karanth, K. U., Nichols, J. D., &amp; Kumar, N. S. (2011). Estimating tiger abundance from camera trap data: field Surveys and analytical issues. In A. F. O'Connell, J. D. Nichols, &amp; K. U. Karanth (Eds.), *Camera Traps In Animal Ecology: Methods and Analyses* (pp. 9–117). Springer. &lt;https://doi.org/10.1007/978-4-431-99495-4&gt;"</v>
      </c>
    </row>
    <row r="134" spans="1:14">
      <c r="A134" t="s">
        <v>2637</v>
      </c>
      <c r="B134" t="b">
        <v>1</v>
      </c>
      <c r="C134" t="b">
        <v>0</v>
      </c>
      <c r="D134" t="b">
        <v>0</v>
      </c>
      <c r="E134" t="s">
        <v>1552</v>
      </c>
      <c r="F134" t="s">
        <v>2379</v>
      </c>
      <c r="G134" t="s">
        <v>2774</v>
      </c>
      <c r="H134" t="s">
        <v>218</v>
      </c>
      <c r="I134" t="s">
        <v>218</v>
      </c>
      <c r="J134" t="s">
        <v>1809</v>
      </c>
      <c r="K134" t="s">
        <v>633</v>
      </c>
      <c r="L134" t="str">
        <f t="shared" si="7"/>
        <v>Karanth, K. U., &amp; Nichols, J. D. (1998). Estimation of tiger densities in India using photographic captures and recaptures. *Ecology*, *79*(8 &lt;br&gt; &amp;nbsp;&amp;nbsp;&amp;nbsp;&amp;nbsp;&amp;nbsp;&amp;nbsp;&amp;nbsp;&amp;nbsp;aranth, K. U., &amp; Nichols, J. D. (1998). Estimation of tiger densities in India using photographic captures and recaptures. *Ecology*, *79*(8),), 2852–2862. &lt;https://doi.org/10.1890/0012-9658(1998)079[2852:EOTDII]2.0.CO;2&gt;&lt;br&gt;&lt;br&gt;</v>
      </c>
      <c r="M134" t="str">
        <f t="shared" si="8"/>
        <v xml:space="preserve">    ref_intext_karanth_nichols_1998: "Karanth &amp; Nichols, 1998"</v>
      </c>
      <c r="N134" t="str">
        <f t="shared" si="9"/>
        <v xml:space="preserve">    ref_bib_karanth_nichols_1998: "Karanth, K. U., &amp; Nichols, J. D. (1998). Estimation of tiger densities in India using photographic captures and recaptures. *Ecology*, *79*(8), 2852–2862. &lt;https://doi.org/10.1890/0012-9658(1998)079[2852:EOTDII]2.0.CO;2&gt;"</v>
      </c>
    </row>
    <row r="135" spans="1:14">
      <c r="A135" t="s">
        <v>2648</v>
      </c>
      <c r="B135" t="b">
        <v>0</v>
      </c>
      <c r="C135" t="b">
        <v>0</v>
      </c>
      <c r="E135" t="s">
        <v>3060</v>
      </c>
      <c r="H135" t="s">
        <v>3059</v>
      </c>
      <c r="K135" t="s">
        <v>633</v>
      </c>
      <c r="L135" t="str">
        <f>LEFT(J135,141)&amp;" &lt;br&gt; &amp;nbsp;&amp;nbsp;&amp;nbsp;&amp;nbsp;&amp;nbsp;&amp;nbsp;&amp;nbsp;&amp;nbsp;"&amp;MID(J135,2,100)&amp;MID(J135,142,500)</f>
        <v xml:space="preserve"> &lt;br&gt; &amp;nbsp;&amp;nbsp;&amp;nbsp;&amp;nbsp;&amp;nbsp;&amp;nbsp;&amp;nbsp;&amp;nbsp;</v>
      </c>
      <c r="M135" t="str">
        <f t="shared" si="8"/>
        <v xml:space="preserve">    ref_intext_kavcic_et_al_2021: "Kavčić et al., 2021"</v>
      </c>
      <c r="N135" t="str">
        <f t="shared" si="9"/>
        <v xml:space="preserve">    ref_bib_kavcic_et_al_2021: ""</v>
      </c>
    </row>
    <row r="136" spans="1:14">
      <c r="A136" t="s">
        <v>2637</v>
      </c>
      <c r="B136" t="b">
        <v>0</v>
      </c>
      <c r="C136" t="b">
        <v>0</v>
      </c>
      <c r="D136" t="s">
        <v>800</v>
      </c>
      <c r="E136" t="s">
        <v>1553</v>
      </c>
      <c r="F136" t="s">
        <v>2383</v>
      </c>
      <c r="G136" t="s">
        <v>2778</v>
      </c>
      <c r="H136" t="s">
        <v>213</v>
      </c>
      <c r="I136" t="s">
        <v>213</v>
      </c>
      <c r="J136" t="s">
        <v>1812</v>
      </c>
      <c r="K136" t="s">
        <v>633</v>
      </c>
      <c r="L136" t="str">
        <f t="shared" ref="L136:L167" si="10">LEFT(J136,141)&amp;" &lt;br&gt; &amp;nbsp;&amp;nbsp;&amp;nbsp;&amp;nbsp;&amp;nbsp;&amp;nbsp;&amp;nbsp;&amp;nbsp;"&amp;MID(J136,2,142)&amp;MID(J136,142,500)&amp;"&lt;br&gt;&lt;br&gt;"</f>
        <v>Kays, R., Kranstauber, B., Jansen, P., Carbone, C., Rowcliffe, M., Fountain, T., &amp; Tilak, S. (2009). Camera traps as sensor networks for moni &lt;br&gt; &amp;nbsp;&amp;nbsp;&amp;nbsp;&amp;nbsp;&amp;nbsp;&amp;nbsp;&amp;nbsp;&amp;nbsp;ays, R., Kranstauber, B., Jansen, P., Carbone, C., Rowcliffe, M., Fountain, T., &amp; Tilak, S. (2009). Camera traps as sensor networks for monitotoring animal communities. *2009 IEEE 34th Conference on Local Computer Networks*, 811–818. &lt;https://doi.org/10.1109/lcn.2009.5355046&gt;&lt;br&gt;&lt;br&gt;</v>
      </c>
      <c r="M136" t="str">
        <f t="shared" si="8"/>
        <v xml:space="preserve">    ref_intext_kays_et_al_2009: "Kays et al., 2009"</v>
      </c>
      <c r="N136" t="str">
        <f t="shared" si="9"/>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row>
    <row r="137" spans="1:14">
      <c r="A137" t="s">
        <v>2637</v>
      </c>
      <c r="B137" t="b">
        <v>1</v>
      </c>
      <c r="C137" t="b">
        <v>0</v>
      </c>
      <c r="D137" t="b">
        <v>0</v>
      </c>
      <c r="E137" t="s">
        <v>1554</v>
      </c>
      <c r="F137" t="s">
        <v>2384</v>
      </c>
      <c r="G137" t="s">
        <v>2779</v>
      </c>
      <c r="H137" t="s">
        <v>212</v>
      </c>
      <c r="I137" t="s">
        <v>212</v>
      </c>
      <c r="J137" t="s">
        <v>1813</v>
      </c>
      <c r="K137" t="s">
        <v>633</v>
      </c>
      <c r="L137" t="str">
        <f t="shared" si="10"/>
        <v>Kays, R., Tilak, S., Kranstauber, B., Jansen, P. A., Carbone, C., Rowcliffe, M. J., &amp; He, Z. (2010). Monitoring wild animal communities with  &lt;br&gt; &amp;nbsp;&amp;nbsp;&amp;nbsp;&amp;nbsp;&amp;nbsp;&amp;nbsp;&amp;nbsp;&amp;nbsp;ays, R., Tilak, S., Kranstauber, B., Jansen, P. A., Carbone, C., Rowcliffe, M. J., &amp; He, Z. (2010). Monitoring wild animal communities with ararrays of motion sensitive camera traps. *arXiv Preprint*, arXiv:1009. 5718. &lt;https://arxiv.org/pdf/1009.5718&gt;&lt;br&gt;&lt;br&gt;</v>
      </c>
      <c r="M137" t="str">
        <f t="shared" si="8"/>
        <v xml:space="preserve">    ref_intext_kays_et_al_2010: "Kays et al., 2010"</v>
      </c>
      <c r="N137" t="str">
        <f t="shared" si="9"/>
        <v xml:space="preserve">    ref_bib_kays_et_al_2010: "Kays, R., Tilak, S., Kranstauber, B., Jansen, P. A., Carbone, C., Rowcliffe, M. J., &amp; He, Z. (2010). Monitoring wild animal communities with arrays of motion sensitive camera traps. *arXiv Preprint*, arXiv:1009. 5718. &lt;https://arxiv.org/pdf/1009.5718&gt;"</v>
      </c>
    </row>
    <row r="138" spans="1:14">
      <c r="A138" t="s">
        <v>2637</v>
      </c>
      <c r="B138" t="b">
        <v>1</v>
      </c>
      <c r="C138" t="b">
        <v>0</v>
      </c>
      <c r="D138" t="b">
        <v>1</v>
      </c>
      <c r="E138" t="s">
        <v>1555</v>
      </c>
      <c r="F138" t="s">
        <v>2385</v>
      </c>
      <c r="G138" t="s">
        <v>2780</v>
      </c>
      <c r="H138" t="s">
        <v>215</v>
      </c>
      <c r="I138" t="s">
        <v>215</v>
      </c>
      <c r="J138" t="s">
        <v>1814</v>
      </c>
      <c r="K138" t="s">
        <v>633</v>
      </c>
      <c r="L138" t="str">
        <f t="shared" si="10"/>
        <v>Kays, R., Arbogast, B. S., Baker‐Whatton, M., Beirne, C., Boone, H. M., Bowler, M., Burneo, S. F., Cove, M. V., Ding, P., Espinosa, S., Gonça &lt;br&gt; &amp;nbsp;&amp;nbsp;&amp;nbsp;&amp;nbsp;&amp;nbsp;&amp;nbsp;&amp;nbsp;&amp;nbsp;ays, R., Arbogast, B. S., Baker‐Whatton, M., Beirne, C., Boone, H. M., Bowler, M., Burneo, S. F., Cove, M. V., Ding, P., Espinosa, S., Gonçalvlves,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&lt;https://doi.org/10.1111/2041-210x.13370&gt;&lt;br&gt;&lt;br&gt;</v>
      </c>
      <c r="M138" t="str">
        <f t="shared" si="8"/>
        <v xml:space="preserve">    ref_intext_kays_et_al_2020: "Kays et al., 2020"</v>
      </c>
      <c r="N138" t="str">
        <f t="shared" si="9"/>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139" spans="1:14">
      <c r="A139" t="s">
        <v>2637</v>
      </c>
      <c r="B139" t="b">
        <v>1</v>
      </c>
      <c r="C139" t="b">
        <v>0</v>
      </c>
      <c r="D139" t="b">
        <v>0</v>
      </c>
      <c r="E139" t="s">
        <v>1556</v>
      </c>
      <c r="F139" t="s">
        <v>2386</v>
      </c>
      <c r="G139" t="s">
        <v>2781</v>
      </c>
      <c r="H139" t="s">
        <v>214</v>
      </c>
      <c r="I139" t="s">
        <v>214</v>
      </c>
      <c r="J139" t="s">
        <v>3556</v>
      </c>
      <c r="K139" t="s">
        <v>633</v>
      </c>
      <c r="L139" t="str">
        <f t="shared" si="10"/>
        <v>Kays, R., Hody, A., Jachowski, D. S., &amp; Parsons, A. W. (2021). Empirical Evaluation of the Spatial Scale and Detection Process of Camera Trap &lt;br&gt; &amp;nbsp;&amp;nbsp;&amp;nbsp;&amp;nbsp;&amp;nbsp;&amp;nbsp;&amp;nbsp;&amp;nbsp;ays, R., Hody, A., Jachowski, D. S., &amp; Parsons, A. W. (2021). Empirical Evaluation of the Spatial Scale and Detection Process of Camera Trap S Surveys. *Movement Ecology, 9*, 41. &lt;https://doi.org/10.1186/s40462-021-00277-3.&gt;&lt;br&gt;&lt;br&gt;</v>
      </c>
      <c r="M139" t="str">
        <f t="shared" si="8"/>
        <v xml:space="preserve">    ref_intext_kays_et_al_2021: "Kays et al., 2021"</v>
      </c>
      <c r="N139" t="str">
        <f t="shared" si="9"/>
        <v xml:space="preserve">    ref_bib_kays_et_al_2021: "Kays, R., Hody, A., Jachowski, D. S., &amp; Parsons, A. W. (2021). Empirical Evaluation of the Spatial Scale and Detection Process of Camera Trap Surveys. *Movement Ecology, 9*, 41. &lt;https://doi.org/10.1186/s40462-021-00277-3.&gt;"</v>
      </c>
    </row>
    <row r="140" spans="1:14">
      <c r="A140" t="s">
        <v>2637</v>
      </c>
      <c r="B140" t="b">
        <v>0</v>
      </c>
      <c r="C140" t="b">
        <v>0</v>
      </c>
      <c r="D140" t="b">
        <v>1</v>
      </c>
      <c r="E140" t="s">
        <v>1557</v>
      </c>
      <c r="F140" t="s">
        <v>2387</v>
      </c>
      <c r="G140" t="s">
        <v>2782</v>
      </c>
      <c r="H140" t="s">
        <v>211</v>
      </c>
      <c r="I140" t="s">
        <v>211</v>
      </c>
      <c r="J140" t="s">
        <v>1815</v>
      </c>
      <c r="K140" t="s">
        <v>633</v>
      </c>
      <c r="L140" t="str">
        <f t="shared" si="10"/>
        <v>Keim, J. L., DeWitt, P. D., &amp; Lele, S. R. (2011). Predators choose prey over prey habitats: Evidence from a lynx–hare system. *Ecological App &lt;br&gt; &amp;nbsp;&amp;nbsp;&amp;nbsp;&amp;nbsp;&amp;nbsp;&amp;nbsp;&amp;nbsp;&amp;nbsp;eim, J. L., DeWitt, P. D., &amp; Lele, S. R. (2011). Predators choose prey over prey habitats: Evidence from a lynx–hare system. *Ecological Applilications*, *21*(4), 1011–1016. &lt;https://doi.org/10.1890/10-0949.1&gt;&lt;br&gt;&lt;br&gt;</v>
      </c>
      <c r="M140" t="str">
        <f t="shared" si="8"/>
        <v xml:space="preserve">    ref_intext_keim_et_al_2011: "Keim et al., 2011"</v>
      </c>
      <c r="N140" t="str">
        <f t="shared" si="9"/>
        <v xml:space="preserve">    ref_bib_keim_et_al_2011: "Keim, J. L., DeWitt, P. D., &amp; Lele, S. R. (2011). Predators choose prey over prey habitats: Evidence from a lynx–hare system. *Ecological Applications*, *21*(4), 1011–1016. &lt;https://doi.org/10.1890/10-0949.1&gt;"</v>
      </c>
    </row>
    <row r="141" spans="1:14">
      <c r="A141" t="s">
        <v>2637</v>
      </c>
      <c r="B141" t="b">
        <v>1</v>
      </c>
      <c r="C141" t="b">
        <v>0</v>
      </c>
      <c r="D141" t="b">
        <v>1</v>
      </c>
      <c r="E141" t="s">
        <v>1558</v>
      </c>
      <c r="F141" t="s">
        <v>2388</v>
      </c>
      <c r="G141" t="s">
        <v>2783</v>
      </c>
      <c r="H141" t="s">
        <v>209</v>
      </c>
      <c r="I141" t="s">
        <v>209</v>
      </c>
      <c r="J141" t="s">
        <v>1816</v>
      </c>
      <c r="K141" t="s">
        <v>633</v>
      </c>
      <c r="L141" t="str">
        <f t="shared" si="10"/>
        <v>Keim, J. L., Lele, S. R., DeWitt, P. D., Fitzpatrick, J. J., Jenni, N. S. (2019). Estimating the intensity of use by interacting predators an &lt;br&gt; &amp;nbsp;&amp;nbsp;&amp;nbsp;&amp;nbsp;&amp;nbsp;&amp;nbsp;&amp;nbsp;&amp;nbsp;eim, J. L., Lele, S. R., DeWitt, P. D., Fitzpatrick, J. J., Jenni, N. S. (2019). Estimating the intensity of use by interacting predators and d prey using camera traps. *Journal of Animal Ecology, 88*, 690–701. &lt;https://doi.org/10.1111/1365-2656.12960&gt;&lt;br&gt;&lt;br&gt;</v>
      </c>
      <c r="M141" t="str">
        <f t="shared" si="8"/>
        <v xml:space="preserve">    ref_intext_keim_et_al_2019: "Keim et al., 2019"</v>
      </c>
      <c r="N141" t="str">
        <f t="shared" si="9"/>
        <v xml:space="preserve">    ref_bib_keim_et_al_2019: "Keim, J. L., Lele, S. R., DeWitt, P. D., Fitzpatrick, J. J., Jenni, N. S. (2019). Estimating the intensity of use by interacting predators and prey using camera traps. *Journal of Animal Ecology, 88*, 690–701. &lt;https://doi.org/10.1111/1365-2656.12960&gt;"</v>
      </c>
    </row>
    <row r="142" spans="1:14">
      <c r="A142" t="s">
        <v>2637</v>
      </c>
      <c r="B142" t="b">
        <v>1</v>
      </c>
      <c r="C142" t="b">
        <v>0</v>
      </c>
      <c r="D142" t="b">
        <v>0</v>
      </c>
      <c r="E142" t="s">
        <v>1559</v>
      </c>
      <c r="F142" t="s">
        <v>2389</v>
      </c>
      <c r="G142" t="s">
        <v>2784</v>
      </c>
      <c r="H142" t="s">
        <v>210</v>
      </c>
      <c r="I142" t="s">
        <v>210</v>
      </c>
      <c r="J142" t="s">
        <v>1817</v>
      </c>
      <c r="K142" t="s">
        <v>633</v>
      </c>
      <c r="L142" t="str">
        <f t="shared" si="10"/>
        <v>Keim, J. L., DeWitt, P. D., Wilson, S. F., Fitzpatrick, J. J., Jenni, N. S., &amp; Lele, S. R. (2021). Managing animal movement conserves predato &lt;br&gt; &amp;nbsp;&amp;nbsp;&amp;nbsp;&amp;nbsp;&amp;nbsp;&amp;nbsp;&amp;nbsp;&amp;nbsp;eim, J. L., DeWitt, P. D., Wilson, S. F., Fitzpatrick, J. J., Jenni, N. S., &amp; Lele, S. R. (2021). Managing animal movement conserves predator–r–prey dynamics. *Frontiers in Ecology and the Environment, 19*(7), 379-385. &lt;https://esajournals.onlinelibrary.wiley.com/doi/10.1002/fee.2358&gt;&lt;br&gt;&lt;br&gt;</v>
      </c>
      <c r="M142" t="str">
        <f t="shared" si="8"/>
        <v xml:space="preserve">    ref_intext_keim_et_al_2021: "Keim et al., 2021"</v>
      </c>
      <c r="N142" t="str">
        <f t="shared" si="9"/>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row>
    <row r="143" spans="1:14">
      <c r="A143" t="s">
        <v>2637</v>
      </c>
      <c r="B143" t="b">
        <v>1</v>
      </c>
      <c r="C143" t="b">
        <v>0</v>
      </c>
      <c r="D143" t="b">
        <v>0</v>
      </c>
      <c r="E143" t="s">
        <v>1560</v>
      </c>
      <c r="F143" t="s">
        <v>2390</v>
      </c>
      <c r="G143" t="s">
        <v>2785</v>
      </c>
      <c r="H143" t="s">
        <v>208</v>
      </c>
      <c r="I143" t="s">
        <v>208</v>
      </c>
      <c r="J143" t="s">
        <v>3578</v>
      </c>
      <c r="K143" t="s">
        <v>633</v>
      </c>
      <c r="L143" t="str">
        <f t="shared" si="10"/>
        <v>Kelejian, H. H., &amp; Prucha, I. R., (1998). A generalized spatial two-stage least squares procedure for estimating a spatial autoregressive mod &lt;br&gt; &amp;nbsp;&amp;nbsp;&amp;nbsp;&amp;nbsp;&amp;nbsp;&amp;nbsp;&amp;nbsp;&amp;nbsp;elejian, H. H., &amp; Prucha, I. R., (1998). A generalized spatial two-stage least squares procedure for estimating a spatial autoregressive modelel with autoregressive disturbances. The Journal of Real Estate Finance and Economics,17:99-121. &lt;https://doi.org/10.1023/A:1007707430416&gt;&lt;br&gt;&lt;br&gt;</v>
      </c>
      <c r="M143" t="str">
        <f t="shared" si="8"/>
        <v xml:space="preserve">    ref_intext_kelejian_prucha_1998: "Kelejian &amp; Prucha, 1998"</v>
      </c>
      <c r="N143" t="str">
        <f t="shared" si="9"/>
        <v xml:space="preserve">    ref_bib_kelejian_prucha_1998: "Kelejian, H. H., &amp; Prucha, I. R., (1998). A generalized spatial two-stage least squares procedure for estimating a spatial autoregressive model with autoregressive disturbances. The Journal of Real Estate Finance and Economics,17:99-121. &lt;https://doi.org/10.1023/A:1007707430416&gt;"</v>
      </c>
    </row>
    <row r="144" spans="1:14">
      <c r="A144" t="s">
        <v>2637</v>
      </c>
      <c r="B144" t="b">
        <v>1</v>
      </c>
      <c r="C144" t="b">
        <v>0</v>
      </c>
      <c r="D144" t="b">
        <v>0</v>
      </c>
      <c r="E144" t="s">
        <v>1561</v>
      </c>
      <c r="F144" t="s">
        <v>2391</v>
      </c>
      <c r="G144" t="s">
        <v>2786</v>
      </c>
      <c r="H144" t="s">
        <v>207</v>
      </c>
      <c r="I144" t="s">
        <v>207</v>
      </c>
      <c r="J144" t="s">
        <v>1818</v>
      </c>
      <c r="K144" t="s">
        <v>633</v>
      </c>
      <c r="L144" t="str">
        <f t="shared" si="10"/>
        <v>Kelly, M. J., Noss, A. J., Bitetti, M. S., Maffei, L., Arispe, R. L., Paviolo, A., Angelo, C. D. D., &amp; Di Blanco, Y. E. (2008). Estimating Pu &lt;br&gt; &amp;nbsp;&amp;nbsp;&amp;nbsp;&amp;nbsp;&amp;nbsp;&amp;nbsp;&amp;nbsp;&amp;nbsp;elly, M. J., Noss, A. J., Bitetti, M. S., Maffei, L., Arispe, R. L., Paviolo, A., Angelo, C. D. D., &amp; Di Blanco, Y. E. (2008). Estimating Pumama Densities from Camera Trapping Across Three Study Sites: Bolivia, Argentina, And Belize. *Journal of Mammalogy, 89*(2), 408–418. &lt;https://doi.org/10.1644/06-MAMM-A-424R.1&gt;&lt;br&gt;&lt;br&gt;</v>
      </c>
      <c r="M144" t="str">
        <f t="shared" si="8"/>
        <v xml:space="preserve">    ref_intext_kelly_et_al_2008: "Kelly et al., 2008"</v>
      </c>
      <c r="N144" t="str">
        <f t="shared" si="9"/>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row>
    <row r="145" spans="1:14">
      <c r="A145" t="s">
        <v>2637</v>
      </c>
      <c r="B145" t="b">
        <v>1</v>
      </c>
      <c r="C145" t="b">
        <v>0</v>
      </c>
      <c r="D145" t="b">
        <v>1</v>
      </c>
      <c r="E145" t="s">
        <v>1927</v>
      </c>
      <c r="F145" t="s">
        <v>2392</v>
      </c>
      <c r="G145" t="s">
        <v>2787</v>
      </c>
      <c r="H145" t="s">
        <v>206</v>
      </c>
      <c r="I145" t="s">
        <v>206</v>
      </c>
      <c r="J145" t="s">
        <v>3525</v>
      </c>
      <c r="K145" t="s">
        <v>633</v>
      </c>
      <c r="L145" t="str">
        <f t="shared" si="10"/>
        <v>Kinnaird, M. F., &amp; O'Brien, T. G. (2011). Density estimation of sympatric carnivores using spatially explicit capture–recapture methods and s &lt;br&gt; &amp;nbsp;&amp;nbsp;&amp;nbsp;&amp;nbsp;&amp;nbsp;&amp;nbsp;&amp;nbsp;&amp;nbsp;innaird, M. F., &amp; O'Brien, T. G. (2011). Density estimation of sympatric carnivores using spatially explicit capture–recapture methods and statandard trapping grid. *Ecological Applications, 21*(8), 2908–2916. &lt;https://www.jstor.org/stable/41417102&gt;&lt;br&gt;&lt;br&gt;</v>
      </c>
      <c r="M145" t="str">
        <f t="shared" si="8"/>
        <v xml:space="preserve">    ref_intext_kinnaird_obrien_2012: "Kinnaird &amp; O'Brien, 2012"</v>
      </c>
      <c r="N145" t="str">
        <f t="shared" si="9"/>
        <v xml:space="preserve">    ref_bib_kinnaird_obrien_2012: "Kinnaird, M. F., &amp; O'Brien, T. G. (2011). Density estimation of sympatric carnivores using spatially explicit capture–recapture methods and standard trapping grid. *Ecological Applications, 21*(8), 2908–2916. &lt;https://www.jstor.org/stable/41417102&gt;"</v>
      </c>
    </row>
    <row r="146" spans="1:14">
      <c r="A146" t="s">
        <v>2637</v>
      </c>
      <c r="B146" t="b">
        <v>1</v>
      </c>
      <c r="C146" t="b">
        <v>1</v>
      </c>
      <c r="D146" t="b">
        <v>1</v>
      </c>
      <c r="E146" t="s">
        <v>1562</v>
      </c>
      <c r="F146" t="s">
        <v>2393</v>
      </c>
      <c r="G146" t="s">
        <v>2788</v>
      </c>
      <c r="H146" t="s">
        <v>205</v>
      </c>
      <c r="I146" t="s">
        <v>205</v>
      </c>
      <c r="J146" t="s">
        <v>1819</v>
      </c>
      <c r="K146" t="s">
        <v>633</v>
      </c>
      <c r="L146" t="str">
        <f t="shared" si="10"/>
        <v>Kitamura, S., Thong-Aree, S., Madsri, S., &amp; Poonswad, P. (2010). Mammal diversity and conservation in a small isolated forest of southern Tha &lt;br&gt; &amp;nbsp;&amp;nbsp;&amp;nbsp;&amp;nbsp;&amp;nbsp;&amp;nbsp;&amp;nbsp;&amp;nbsp;itamura, S., Thong-Aree, S., Madsri, S., &amp; Poonswad, P. (2010). Mammal diversity and conservation in a small isolated forest of southern Thaililand. *Raffles Bulletin of Zoology, 58*(1), 145–156. &lt;https://www.pangolinsg.org/wp-content/uploads/sites/4/2018/06/Kitamura-et-al._2010_Mammal-diversity-in-small-forest-of-Southern-Thailand.pdf&gt;&lt;br&gt;&lt;br&gt;</v>
      </c>
      <c r="M146" t="str">
        <f t="shared" si="8"/>
        <v xml:space="preserve">    ref_intext_kitamura_et_al_2010: "Kitamura et al., 2010"</v>
      </c>
      <c r="N146" t="str">
        <f t="shared" si="9"/>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row>
    <row r="147" spans="1:14">
      <c r="A147" t="s">
        <v>2637</v>
      </c>
      <c r="B147" t="b">
        <v>0</v>
      </c>
      <c r="C147" t="b">
        <v>0</v>
      </c>
      <c r="D147" t="b">
        <v>1</v>
      </c>
      <c r="E147" t="s">
        <v>1563</v>
      </c>
      <c r="F147" t="s">
        <v>2394</v>
      </c>
      <c r="G147" t="s">
        <v>2789</v>
      </c>
      <c r="H147" t="s">
        <v>204</v>
      </c>
      <c r="I147" t="s">
        <v>204</v>
      </c>
      <c r="J147" t="s">
        <v>1820</v>
      </c>
      <c r="K147" t="s">
        <v>633</v>
      </c>
      <c r="L147" t="str">
        <f t="shared" si="10"/>
        <v>Kleiber, C., &amp; Zeileis, A. (2016). Visualizing Count Data Regressions Using Rootograms. *The American Statistician, 70*(3), 296–303. &lt;https:/ &lt;br&gt; &amp;nbsp;&amp;nbsp;&amp;nbsp;&amp;nbsp;&amp;nbsp;&amp;nbsp;&amp;nbsp;&amp;nbsp;leiber, C., &amp; Zeileis, A. (2016). Visualizing Count Data Regressions Using Rootograms. *The American Statistician, 70*(3), 296–303. &lt;https://d/doi.org/10.1080/00031305.2016.1173590&gt;&lt;br&gt;&lt;br&gt;</v>
      </c>
      <c r="M147" t="str">
        <f t="shared" si="8"/>
        <v xml:space="preserve">    ref_intext_kleiber_zeileis_2016: "Kleiber &amp; Zeileis, 2016"</v>
      </c>
      <c r="N147" t="str">
        <f t="shared" si="9"/>
        <v xml:space="preserve">    ref_bib_kleiber_zeileis_2016: "Kleiber, C., &amp; Zeileis, A. (2016). Visualizing Count Data Regressions Using Rootograms. *The American Statistician, 70*(3), 296–303. &lt;https://doi.org/10.1080/00031305.2016.1173590&gt;"</v>
      </c>
    </row>
    <row r="148" spans="1:14">
      <c r="A148" t="s">
        <v>2637</v>
      </c>
      <c r="B148" t="b">
        <v>1</v>
      </c>
      <c r="C148" t="b">
        <v>0</v>
      </c>
      <c r="D148" t="b">
        <v>0</v>
      </c>
      <c r="E148" t="s">
        <v>1564</v>
      </c>
      <c r="F148" t="s">
        <v>2395</v>
      </c>
      <c r="G148" t="s">
        <v>2790</v>
      </c>
      <c r="H148" t="s">
        <v>203</v>
      </c>
      <c r="I148" t="s">
        <v>203</v>
      </c>
      <c r="J148" t="s">
        <v>3526</v>
      </c>
      <c r="K148" t="s">
        <v>633</v>
      </c>
      <c r="L148" t="str">
        <f t="shared" si="10"/>
        <v>Krebs, C. J., Boonstra, R., Gilbert, S., Reid, D., Kenney, A. J., Hofer, E. J., &amp; an Vuren, D. H. (2011). Density estimation for small mammal &lt;br&gt; &amp;nbsp;&amp;nbsp;&amp;nbsp;&amp;nbsp;&amp;nbsp;&amp;nbsp;&amp;nbsp;&amp;nbsp;rebs, C. J., Boonstra, R., Gilbert, S., Reid, D., Kenney, A. J., Hofer, E. J., &amp; an Vuren, D. H. (2011). Density estimation for small mammals s from livetrapping grids: rodents in northern Canada. *Journal of Mammalogy, 92*(5), 974–981. &lt;https://doi.org/10.1644/10-M&gt;&lt;br&gt;&lt;br&gt;</v>
      </c>
      <c r="M148" t="str">
        <f t="shared" si="8"/>
        <v xml:space="preserve">    ref_intext_krebs_et_al_2011: "Krebs et al., 2011"</v>
      </c>
      <c r="N148" t="str">
        <f t="shared" si="9"/>
        <v xml:space="preserve">    ref_bib_krebs_et_al_2011: "Krebs, C. J., Boonstra, R., Gilbert, S., Reid, D., Kenney, A. J., Hofer, E. J., &amp; an Vuren, D. H. (2011). Density estimation for small mammals from livetrapping grids: rodents in northern Canada. *Journal of Mammalogy, 92*(5), 974–981. &lt;https://doi.org/10.1644/10-M&gt;"</v>
      </c>
    </row>
    <row r="149" spans="1:14">
      <c r="A149" t="s">
        <v>2637</v>
      </c>
      <c r="B149" t="b">
        <v>1</v>
      </c>
      <c r="C149" t="b">
        <v>1</v>
      </c>
      <c r="D149" t="b">
        <v>0</v>
      </c>
      <c r="E149" t="s">
        <v>1565</v>
      </c>
      <c r="F149" t="s">
        <v>2396</v>
      </c>
      <c r="G149" t="s">
        <v>2791</v>
      </c>
      <c r="H149" t="s">
        <v>202</v>
      </c>
      <c r="I149" t="s">
        <v>202</v>
      </c>
      <c r="J149" t="s">
        <v>3557</v>
      </c>
      <c r="K149" t="s">
        <v>633</v>
      </c>
      <c r="L149" t="str">
        <f t="shared" si="10"/>
        <v>Kruger, H., Vaananen, V. -M., Holopainen, S., &amp; Nummi, P. (2018). The new faces of nest predation in agricultural landscapes - a camera trap  &lt;br&gt; &amp;nbsp;&amp;nbsp;&amp;nbsp;&amp;nbsp;&amp;nbsp;&amp;nbsp;&amp;nbsp;&amp;nbsp;ruger, H., Vaananen, V. -M., Holopainen, S., &amp; Nummi, P. (2018). The new faces of nest predation in agricultural landscapes - a camera trap SuSurvey with artificial nests. European *Journal of Wildlife Research, 64*(6), 76. &lt;https://doi.org/10.1007/s10344-018-1233-7&gt;&lt;br&gt;&lt;br&gt;</v>
      </c>
      <c r="M149" t="str">
        <f t="shared" si="8"/>
        <v xml:space="preserve">    ref_intext_kruger_et_al_2018: "Kruger et al., 2018"</v>
      </c>
      <c r="N149" t="str">
        <f t="shared" si="9"/>
        <v xml:space="preserve">    ref_bib_kruger_et_al_2018: "Kruger, H., Vaananen, V. -M., Holopainen, S., &amp; Nummi, P. (2018). The new faces of nest predation in agricultural landscapes - a camera trap Survey with artificial nests. European *Journal of Wildlife Research, 64*(6), 76. &lt;https://doi.org/10.1007/s10344-018-1233-7&gt;"</v>
      </c>
    </row>
    <row r="150" spans="1:14">
      <c r="A150" t="s">
        <v>2637</v>
      </c>
      <c r="B150" t="b">
        <v>1</v>
      </c>
      <c r="C150" t="b">
        <v>0</v>
      </c>
      <c r="D150" t="b">
        <v>0</v>
      </c>
      <c r="E150" t="s">
        <v>1929</v>
      </c>
      <c r="F150" t="s">
        <v>2397</v>
      </c>
      <c r="G150" t="s">
        <v>2792</v>
      </c>
      <c r="H150" t="s">
        <v>1928</v>
      </c>
      <c r="I150" t="s">
        <v>1928</v>
      </c>
      <c r="J150" t="s">
        <v>3593</v>
      </c>
      <c r="K150" t="s">
        <v>633</v>
      </c>
      <c r="L150" t="str">
        <f t="shared" si="10"/>
        <v>Kucera, T. E., &amp; R. H. Barrett. (2011). A History of Camera Trapping. In A. F. O'Connell, J. D. Nichols, &amp; K. U. Karanth (Eds.), *Camera Trap &lt;br&gt; &amp;nbsp;&amp;nbsp;&amp;nbsp;&amp;nbsp;&amp;nbsp;&amp;nbsp;&amp;nbsp;&amp;nbsp;ucera, T. E., &amp; R. H. Barrett. (2011). A History of Camera Trapping. In A. F. O'Connell, J. D. Nichols, &amp; K. U. Karanth (Eds.), *Camera Traps s In Animal Ecology: Methods and Analyses* (pp. 9–26). Springer. &lt;https://doi.org/10.1007/978-4-431-99495-4_6&gt;&lt;br&gt;&lt;br&gt;</v>
      </c>
      <c r="M150" t="str">
        <f t="shared" si="8"/>
        <v xml:space="preserve">    ref_intext_kucera_barrett._2011: "Kucera &amp; Barrett., 2011"</v>
      </c>
      <c r="N150" t="str">
        <f t="shared" si="9"/>
        <v xml:space="preserve">    ref_bib_kucera_barrett._2011: "Kucera, T. E., &amp; R. H. Barrett. (2011). A History of Camera Trapping. In A. F. O'Connell, J. D. Nichols, &amp; K. U. Karanth (Eds.), *Camera Traps In Animal Ecology: Methods and Analyses* (pp. 9–26). Springer. &lt;https://doi.org/10.1007/978-4-431-99495-4_6&gt;"</v>
      </c>
    </row>
    <row r="151" spans="1:14">
      <c r="A151" t="s">
        <v>2637</v>
      </c>
      <c r="B151" t="b">
        <v>0</v>
      </c>
      <c r="C151" t="b">
        <v>0</v>
      </c>
      <c r="E151" t="s">
        <v>1270</v>
      </c>
      <c r="F151" t="s">
        <v>2398</v>
      </c>
      <c r="G151" t="s">
        <v>2793</v>
      </c>
      <c r="H151" t="s">
        <v>1269</v>
      </c>
      <c r="I151" t="s">
        <v>1928</v>
      </c>
      <c r="J151" t="s">
        <v>1268</v>
      </c>
      <c r="K151" t="s">
        <v>633</v>
      </c>
      <c r="L151" t="str">
        <f t="shared" si="10"/>
        <v>Kunin, W. K. (1997). Introduction: on the causes and consequences of rare-common differences. In Kunin, W. K., &amp; Kevin, J. G. (Eds) *The Biol &lt;br&gt; &amp;nbsp;&amp;nbsp;&amp;nbsp;&amp;nbsp;&amp;nbsp;&amp;nbsp;&amp;nbsp;&amp;nbsp;unin, W. K. (1997). Introduction: on the causes and consequences of rare-common differences. In Kunin, W. K., &amp; Kevin, J. G. (Eds) *The Biologogy of Rarity. * (pp. 3-4). Chapman &amp; Hall. &lt;https://link.springer.com/book/10.1007/978-94-011-5874-9&gt;&lt;br&gt;&lt;br&gt;</v>
      </c>
      <c r="M151" t="str">
        <f t="shared" si="8"/>
        <v xml:space="preserve">    ref_intext_kunin_1997: "Kunin, 1997"</v>
      </c>
      <c r="N151" t="str">
        <f t="shared" si="9"/>
        <v xml:space="preserve">    ref_bib_kunin_1997: "Kunin, W. K. (1997). Introduction: on the causes and consequences of rare-common differences. In Kunin, W. K., &amp; Kevin, J. G. (Eds) *The Biology of Rarity. * (pp. 3-4). Chapman &amp; Hall. &lt;https://link.springer.com/book/10.1007/978-94-011-5874-9&gt;"</v>
      </c>
    </row>
    <row r="152" spans="1:14">
      <c r="A152" t="s">
        <v>2637</v>
      </c>
      <c r="B152" t="b">
        <v>1</v>
      </c>
      <c r="C152" t="b">
        <v>0</v>
      </c>
      <c r="D152" t="b">
        <v>0</v>
      </c>
      <c r="E152" t="s">
        <v>1566</v>
      </c>
      <c r="F152" t="s">
        <v>2399</v>
      </c>
      <c r="G152" t="s">
        <v>2794</v>
      </c>
      <c r="H152" t="s">
        <v>201</v>
      </c>
      <c r="I152" t="s">
        <v>201</v>
      </c>
      <c r="J152" t="s">
        <v>1821</v>
      </c>
      <c r="K152" t="s">
        <v>633</v>
      </c>
      <c r="L152" t="str">
        <f t="shared" si="10"/>
        <v>Kusi, N., Sillero‐Zubiri, C., Macdonald, D. W., Johnson, P. J., &amp; Werhahn, G. (2019). Perspectives of traditional Himalayan communities on fo &lt;br&gt; &amp;nbsp;&amp;nbsp;&amp;nbsp;&amp;nbsp;&amp;nbsp;&amp;nbsp;&amp;nbsp;&amp;nbsp;usi, N., Sillero‐Zubiri, C., Macdonald, D. W., Johnson, P. J., &amp; Werhahn, G. (2019). Perspectives of traditional Himalayan communities on foststering coexistence with Himalayan wolf and snow leopard. *Conservation Science and Practice, 2*(3). &lt;https://doi.org/10.1111/csp2.165&gt;&lt;br&gt;&lt;br&gt;</v>
      </c>
      <c r="M152" t="str">
        <f t="shared" si="8"/>
        <v xml:space="preserve">    ref_intext_kusi_et_al_2019: "Kusi et al., 2019"</v>
      </c>
      <c r="N152" t="str">
        <f t="shared" si="9"/>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row>
    <row r="153" spans="1:14">
      <c r="A153" t="s">
        <v>2638</v>
      </c>
      <c r="B153" t="b">
        <v>1</v>
      </c>
      <c r="C153" t="b">
        <v>1</v>
      </c>
      <c r="D153" t="b">
        <v>0</v>
      </c>
      <c r="E153" t="s">
        <v>1567</v>
      </c>
      <c r="F153" t="s">
        <v>2400</v>
      </c>
      <c r="G153" t="s">
        <v>2795</v>
      </c>
      <c r="H153" t="s">
        <v>200</v>
      </c>
      <c r="I153" t="s">
        <v>200</v>
      </c>
      <c r="J153" t="s">
        <v>1822</v>
      </c>
      <c r="K153" t="s">
        <v>633</v>
      </c>
      <c r="L153" t="str">
        <f t="shared" si="10"/>
        <v>Lahoz-Monfort, J. J., &amp; Magrath, M. J. L. (2021). A Comprehensive Overview of Technologies for Species and Habitat Monitoring and Conservatio &lt;br&gt; &amp;nbsp;&amp;nbsp;&amp;nbsp;&amp;nbsp;&amp;nbsp;&amp;nbsp;&amp;nbsp;&amp;nbsp;ahoz-Monfort, J. J., &amp; Magrath, M. J. L. (2021). A Comprehensive Overview of Technologies for Species and Habitat Monitoring and Conservation.n. *Bioscience, 71*(10), 1038–1062. &lt;https://doi.org/10.1093/biosci/biab073&gt;&lt;br&gt;&lt;br&gt;</v>
      </c>
      <c r="M153" t="str">
        <f t="shared" si="8"/>
        <v xml:space="preserve">    ref_intext_lahoz_monfort_magrath_2021: "Lahoz-Monfort &amp; Magrath, 2021"</v>
      </c>
      <c r="N153" t="str">
        <f t="shared" si="9"/>
        <v xml:space="preserve">    ref_bib_lahoz_monfort_magrath_2021: "Lahoz-Monfort, J. J., &amp; Magrath, M. J. L. (2021). A Comprehensive Overview of Technologies for Species and Habitat Monitoring and Conservation. *Bioscience, 71*(10), 1038–1062. &lt;https://doi.org/10.1093/biosci/biab073&gt;"</v>
      </c>
    </row>
    <row r="154" spans="1:14">
      <c r="A154" t="s">
        <v>2638</v>
      </c>
      <c r="B154" t="b">
        <v>1</v>
      </c>
      <c r="C154" t="b">
        <v>0</v>
      </c>
      <c r="D154" t="b">
        <v>0</v>
      </c>
      <c r="E154" t="s">
        <v>18</v>
      </c>
      <c r="F154" t="s">
        <v>2401</v>
      </c>
      <c r="G154" t="s">
        <v>2796</v>
      </c>
      <c r="H154" t="s">
        <v>199</v>
      </c>
      <c r="I154" t="s">
        <v>199</v>
      </c>
      <c r="J154" t="s">
        <v>1823</v>
      </c>
      <c r="K154" t="s">
        <v>633</v>
      </c>
      <c r="L154" t="str">
        <f t="shared" si="10"/>
        <v>Lambert, D. (1992). Zero-Inflated Poisson Regression, with an application to Defects in Manufacturing. *Technometrics, 34*(1), 1–14. &lt;https:/ &lt;br&gt; &amp;nbsp;&amp;nbsp;&amp;nbsp;&amp;nbsp;&amp;nbsp;&amp;nbsp;&amp;nbsp;&amp;nbsp;ambert, D. (1992). Zero-Inflated Poisson Regression, with an application to Defects in Manufacturing. *Technometrics, 34*(1), 1–14. &lt;https://d/doi.org/10.2307/1269547&gt;&lt;br&gt;&lt;br&gt;</v>
      </c>
      <c r="M154" t="str">
        <f t="shared" si="8"/>
        <v xml:space="preserve">    ref_intext_lambert_1992: "Lambert, 1992"</v>
      </c>
      <c r="N154" t="str">
        <f t="shared" si="9"/>
        <v xml:space="preserve">    ref_bib_lambert_1992: "Lambert, D. (1992). Zero-Inflated Poisson Regression, with an application to Defects in Manufacturing. *Technometrics, 34*(1), 1–14. &lt;https://doi.org/10.2307/1269547&gt;"</v>
      </c>
    </row>
    <row r="155" spans="1:14">
      <c r="A155" t="s">
        <v>2638</v>
      </c>
      <c r="B155" t="b">
        <v>1</v>
      </c>
      <c r="C155" t="b">
        <v>1</v>
      </c>
      <c r="D155" t="b">
        <v>0</v>
      </c>
      <c r="E155" t="s">
        <v>1568</v>
      </c>
      <c r="F155" t="s">
        <v>2402</v>
      </c>
      <c r="G155" t="s">
        <v>2797</v>
      </c>
      <c r="H155" t="s">
        <v>198</v>
      </c>
      <c r="I155" t="s">
        <v>818</v>
      </c>
      <c r="J155" t="s">
        <v>1824</v>
      </c>
      <c r="K155" t="s">
        <v>633</v>
      </c>
      <c r="L155" t="str">
        <f t="shared" si="10"/>
        <v>Lazenby, B. T., Mooney, N. J., &amp; Dickman, C. R. (2015). Detecting species interactions using remote cameras: Effects on small mammals of pred &lt;br&gt; &amp;nbsp;&amp;nbsp;&amp;nbsp;&amp;nbsp;&amp;nbsp;&amp;nbsp;&amp;nbsp;&amp;nbsp;azenby, B. T., Mooney, N. J., &amp; Dickman, C. R. (2015). Detecting species interactions using remote cameras: Effects on small mammals of predatators, conspecifics, and climate. *Ecosphere, 6*(12), 1–18. &lt;https://doi.org/10.1890/ES14-00522.1&gt;&lt;br&gt;&lt;br&gt;</v>
      </c>
      <c r="M155" t="str">
        <f t="shared" si="8"/>
        <v xml:space="preserve">    ref_intext_lazenby_et_al_2015: "Lazenby et al., 2015"</v>
      </c>
      <c r="N155" t="str">
        <f t="shared" si="9"/>
        <v xml:space="preserve">    ref_bib_lazenby_et_al_2015: "Lazenby, B. T., Mooney, N. J., &amp; Dickman, C. R. (2015). Detecting species interactions using remote cameras: Effects on small mammals of predators, conspecifics, and climate. *Ecosphere, 6*(12), 1–18. &lt;https://doi.org/10.1890/ES14-00522.1&gt;"</v>
      </c>
    </row>
    <row r="156" spans="1:14">
      <c r="A156" t="s">
        <v>2638</v>
      </c>
      <c r="B156" t="b">
        <v>0</v>
      </c>
      <c r="C156" t="b">
        <v>0</v>
      </c>
      <c r="D156" t="b">
        <v>1</v>
      </c>
      <c r="E156" t="s">
        <v>1569</v>
      </c>
      <c r="F156" t="s">
        <v>2403</v>
      </c>
      <c r="G156" t="s">
        <v>2798</v>
      </c>
      <c r="H156" t="s">
        <v>197</v>
      </c>
      <c r="I156" t="s">
        <v>197</v>
      </c>
      <c r="J156" t="s">
        <v>1825</v>
      </c>
      <c r="K156" t="s">
        <v>633</v>
      </c>
      <c r="L156" t="str">
        <f t="shared" si="10"/>
        <v>Lele, S. R., Merrill, E. H., Keim, J., &amp; Boyce, M. S. (2013). Selection, use, choice and occupancy: Clarifying concepts in resource selection &lt;br&gt; &amp;nbsp;&amp;nbsp;&amp;nbsp;&amp;nbsp;&amp;nbsp;&amp;nbsp;&amp;nbsp;&amp;nbsp;ele, S. R., Merrill, E. H., Keim, J., &amp; Boyce, M. S. (2013). Selection, use, choice and occupancy: Clarifying concepts in resource selection s studies. Journal of Animal Ecology, 82(6), 1183–1191. &lt;https://doi.org/10.1111/1365-2656.12141&gt;&lt;br&gt;&lt;br&gt;</v>
      </c>
      <c r="M156" t="str">
        <f t="shared" si="8"/>
        <v xml:space="preserve">    ref_intext_lele_et_al_2013: "Lele et al., 2013"</v>
      </c>
      <c r="N156" t="str">
        <f t="shared" si="9"/>
        <v xml:space="preserve">    ref_bib_lele_et_al_2013: "Lele, S. R., Merrill, E. H., Keim, J., &amp; Boyce, M. S. (2013). Selection, use, choice and occupancy: Clarifying concepts in resource selection studies. Journal of Animal Ecology, 82(6), 1183–1191. &lt;https://doi.org/10.1111/1365-2656.12141&gt;"</v>
      </c>
    </row>
    <row r="157" spans="1:14">
      <c r="A157" t="s">
        <v>2638</v>
      </c>
      <c r="B157" t="b">
        <v>1</v>
      </c>
      <c r="C157" t="b">
        <v>0</v>
      </c>
      <c r="D157" t="b">
        <v>0</v>
      </c>
      <c r="E157" t="s">
        <v>1570</v>
      </c>
      <c r="F157" t="s">
        <v>2404</v>
      </c>
      <c r="G157" t="s">
        <v>2799</v>
      </c>
      <c r="H157" t="s">
        <v>196</v>
      </c>
      <c r="I157" t="s">
        <v>196</v>
      </c>
      <c r="J157" t="s">
        <v>1826</v>
      </c>
      <c r="K157" t="s">
        <v>633</v>
      </c>
      <c r="L157" t="str">
        <f t="shared" si="10"/>
        <v>Li, S., McShea, W. J., Wang, D. J., Huang, J. Z., &amp; Shao, L. K. (2012). A Direct Comparison of Camera-Trapping and Sign Transects for Monitor &lt;br&gt; &amp;nbsp;&amp;nbsp;&amp;nbsp;&amp;nbsp;&amp;nbsp;&amp;nbsp;&amp;nbsp;&amp;nbsp;i, S., McShea, W. J., Wang, D. J., Huang, J. Z., &amp; Shao, L. K. (2012). A Direct Comparison of Camera-Trapping and Sign Transects for Monitorining Wildlife in the Wanglang National Nature Reserve, China. *Wildlife Society Bulletin, 36*(3), 538–545. &lt;https://doi.org/10.1002/wsb.161&gt;&lt;br&gt;&lt;br&gt;</v>
      </c>
      <c r="M157" t="str">
        <f t="shared" si="8"/>
        <v xml:space="preserve">    ref_intext_li_et_al_2012: "Li et al., 2012"</v>
      </c>
      <c r="N157" t="str">
        <f t="shared" si="9"/>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row>
    <row r="158" spans="1:14">
      <c r="A158" t="s">
        <v>2638</v>
      </c>
      <c r="B158" t="b">
        <v>1</v>
      </c>
      <c r="C158" t="b">
        <v>0</v>
      </c>
      <c r="D158" t="b">
        <v>0</v>
      </c>
      <c r="E158" t="s">
        <v>1571</v>
      </c>
      <c r="F158" t="s">
        <v>2405</v>
      </c>
      <c r="G158" t="s">
        <v>2800</v>
      </c>
      <c r="H158" t="s">
        <v>195</v>
      </c>
      <c r="I158" t="s">
        <v>195</v>
      </c>
      <c r="J158" t="s">
        <v>3527</v>
      </c>
      <c r="K158" t="s">
        <v>633</v>
      </c>
      <c r="L158" t="str">
        <f t="shared" si="10"/>
        <v>Linden, D. W., Fuller, A. K., Royle, J. A., &amp; Hare, M. P. (2017). Examining the occupancy–Density relationship for a low‐Density carnivore. * &lt;br&gt; &amp;nbsp;&amp;nbsp;&amp;nbsp;&amp;nbsp;&amp;nbsp;&amp;nbsp;&amp;nbsp;&amp;nbsp;inden, D. W., Fuller, A. K., Royle, J. A., &amp; Hare, M. P. (2017). Examining the occupancy–Density relationship for a low‐Density carnivore. *JoJournal of Applied Ecology, 54*(6), 2043–2052. &lt;https://doi.org/10.1111/1365-2664.12883&gt;&lt;br&gt;&lt;br&gt;</v>
      </c>
      <c r="M158" t="str">
        <f t="shared" si="8"/>
        <v xml:space="preserve">    ref_intext_linden_et_al_2017: "Linden et al., 2017"</v>
      </c>
      <c r="N158" t="str">
        <f t="shared" si="9"/>
        <v xml:space="preserve">    ref_bib_linden_et_al_2017: "Linden, D. W., Fuller, A. K., Royle, J. A., &amp; Hare, M. P. (2017). Examining the occupancy–Density relationship for a low‐Density carnivore. *Journal of Applied Ecology, 54*(6), 2043–2052. &lt;https://doi.org/10.1111/1365-2664.12883&gt;"</v>
      </c>
    </row>
    <row r="159" spans="1:14">
      <c r="A159" t="s">
        <v>2638</v>
      </c>
      <c r="B159" t="b">
        <v>1</v>
      </c>
      <c r="C159" t="b">
        <v>0</v>
      </c>
      <c r="D159" t="b">
        <v>0</v>
      </c>
      <c r="E159" t="s">
        <v>1572</v>
      </c>
      <c r="F159" t="s">
        <v>2406</v>
      </c>
      <c r="G159" t="s">
        <v>2801</v>
      </c>
      <c r="H159" t="s">
        <v>194</v>
      </c>
      <c r="I159" t="s">
        <v>194</v>
      </c>
      <c r="J159" t="s">
        <v>1827</v>
      </c>
      <c r="K159" t="s">
        <v>633</v>
      </c>
      <c r="L159" t="str">
        <f t="shared" si="10"/>
        <v>Loonam, K. E., Lukacs, P. M., Ausband, D. E., Mitchell, M. S., &amp; Robinson, H. S. (2021). Assessing the robustness of time-to-event models for &lt;br&gt; &amp;nbsp;&amp;nbsp;&amp;nbsp;&amp;nbsp;&amp;nbsp;&amp;nbsp;&amp;nbsp;&amp;nbsp;oonam, K. E., Lukacs, P. M., Ausband, D. E., Mitchell, M. S., &amp; Robinson, H. S. (2021). Assessing the robustness of time-to-event models for e estimating unmarked wildlife abundance using remote cameras. *Ecological Applications, 31*(6), Article e02388. &lt;https://doi.org/10.1002/eap.2388&gt;&lt;br&gt;&lt;br&gt;</v>
      </c>
      <c r="M159" t="str">
        <f t="shared" si="8"/>
        <v xml:space="preserve">    ref_intext_loonam_et_al_2021: "Loonam et al., 2021"</v>
      </c>
      <c r="N159" t="str">
        <f t="shared" si="9"/>
        <v xml:space="preserve">    ref_bib_loonam_et_al_2021: "Loonam, K. E., Lukacs, P. M., Ausband, D. E., Mitchell, M. S., &amp; Robinson, H. S. (2021). Assessing the robustness of time-to-event models for estimating unmarked wildlife abundance using remote cameras. *Ecological Applications, 31*(6), Article e02388. &lt;https://doi.org/10.1002/eap.2388&gt;"</v>
      </c>
    </row>
    <row r="160" spans="1:14">
      <c r="A160" t="s">
        <v>2638</v>
      </c>
      <c r="B160" t="b">
        <v>0</v>
      </c>
      <c r="C160" t="b">
        <v>0</v>
      </c>
      <c r="E160" t="s">
        <v>2241</v>
      </c>
      <c r="F160" t="s">
        <v>2573</v>
      </c>
      <c r="G160" t="s">
        <v>2968</v>
      </c>
      <c r="H160" t="s">
        <v>2240</v>
      </c>
      <c r="I160" t="s">
        <v>2240</v>
      </c>
      <c r="J160" t="s">
        <v>2239</v>
      </c>
      <c r="K160" t="s">
        <v>633</v>
      </c>
      <c r="L160" t="str">
        <f t="shared" si="10"/>
        <v>Loreau, M. (2010). Estimating Species Richness Using Species Accumulation and Rarefaction Curves. In O. Kinne (Ed.), *The Challenges of Biodi &lt;br&gt; &amp;nbsp;&amp;nbsp;&amp;nbsp;&amp;nbsp;&amp;nbsp;&amp;nbsp;&amp;nbsp;&amp;nbsp;oreau, M. (2010). Estimating Species Richness Using Species Accumulation and Rarefaction Curves. In O. Kinne (Ed.), *The Challenges of Biodiveversity Science* (17th ed., Vol. 1, pp. 20–21). International Ecology Institute. &lt;https://www.researchgate.net/publication/285953769_The_challenges_of_biodiversity_science&gt;&lt;br&gt;&lt;br&gt;</v>
      </c>
      <c r="M160" t="str">
        <f t="shared" si="8"/>
        <v xml:space="preserve">    ref_intext_loreau_2010: "Loreau, 2010"</v>
      </c>
      <c r="N160" t="str">
        <f t="shared" si="9"/>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row>
    <row r="161" spans="1:14">
      <c r="A161" t="s">
        <v>2638</v>
      </c>
      <c r="B161" t="b">
        <v>1</v>
      </c>
      <c r="C161" t="b">
        <v>1</v>
      </c>
      <c r="D161" t="b">
        <v>0</v>
      </c>
      <c r="E161" t="s">
        <v>1573</v>
      </c>
      <c r="F161" t="s">
        <v>2407</v>
      </c>
      <c r="G161" t="s">
        <v>2802</v>
      </c>
      <c r="H161" t="s">
        <v>193</v>
      </c>
      <c r="I161" t="s">
        <v>817</v>
      </c>
      <c r="J161" t="s">
        <v>1828</v>
      </c>
      <c r="K161" t="s">
        <v>633</v>
      </c>
      <c r="L161" t="str">
        <f t="shared" si="10"/>
        <v>Lynch, T. P., Alderman, R., &amp; Hobday, A. J. (2015). A high-resolution panorama camera system for monitoring colony-wide seabird nesting behav &lt;br&gt; &amp;nbsp;&amp;nbsp;&amp;nbsp;&amp;nbsp;&amp;nbsp;&amp;nbsp;&amp;nbsp;&amp;nbsp;ynch, T. P., Alderman, R., &amp; Hobday, A. J. (2015). A high-resolution panorama camera system for monitoring colony-wide seabird nesting behavioiour. *Methods in Ecology and Evolution, 6*(5), 491–499. &lt;https://doi.org/10.1111/2041-210X.12339&gt;&lt;br&gt;&lt;br&gt;</v>
      </c>
      <c r="M161" t="str">
        <f t="shared" si="8"/>
        <v xml:space="preserve">    ref_intext_lynch_et_al_2015: "Lynch et al., 2015"</v>
      </c>
      <c r="N161" t="str">
        <f t="shared" si="9"/>
        <v xml:space="preserve">    ref_bib_lynch_et_al_2015: "Lynch, T. P., Alderman, R., &amp; Hobday, A. J. (2015). A high-resolution panorama camera system for monitoring colony-wide seabird nesting behaviour. *Methods in Ecology and Evolution, 6*(5), 491–499. &lt;https://doi.org/10.1111/2041-210X.12339&gt;"</v>
      </c>
    </row>
    <row r="162" spans="1:14">
      <c r="A162" t="s">
        <v>2639</v>
      </c>
      <c r="B162" t="b">
        <v>1</v>
      </c>
      <c r="C162" t="b">
        <v>0</v>
      </c>
      <c r="D162" t="b">
        <v>0</v>
      </c>
      <c r="E162" t="s">
        <v>1574</v>
      </c>
      <c r="F162" t="s">
        <v>2410</v>
      </c>
      <c r="G162" t="s">
        <v>2805</v>
      </c>
      <c r="H162" t="s">
        <v>188</v>
      </c>
      <c r="I162" t="s">
        <v>188</v>
      </c>
      <c r="J162" t="s">
        <v>1830</v>
      </c>
      <c r="K162" t="s">
        <v>633</v>
      </c>
      <c r="L162" t="str">
        <f t="shared" si="10"/>
        <v>MacKenzie, D. I., Nichols, J. D., Lachman, G. B., Droege, S., Royle, J. A., &amp; Langtimm, C. A. (2002). Estimating Site Occupancy Rates When De &lt;br&gt; &amp;nbsp;&amp;nbsp;&amp;nbsp;&amp;nbsp;&amp;nbsp;&amp;nbsp;&amp;nbsp;&amp;nbsp;acKenzie, D. I., Nichols, J. D., Lachman, G. B., Droege, S., Royle, J. A., &amp; Langtimm, C. A. (2002). Estimating Site Occupancy Rates When Detetection Probabilities Are Less Than One. *Ecology, 83*(8), 2248–2255. &lt;https://doi.org/10.2307/3072056&gt;&lt;br&gt;&lt;br&gt;</v>
      </c>
      <c r="M162" t="str">
        <f t="shared" si="8"/>
        <v xml:space="preserve">    ref_intext_mackenzie_et_al_2002: "MacKenzie et al., 2002"</v>
      </c>
      <c r="N162" t="str">
        <f t="shared" si="9"/>
        <v xml:space="preserve">    ref_bib_mackenzie_et_al_2002: "MacKenzie, D. I., Nichols, J. D., Lachman, G. B., Droege, S., Royle, J. A., &amp; Langtimm, C. A. (2002). Estimating Site Occupancy Rates When Detection Probabilities Are Less Than One. *Ecology, 83*(8), 2248–2255. &lt;https://doi.org/10.2307/3072056&gt;"</v>
      </c>
    </row>
    <row r="163" spans="1:14">
      <c r="A163" t="s">
        <v>2639</v>
      </c>
      <c r="B163" t="b">
        <v>1</v>
      </c>
      <c r="C163" t="b">
        <v>0</v>
      </c>
      <c r="D163" t="b">
        <v>0</v>
      </c>
      <c r="E163" t="s">
        <v>1575</v>
      </c>
      <c r="F163" t="s">
        <v>2411</v>
      </c>
      <c r="G163" t="s">
        <v>2806</v>
      </c>
      <c r="H163" t="s">
        <v>189</v>
      </c>
      <c r="I163" t="s">
        <v>189</v>
      </c>
      <c r="J163" t="s">
        <v>1831</v>
      </c>
      <c r="K163" t="s">
        <v>633</v>
      </c>
      <c r="L163" t="str">
        <f t="shared" si="10"/>
        <v>MacKenzie, D. I., Nichols, J. D., Hines, J. E., Knutson, M. G., &amp; Franklin, A. B. (2003). Estimating site occupancy, colonization, and local  &lt;br&gt; &amp;nbsp;&amp;nbsp;&amp;nbsp;&amp;nbsp;&amp;nbsp;&amp;nbsp;&amp;nbsp;&amp;nbsp;acKenzie, D. I., Nichols, J. D., Hines, J. E., Knutson, M. G., &amp; Franklin, A. B. (2003). Estimating site occupancy, colonization, and local exextinction when a species is detected imperfectly. *Ecology, 84*(8), 2200–2207. &lt;https://doi.org/10.1890/02-3090&gt;&lt;br&gt;&lt;br&gt;</v>
      </c>
      <c r="M163" t="str">
        <f t="shared" si="8"/>
        <v xml:space="preserve">    ref_intext_mackenzie_et_al_2003: "MacKenzie et al., 2003"</v>
      </c>
      <c r="N163" t="str">
        <f t="shared" si="9"/>
        <v xml:space="preserve">    ref_bib_mackenzie_et_al_2003: "MacKenzie, D. I., Nichols, J. D., Hines, J. E., Knutson, M. G., &amp; Franklin, A. B. (2003). Estimating site occupancy, colonization, and local extinction when a species is detected imperfectly. *Ecology, 84*(8), 2200–2207. &lt;https://doi.org/10.1890/02-3090&gt;"</v>
      </c>
    </row>
    <row r="164" spans="1:14">
      <c r="A164" t="s">
        <v>2639</v>
      </c>
      <c r="B164" t="b">
        <v>1</v>
      </c>
      <c r="C164" t="b">
        <v>0</v>
      </c>
      <c r="D164" t="b">
        <v>0</v>
      </c>
      <c r="E164" t="s">
        <v>1576</v>
      </c>
      <c r="F164" t="s">
        <v>2412</v>
      </c>
      <c r="G164" t="s">
        <v>2807</v>
      </c>
      <c r="H164" t="s">
        <v>190</v>
      </c>
      <c r="I164" t="s">
        <v>816</v>
      </c>
      <c r="J164" t="s">
        <v>1832</v>
      </c>
      <c r="K164" t="s">
        <v>633</v>
      </c>
      <c r="L164" t="str">
        <f t="shared" si="10"/>
        <v>MacKenzie, D. I., Bailey, L. L., &amp; Nichols, J. D. (2004). Investigating Species Co-Occurrence Patterns When Species Are Detected Imperfectly. &lt;br&gt; &amp;nbsp;&amp;nbsp;&amp;nbsp;&amp;nbsp;&amp;nbsp;&amp;nbsp;&amp;nbsp;&amp;nbsp;acKenzie, D. I., Bailey, L. L., &amp; Nichols, J. D. (2004). Investigating Species Co-Occurrence Patterns When Species Are Detected Imperfectly. * *Journal of Animal Ecology, 73*(3), 546–555. &lt;https://doi.org/10.1111/j.0021-8790.2004.00828.x&gt;&lt;br&gt;&lt;br&gt;</v>
      </c>
      <c r="M164" t="str">
        <f t="shared" si="8"/>
        <v xml:space="preserve">    ref_intext_mackenzie_et_al_2004: "MacKenzie et al., 2004"</v>
      </c>
      <c r="N164" t="str">
        <f t="shared" si="9"/>
        <v xml:space="preserve">    ref_bib_mackenzie_et_al_2004: "MacKenzie, D. I., Bailey, L. L., &amp; Nichols, J. D. (2004). Investigating Species Co-Occurrence Patterns When Species Are Detected Imperfectly. *Journal of Animal Ecology, 73*(3), 546–555. &lt;https://doi.org/10.1111/j.0021-8790.2004.00828.x&gt;"</v>
      </c>
    </row>
    <row r="165" spans="1:14">
      <c r="A165" t="s">
        <v>2639</v>
      </c>
      <c r="B165" t="b">
        <v>1</v>
      </c>
      <c r="C165" t="b">
        <v>0</v>
      </c>
      <c r="D165" t="b">
        <v>0</v>
      </c>
      <c r="E165" t="s">
        <v>1577</v>
      </c>
      <c r="F165" t="s">
        <v>2413</v>
      </c>
      <c r="G165" t="s">
        <v>2808</v>
      </c>
      <c r="H165" t="s">
        <v>187</v>
      </c>
      <c r="I165" t="s">
        <v>187</v>
      </c>
      <c r="J165" s="8" t="s">
        <v>3574</v>
      </c>
      <c r="K165" t="s">
        <v>633</v>
      </c>
      <c r="L165" t="str">
        <f t="shared" si="10"/>
        <v>MacKenzie, D. I., Nichols, J. D., Royle, J. A., Pollock, K. H., Bailey, L. L., &amp; Hines, J. E. (2006). *Occupancy Estimation and Modeling: Inf &lt;br&gt; &amp;nbsp;&amp;nbsp;&amp;nbsp;&amp;nbsp;&amp;nbsp;&amp;nbsp;&amp;nbsp;&amp;nbsp;acKenzie, D. I., Nichols, J. D., Royle, J. A., Pollock, K. H., Bailey, L. L., &amp; Hines, J. E. (2006). *Occupancy Estimation and Modeling: Infererring Patterns and Dynamics of Species Occurrence*. Academic Press, USA. &lt;https://www.sciencedirect.com/book/9780124071971/occupancy-estimation-and-modeling&gt;&lt;br&gt;&lt;br&gt;</v>
      </c>
      <c r="M165" t="str">
        <f t="shared" si="8"/>
        <v xml:space="preserve">    ref_intext_mackenzie_et_al_2006: "MacKenzie et al., 2006"</v>
      </c>
      <c r="N165" t="str">
        <f t="shared" si="9"/>
        <v xml:space="preserve">    ref_bib_mackenzie_et_al_2006: "MacKenzie, D. I., Nichols, J. D., Royle, J. A., Pollock, K. H., Bailey, L. L., &amp; Hines, J. E. (2006). *Occupancy Estimation and Modeling: Inferring Patterns and Dynamics of Species Occurrence*. Academic Press, USA. &lt;https://www.sciencedirect.com/book/9780124071971/occupancy-estimation-and-modeling&gt;"</v>
      </c>
    </row>
    <row r="166" spans="1:14">
      <c r="A166" t="s">
        <v>2639</v>
      </c>
      <c r="B166" t="b">
        <v>1</v>
      </c>
      <c r="C166" t="b">
        <v>1</v>
      </c>
      <c r="D166" t="b">
        <v>1</v>
      </c>
      <c r="E166" t="s">
        <v>1578</v>
      </c>
      <c r="F166" t="s">
        <v>2408</v>
      </c>
      <c r="G166" t="s">
        <v>2803</v>
      </c>
      <c r="H166" t="s">
        <v>192</v>
      </c>
      <c r="I166" t="s">
        <v>192</v>
      </c>
      <c r="J166" t="s">
        <v>1829</v>
      </c>
      <c r="K166" t="s">
        <v>633</v>
      </c>
      <c r="L166" t="str">
        <f t="shared" si="10"/>
        <v>MacKenzie, D. I., &amp; Kendall, W. L. (2002) How Should Detection Probability Be Incorporated into Estimates of Relative Abundance? *Ecology, 83 &lt;br&gt; &amp;nbsp;&amp;nbsp;&amp;nbsp;&amp;nbsp;&amp;nbsp;&amp;nbsp;&amp;nbsp;&amp;nbsp;acKenzie, D. I., &amp; Kendall, W. L. (2002) How Should Detection Probability Be Incorporated into Estimates of Relative Abundance? *Ecology, 83*(*(9), 2387–93. &lt;https://doi.org/10.1890/0012-9658(2002)083[2387:HSDPBI]2.0.CO;2&gt;&lt;br&gt;&lt;br&gt;</v>
      </c>
      <c r="M166" t="str">
        <f t="shared" si="8"/>
        <v xml:space="preserve">    ref_intext_mackenzie_kendall_2002: "MacKenzie &amp; Kendall, 2002"</v>
      </c>
      <c r="N166" t="str">
        <f t="shared" si="9"/>
        <v xml:space="preserve">    ref_bib_mackenzie_kendall_2002: "MacKenzie, D. I., &amp; Kendall, W. L. (2002) How Should Detection Probability Be Incorporated into Estimates of Relative Abundance? *Ecology, 83*(9), 2387–93. &lt;https://doi.org/10.1890/0012-9658(2002)083[2387:HSDPBI]2.0.CO;2&gt;"</v>
      </c>
    </row>
    <row r="167" spans="1:14">
      <c r="A167" t="s">
        <v>2639</v>
      </c>
      <c r="B167" t="b">
        <v>1</v>
      </c>
      <c r="C167" t="b">
        <v>0</v>
      </c>
      <c r="D167" t="b">
        <v>1</v>
      </c>
      <c r="E167" t="s">
        <v>1579</v>
      </c>
      <c r="F167" t="s">
        <v>2409</v>
      </c>
      <c r="G167" t="s">
        <v>2804</v>
      </c>
      <c r="H167" t="s">
        <v>191</v>
      </c>
      <c r="I167" t="s">
        <v>191</v>
      </c>
      <c r="J167" t="s">
        <v>3558</v>
      </c>
      <c r="K167" t="s">
        <v>633</v>
      </c>
      <c r="L167" t="str">
        <f t="shared" si="10"/>
        <v>Mackenzie, D. I., &amp; Royle, J. A. (2005). Designing occupancy studies: general advice and allocating Survey effort. *Journal of Applied Ecolog &lt;br&gt; &amp;nbsp;&amp;nbsp;&amp;nbsp;&amp;nbsp;&amp;nbsp;&amp;nbsp;&amp;nbsp;&amp;nbsp;ackenzie, D. I., &amp; Royle, J. A. (2005). Designing occupancy studies: general advice and allocating Survey effort. *Journal of Applied Ecology,y, 42*, 1105–1114. &lt;https://doi.org/10.1111/j.1365-2664.2005.01098.x&gt;&lt;br&gt;&lt;br&gt;</v>
      </c>
      <c r="M167" t="str">
        <f t="shared" si="8"/>
        <v xml:space="preserve">    ref_intext_mackenzie_royle_2005: "Mackenzie &amp; Royle, 2005"</v>
      </c>
      <c r="N167" t="str">
        <f t="shared" si="9"/>
        <v xml:space="preserve">    ref_bib_mackenzie_royle_2005: "Mackenzie, D. I., &amp; Royle, J. A. (2005). Designing occupancy studies: general advice and allocating Survey effort. *Journal of Applied Ecology, 42*, 1105–1114. &lt;https://doi.org/10.1111/j.1365-2664.2005.01098.x&gt;"</v>
      </c>
    </row>
    <row r="168" spans="1:14">
      <c r="A168" t="s">
        <v>2639</v>
      </c>
      <c r="B168" t="b">
        <v>1</v>
      </c>
      <c r="C168" t="b">
        <v>0</v>
      </c>
      <c r="D168" t="b">
        <v>0</v>
      </c>
      <c r="E168" t="s">
        <v>1580</v>
      </c>
      <c r="F168" t="s">
        <v>2414</v>
      </c>
      <c r="G168" t="s">
        <v>2809</v>
      </c>
      <c r="H168" t="s">
        <v>186</v>
      </c>
      <c r="I168" t="s">
        <v>186</v>
      </c>
      <c r="J168" t="s">
        <v>3559</v>
      </c>
      <c r="K168" t="s">
        <v>633</v>
      </c>
      <c r="L168" t="str">
        <f t="shared" ref="L168:L199" si="11">LEFT(J168,141)&amp;" &lt;br&gt; &amp;nbsp;&amp;nbsp;&amp;nbsp;&amp;nbsp;&amp;nbsp;&amp;nbsp;&amp;nbsp;&amp;nbsp;"&amp;MID(J168,2,142)&amp;MID(J168,142,500)&amp;"&lt;br&gt;&lt;br&gt;"</f>
        <v>Maffei, L., &amp; Noss, A. J. (2008). How Small Is Too Small? Camera Trap Survey Areas and Density Estimates for Ocelots in the Bolivian Chaco. * &lt;br&gt; &amp;nbsp;&amp;nbsp;&amp;nbsp;&amp;nbsp;&amp;nbsp;&amp;nbsp;&amp;nbsp;&amp;nbsp;affei, L., &amp; Noss, A. J. (2008). How Small Is Too Small? Camera Trap Survey Areas and Density Estimates for Ocelots in the Bolivian Chaco. *BiBiotropica, 40*(1), 71-75. &lt;https://doi.org/10.1111/j.1744-7429.2007.00341.x&gt;&lt;br&gt;&lt;br&gt;</v>
      </c>
      <c r="M168" t="str">
        <f t="shared" si="8"/>
        <v xml:space="preserve">    ref_intext_maffei_noss_2008: "Maffei &amp; Noss, 2008"</v>
      </c>
      <c r="N168" t="str">
        <f t="shared" si="9"/>
        <v xml:space="preserve">    ref_bib_maffei_noss_2008: "Maffei, L., &amp; Noss, A. J. (2008). How Small Is Too Small? Camera Trap Survey Areas and Density Estimates for Ocelots in the Bolivian Chaco. *Biotropica, 40*(1), 71-75. &lt;https://doi.org/10.1111/j.1744-7429.2007.00341.x&gt;"</v>
      </c>
    </row>
    <row r="169" spans="1:14">
      <c r="A169" t="s">
        <v>2639</v>
      </c>
      <c r="B169" t="b">
        <v>1</v>
      </c>
      <c r="C169" t="b">
        <v>0</v>
      </c>
      <c r="D169" t="b">
        <v>0</v>
      </c>
      <c r="E169" t="s">
        <v>1581</v>
      </c>
      <c r="F169" t="s">
        <v>2415</v>
      </c>
      <c r="G169" t="s">
        <v>2810</v>
      </c>
      <c r="H169" t="s">
        <v>185</v>
      </c>
      <c r="I169" t="s">
        <v>815</v>
      </c>
      <c r="J169" t="s">
        <v>3573</v>
      </c>
      <c r="K169" t="s">
        <v>633</v>
      </c>
      <c r="L169" t="str">
        <f t="shared" si="11"/>
        <v>Manly, B. F. J., McDonald, L. L., &amp; Thomas, D. L. (1993). Resource Selection by Animals: Statistical Design and Analysis for Field Studies. C &lt;br&gt; &amp;nbsp;&amp;nbsp;&amp;nbsp;&amp;nbsp;&amp;nbsp;&amp;nbsp;&amp;nbsp;&amp;nbsp;anly, B. F. J., McDonald, L. L., &amp; Thomas, D. L. (1993). Resource Selection by Animals: Statistical Design and Analysis for Field Studies. Chahapman &amp; Hall, London, p. 177. &lt;https://doi.org/10.1007/0-306-48151-0&gt;&lt;br&gt;&lt;br&gt;</v>
      </c>
      <c r="M169" t="str">
        <f t="shared" si="8"/>
        <v xml:space="preserve">    ref_intext_manly_et_al_1993: "Manly et al., 1993"</v>
      </c>
      <c r="N169" t="str">
        <f t="shared" si="9"/>
        <v xml:space="preserve">    ref_bib_manly_et_al_1993: "Manly, B. F. J., McDonald, L. L., &amp; Thomas, D. L. (1993). Resource Selection by Animals: Statistical Design and Analysis for Field Studies. Chapman &amp; Hall, London, p. 177. &lt;https://doi.org/10.1007/0-306-48151-0&gt;"</v>
      </c>
    </row>
    <row r="170" spans="1:14">
      <c r="A170" t="s">
        <v>2639</v>
      </c>
      <c r="B170" t="b">
        <v>0</v>
      </c>
      <c r="C170" t="b">
        <v>0</v>
      </c>
      <c r="D170" t="b">
        <v>1</v>
      </c>
      <c r="E170" t="s">
        <v>1582</v>
      </c>
      <c r="F170" t="s">
        <v>2416</v>
      </c>
      <c r="G170" t="s">
        <v>2811</v>
      </c>
      <c r="H170" t="s">
        <v>184</v>
      </c>
      <c r="I170" t="s">
        <v>184</v>
      </c>
      <c r="J170" t="s">
        <v>1833</v>
      </c>
      <c r="K170" t="s">
        <v>633</v>
      </c>
      <c r="L170" t="str">
        <f t="shared" si="11"/>
        <v>Markle, D. F., Janik, A., Peterson, J. T., Choudhury, A., Simon, D. C., Tkach, V. V., Terwilliger, M. R., Sanders, J. L., &amp; Kent, M. L. (2020 &lt;br&gt; &amp;nbsp;&amp;nbsp;&amp;nbsp;&amp;nbsp;&amp;nbsp;&amp;nbsp;&amp;nbsp;&amp;nbsp;arkle,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&lt;https://doi.org/10.1016/j.ijpara.2020.02.001&gt;&lt;br&gt;&lt;br&gt;</v>
      </c>
      <c r="M170" t="str">
        <f t="shared" si="8"/>
        <v xml:space="preserve">    ref_intext_markle_et_al_2020: "Markle et al., 2020"</v>
      </c>
      <c r="N170" t="str">
        <f t="shared" si="9"/>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row>
    <row r="171" spans="1:14">
      <c r="A171" t="s">
        <v>2639</v>
      </c>
      <c r="B171" t="b">
        <v>1</v>
      </c>
      <c r="C171" t="b">
        <v>0</v>
      </c>
      <c r="D171" t="b">
        <v>1</v>
      </c>
      <c r="E171" t="s">
        <v>1583</v>
      </c>
      <c r="F171" t="s">
        <v>2417</v>
      </c>
      <c r="G171" t="s">
        <v>2812</v>
      </c>
      <c r="H171" t="s">
        <v>183</v>
      </c>
      <c r="I171" t="s">
        <v>183</v>
      </c>
      <c r="J171" t="s">
        <v>1834</v>
      </c>
      <c r="K171" t="s">
        <v>633</v>
      </c>
      <c r="L171" t="str">
        <f t="shared" si="11"/>
        <v>Martin, T. G., Wintle, B. A., Rhodes, J. R., Kuhnert, P. M., Field, S. A., Low-Choy, S. J., Tyre, A. J., &amp; Possingham, H. P. (2005). Zero Tol &lt;br&gt; &amp;nbsp;&amp;nbsp;&amp;nbsp;&amp;nbsp;&amp;nbsp;&amp;nbsp;&amp;nbsp;&amp;nbsp;artin, T. G., Wintle, B. A., Rhodes, J. R., Kuhnert, P. M., Field, S. A., Low-Choy, S. J., Tyre, A. J., &amp; Possingham, H. P. (2005). Zero Tolererance Ecology: Improving Ecological Inference by Modelling the Source of Zero Observations. *Ecology Letters, 8*(11), 1235-1246. &lt;https://doi.org/10.1111/j.1461-0248.2005.00826.x&gt;&lt;br&gt;&lt;br&gt;</v>
      </c>
      <c r="M171" t="str">
        <f t="shared" si="8"/>
        <v xml:space="preserve">    ref_intext_martin_et_al_2005: "Martin et al., 2005"</v>
      </c>
      <c r="N171" t="str">
        <f t="shared" si="9"/>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row>
    <row r="172" spans="1:14">
      <c r="A172" t="s">
        <v>2639</v>
      </c>
      <c r="B172" t="b">
        <v>1</v>
      </c>
      <c r="C172" t="b">
        <v>0</v>
      </c>
      <c r="D172" t="b">
        <v>0</v>
      </c>
      <c r="E172" t="s">
        <v>1584</v>
      </c>
      <c r="F172" t="s">
        <v>2418</v>
      </c>
      <c r="G172" t="s">
        <v>2813</v>
      </c>
      <c r="H172" t="s">
        <v>182</v>
      </c>
      <c r="I172" t="s">
        <v>182</v>
      </c>
      <c r="J172" t="s">
        <v>1835</v>
      </c>
      <c r="K172" t="s">
        <v>633</v>
      </c>
      <c r="L172" t="str">
        <f t="shared" si="11"/>
        <v>McClintock, B. T., White, G. C., Antolin, M. F., &amp; Tripp, D. W. (2009). Estimating abundance using mark-resight when sampling is with replace &lt;br&gt; &amp;nbsp;&amp;nbsp;&amp;nbsp;&amp;nbsp;&amp;nbsp;&amp;nbsp;&amp;nbsp;&amp;nbsp;cClintock, B. T., White, G. C., Antolin, M. F., &amp; Tripp, D. W. (2009). Estimating abundance using mark-resight when sampling is with replacemement or the number of marked individuals is unknown. *Biometrics, 65*(1), 237–246. &lt;https://doi.org/10.1111/j.1541-0420.2008.01047.x&gt;&lt;br&gt;&lt;br&gt;</v>
      </c>
      <c r="M172" t="str">
        <f t="shared" si="8"/>
        <v xml:space="preserve">    ref_intext_mcclintock_et_al_2009: "McClintock et al., 2009"</v>
      </c>
      <c r="N172" t="str">
        <f t="shared" si="9"/>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row>
    <row r="173" spans="1:14">
      <c r="A173" t="s">
        <v>2639</v>
      </c>
      <c r="B173" t="b">
        <v>0</v>
      </c>
      <c r="C173" t="b">
        <v>0</v>
      </c>
      <c r="D173" t="s">
        <v>800</v>
      </c>
      <c r="E173" t="s">
        <v>1585</v>
      </c>
      <c r="F173" t="s">
        <v>2419</v>
      </c>
      <c r="G173" t="s">
        <v>2814</v>
      </c>
      <c r="H173" t="s">
        <v>181</v>
      </c>
      <c r="I173" t="s">
        <v>814</v>
      </c>
      <c r="J173" t="s">
        <v>1836</v>
      </c>
      <c r="K173" t="s">
        <v>633</v>
      </c>
      <c r="L173" t="str">
        <f t="shared" si="11"/>
        <v>Mccomb, B., Vesely, D., &amp; Jordan, C. (2010). *Monitoring Animal Populations and Their Habitats: A Practitioner’s Guide*. Oregon State Univers &lt;br&gt; &amp;nbsp;&amp;nbsp;&amp;nbsp;&amp;nbsp;&amp;nbsp;&amp;nbsp;&amp;nbsp;&amp;nbsp;ccomb, B., Vesely, D., &amp; Jordan, C. (2010). *Monitoring Animal Populations and Their Habitats: A Practitioner’s Guide*. Oregon State Universitity. &lt;https://openlibrary-repo.ecampusontario.ca/xmlui/bitstream/handle/123456789/850/Monitoring-Animal-Populations-and-Their-Habitats-A-Practitioner039s-Guide-1598474504._print.pdf?sequence=4&amp;isAllowed=y&gt;&lt;br&gt;&lt;br&gt;</v>
      </c>
      <c r="M173" t="str">
        <f t="shared" si="8"/>
        <v xml:space="preserve">    ref_intext_mccomb_et_al_2010: "Mccomb et al., 2010"</v>
      </c>
      <c r="N173" t="str">
        <f t="shared" si="9"/>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row>
    <row r="174" spans="1:14">
      <c r="A174" t="s">
        <v>2639</v>
      </c>
      <c r="B174" t="b">
        <v>1</v>
      </c>
      <c r="C174" t="b">
        <v>0</v>
      </c>
      <c r="D174" t="b">
        <v>0</v>
      </c>
      <c r="E174" t="s">
        <v>1586</v>
      </c>
      <c r="F174" t="s">
        <v>2420</v>
      </c>
      <c r="G174" t="s">
        <v>2815</v>
      </c>
      <c r="H174" t="s">
        <v>180</v>
      </c>
      <c r="I174" t="s">
        <v>180</v>
      </c>
      <c r="J174" t="s">
        <v>1837</v>
      </c>
      <c r="K174" t="s">
        <v>633</v>
      </c>
      <c r="L174" t="str">
        <f t="shared" si="11"/>
        <v>McCullagh, P., &amp; Nelder, J. A. (1989). *Generalised Linear Models,* 2nd edn. Chapman and Hall, London. &lt;http://dx.doi.org/10.1007/978-1-4899- &lt;br&gt; &amp;nbsp;&amp;nbsp;&amp;nbsp;&amp;nbsp;&amp;nbsp;&amp;nbsp;&amp;nbsp;&amp;nbsp;cCullagh, P., &amp; Nelder, J. A. (1989). *Generalised Linear Models,* 2nd edn. Chapman and Hall, London. &lt;http://dx.doi.org/10.1007/978-1-4899-323242-6&gt;&lt;br&gt;&lt;br&gt;</v>
      </c>
      <c r="M174" t="str">
        <f t="shared" si="8"/>
        <v xml:space="preserve">    ref_intext_mccullagh_nelder_1989: "McCullagh &amp; Nelder, 1989"</v>
      </c>
      <c r="N174" t="str">
        <f t="shared" si="9"/>
        <v xml:space="preserve">    ref_bib_mccullagh_nelder_1989: "McCullagh, P., &amp; Nelder, J. A. (1989). *Generalised Linear Models,* 2nd edn. Chapman and Hall, London. &lt;http://dx.doi.org/10.1007/978-1-4899-3242-6&gt;"</v>
      </c>
    </row>
    <row r="175" spans="1:14">
      <c r="A175" t="s">
        <v>2639</v>
      </c>
      <c r="B175" t="b">
        <v>1</v>
      </c>
      <c r="C175" t="b">
        <v>1</v>
      </c>
      <c r="D175" t="b">
        <v>0</v>
      </c>
      <c r="E175" t="s">
        <v>1587</v>
      </c>
      <c r="F175" t="s">
        <v>2421</v>
      </c>
      <c r="G175" t="s">
        <v>2816</v>
      </c>
      <c r="H175" t="s">
        <v>179</v>
      </c>
      <c r="I175" t="s">
        <v>179</v>
      </c>
      <c r="J175" t="s">
        <v>1838</v>
      </c>
      <c r="K175" t="s">
        <v>633</v>
      </c>
      <c r="L175" t="str">
        <f t="shared" si="11"/>
        <v>McShea, W. J., Forrester, T., Costello, R., He, Z., &amp; Kays, R. (2015). Volunteer-Run Cameras as Distributed Sensors for Macrosystem Mammal Re &lt;br&gt; &amp;nbsp;&amp;nbsp;&amp;nbsp;&amp;nbsp;&amp;nbsp;&amp;nbsp;&amp;nbsp;&amp;nbsp;cShea, W. J., Forrester, T., Costello, R., He, Z., &amp; Kays, R. (2015). Volunteer-Run Cameras as Distributed Sensors for Macrosystem Mammal Resesearch. *Landscape Ecology, 31,* 1–13. &lt;https://doi.org/10.1007/s10980-015-0262-9&gt;&lt;br&gt;&lt;br&gt;</v>
      </c>
      <c r="M175" t="str">
        <f t="shared" si="8"/>
        <v xml:space="preserve">    ref_intext_mcshea_et_al_2015: "McShea et al., 2015"</v>
      </c>
      <c r="N175" t="str">
        <f t="shared" si="9"/>
        <v xml:space="preserve">    ref_bib_mcshea_et_al_2015: "McShea, W. J., Forrester, T., Costello, R., He, Z., &amp; Kays, R. (2015). Volunteer-Run Cameras as Distributed Sensors for Macrosystem Mammal Research. *Landscape Ecology, 31,* 1–13. &lt;https://doi.org/10.1007/s10980-015-0262-9&gt;"</v>
      </c>
    </row>
    <row r="176" spans="1:14">
      <c r="A176" t="s">
        <v>2639</v>
      </c>
      <c r="B176" t="b">
        <v>0</v>
      </c>
      <c r="C176" t="b">
        <v>0</v>
      </c>
      <c r="E176" t="s">
        <v>1935</v>
      </c>
      <c r="F176" t="s">
        <v>2422</v>
      </c>
      <c r="G176" t="s">
        <v>2817</v>
      </c>
      <c r="H176" t="s">
        <v>1937</v>
      </c>
      <c r="I176" t="s">
        <v>1937</v>
      </c>
      <c r="J176" t="s">
        <v>1936</v>
      </c>
      <c r="K176" t="s">
        <v>633</v>
      </c>
      <c r="L176" t="str">
        <f t="shared" si="11"/>
        <v>mecks100 (2018, Feb 7). *Species accumulation and rarefaction curves* [Video]. YouTube. &lt;https://www.youtube.com/watch?v=4gcmAUpo9TU&gt; &lt;br&gt; &amp;nbsp;&amp;nbsp;&amp;nbsp;&amp;nbsp;&amp;nbsp;&amp;nbsp;&amp;nbsp;&amp;nbsp;ecks100 (2018, Feb 7). *Species accumulation and rarefaction curves* [Video]. YouTube. &lt;https://www.youtube.com/watch?v=4gcmAUpo9TU&gt;&lt;br&gt;&lt;br&gt;</v>
      </c>
      <c r="M176" t="str">
        <f t="shared" si="8"/>
        <v xml:space="preserve">    ref_intext_mecks100_2018: "mecks100, 2018"</v>
      </c>
      <c r="N176" t="str">
        <f t="shared" si="9"/>
        <v xml:space="preserve">    ref_bib_mecks100_2018: "mecks100 (2018, Feb 7). *Species accumulation and rarefaction curves* [Video]. YouTube. &lt;https://www.youtube.com/watch?v=4gcmAUpo9TU&gt;"</v>
      </c>
    </row>
    <row r="177" spans="1:14">
      <c r="A177" t="s">
        <v>2639</v>
      </c>
      <c r="B177" t="b">
        <v>1</v>
      </c>
      <c r="C177" t="b">
        <v>1</v>
      </c>
      <c r="D177" t="b">
        <v>0</v>
      </c>
      <c r="E177" t="s">
        <v>1588</v>
      </c>
      <c r="F177" t="s">
        <v>2423</v>
      </c>
      <c r="G177" t="s">
        <v>2818</v>
      </c>
      <c r="H177" t="s">
        <v>176</v>
      </c>
      <c r="I177" t="s">
        <v>176</v>
      </c>
      <c r="J177" t="s">
        <v>3594</v>
      </c>
      <c r="K177" t="s">
        <v>633</v>
      </c>
      <c r="L177" t="str">
        <f t="shared" si="11"/>
        <v>Meek, P. D., Ballard, G., Claridge, A., Kays, R., Moseby, K., O'Brien, T., O'Connell, A., Sanderson, J., Swann, D. E., Tobler, M., &amp; Townsend &lt;br&gt; &amp;nbsp;&amp;nbsp;&amp;nbsp;&amp;nbsp;&amp;nbsp;&amp;nbsp;&amp;nbsp;&amp;nbsp;eek, P. D., Ballard, G., Claridge, A., Kays, R., Moseby, K., O'Brien, T., O'Connell, A., Sanderson, J., Swann, D. E., Tobler, M., &amp; Townsend, , S. (2014a). Recommended Guiding Principles for Reporting on Camera trap Trapping Research. *Biodiversity and Conservation, 23*(9), 2321–2343. &lt;https://doi.org/10.1007/s10531-014-0712-8&gt;&lt;br&gt;&lt;br&gt;</v>
      </c>
      <c r="M177" t="str">
        <f t="shared" si="8"/>
        <v xml:space="preserve">    ref_intext_meek_et_al_2014a: "Meek et al., 2014a"</v>
      </c>
      <c r="N177" t="str">
        <f t="shared" si="9"/>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row>
    <row r="178" spans="1:14">
      <c r="A178" t="s">
        <v>2639</v>
      </c>
      <c r="B178" t="b">
        <v>1</v>
      </c>
      <c r="C178" t="b">
        <v>0</v>
      </c>
      <c r="D178" t="b">
        <v>1</v>
      </c>
      <c r="E178" t="s">
        <v>1589</v>
      </c>
      <c r="F178" t="s">
        <v>2424</v>
      </c>
      <c r="G178" t="s">
        <v>2819</v>
      </c>
      <c r="H178" t="s">
        <v>177</v>
      </c>
      <c r="I178" t="s">
        <v>177</v>
      </c>
      <c r="J178" t="s">
        <v>2238</v>
      </c>
      <c r="K178" t="s">
        <v>633</v>
      </c>
      <c r="L178" t="str">
        <f t="shared" si="11"/>
        <v>Meek, P. D., Ballard, G. A., Fleming, P. J. S., Schaefer, M., Williams, W., &amp; Falzon, G. (2014a). Camera Traps Can Be Heard and Seen by Anima &lt;br&gt; &amp;nbsp;&amp;nbsp;&amp;nbsp;&amp;nbsp;&amp;nbsp;&amp;nbsp;&amp;nbsp;&amp;nbsp;eek, P. D., Ballard, G. A., Fleming, P. J. S., Schaefer, M., Williams, W., &amp; Falzon, G. (2014a). Camera Traps Can Be Heard and Seen by Animalsls. *PLoS One*, *9*(10), e110832. &lt;https://doi.org/10.1371/journal.pone.0110832&gt;&lt;br&gt;&lt;br&gt;</v>
      </c>
      <c r="M178" t="str">
        <f t="shared" si="8"/>
        <v xml:space="preserve">    ref_intext_meek_et_al_2014b: "Meek et al., 2014b"</v>
      </c>
      <c r="N178" t="str">
        <f t="shared" si="9"/>
        <v xml:space="preserve">    ref_bib_meek_et_al_2014b: "Meek, P. D., Ballard, G. A., Fleming, P. J. S., Schaefer, M., Williams, W., &amp; Falzon, G. (2014a). Camera Traps Can Be Heard and Seen by Animals. *PLoS One*, *9*(10), e110832. &lt;https://doi.org/10.1371/journal.pone.0110832&gt;"</v>
      </c>
    </row>
    <row r="179" spans="1:14">
      <c r="A179" t="s">
        <v>2639</v>
      </c>
      <c r="B179" t="b">
        <v>1</v>
      </c>
      <c r="C179" t="b">
        <v>0</v>
      </c>
      <c r="D179" t="b">
        <v>0</v>
      </c>
      <c r="E179" t="s">
        <v>1590</v>
      </c>
      <c r="F179" t="s">
        <v>2425</v>
      </c>
      <c r="G179" t="s">
        <v>2820</v>
      </c>
      <c r="H179" t="s">
        <v>178</v>
      </c>
      <c r="I179" t="s">
        <v>813</v>
      </c>
      <c r="J179" t="s">
        <v>1839</v>
      </c>
      <c r="K179" t="s">
        <v>633</v>
      </c>
      <c r="L179" t="str">
        <f t="shared" si="11"/>
        <v>Meek, P. D., Ballard, G. A., &amp; Falzon, G. (2016). The Higher You Go the Less You Will Know: Placing Camera Traps High to Avoid Theft Will Aff &lt;br&gt; &amp;nbsp;&amp;nbsp;&amp;nbsp;&amp;nbsp;&amp;nbsp;&amp;nbsp;&amp;nbsp;&amp;nbsp;eek, P. D., Ballard, G. A., &amp; Falzon, G. (2016). The Higher You Go the Less You Will Know: Placing Camera Traps High to Avoid Theft Will Affecect Detection. *Remote Sensing in Ecology and Conservation, 2*(4), 204–211. &lt;https://doi.org/10.1002/rse2.28&gt;&lt;br&gt;&lt;br&gt;</v>
      </c>
      <c r="M179" t="str">
        <f t="shared" si="8"/>
        <v xml:space="preserve">    ref_intext_meek_et_al_2016: "Meek et al., 2016"</v>
      </c>
      <c r="N179" t="str">
        <f t="shared" si="9"/>
        <v xml:space="preserve">    ref_bib_meek_et_al_2016: "Meek, P. D., Ballard, G. A., &amp; Falzon, G. (2016). The Higher You Go the Less You Will Know: Placing Camera Traps High to Avoid Theft Will Affect Detection. *Remote Sensing in Ecology and Conservation, 2*(4), 204–211. &lt;https://doi.org/10.1002/rse2.28&gt;"</v>
      </c>
    </row>
    <row r="180" spans="1:14">
      <c r="A180" t="s">
        <v>2648</v>
      </c>
      <c r="B180" t="b">
        <v>0</v>
      </c>
      <c r="C180" t="b">
        <v>0</v>
      </c>
      <c r="E180" s="30" t="s">
        <v>3494</v>
      </c>
      <c r="H180" t="s">
        <v>3492</v>
      </c>
      <c r="I180" t="s">
        <v>3492</v>
      </c>
      <c r="J180" t="s">
        <v>3493</v>
      </c>
      <c r="K180" s="35" t="s">
        <v>3800</v>
      </c>
      <c r="L180" t="str">
        <f t="shared" si="11"/>
        <v>Mikkelä, A. (2024). *Probabilistic detection calculator (online application).* R shiny version v2. &lt;https://detcal-shiny.2.rahtiapp.fi/&gt; &lt;br&gt; &amp;nbsp;&amp;nbsp;&amp;nbsp;&amp;nbsp;&amp;nbsp;&amp;nbsp;&amp;nbsp;&amp;nbsp;ikkelä, A. (2024). *Probabilistic detection calculator (online application).* R shiny version v2. &lt;https://detcal-shiny.2.rahtiapp.fi/&gt;&lt;br&gt;&lt;br&gt;</v>
      </c>
      <c r="M180" t="str">
        <f t="shared" si="8"/>
        <v xml:space="preserve">    ref_intext_mikkela_2024: "Mikkelä, 2024"</v>
      </c>
      <c r="N180" t="str">
        <f t="shared" si="9"/>
        <v xml:space="preserve">    ref_bib_mikkela_2024: "Mikkelä, A. (2024). *Probabilistic detection calculator (online application).* R shiny version v2. &lt;https://detcal-shiny.2.rahtiapp.fi/&gt;"</v>
      </c>
    </row>
    <row r="181" spans="1:14">
      <c r="A181" t="s">
        <v>2639</v>
      </c>
      <c r="B181" t="b">
        <v>1</v>
      </c>
      <c r="C181" t="b">
        <v>1</v>
      </c>
      <c r="D181" t="b">
        <v>0</v>
      </c>
      <c r="E181" t="s">
        <v>1591</v>
      </c>
      <c r="F181" t="s">
        <v>2426</v>
      </c>
      <c r="G181" t="s">
        <v>2821</v>
      </c>
      <c r="H181" t="s">
        <v>175</v>
      </c>
      <c r="I181" t="s">
        <v>812</v>
      </c>
      <c r="J181" t="s">
        <v>3560</v>
      </c>
      <c r="K181" t="s">
        <v>633</v>
      </c>
      <c r="L181" t="str">
        <f t="shared" si="11"/>
        <v>Mills, C. A., Godley, B. J., &amp; Hodgson, D. J. (2016). Take Only Photographs, Leave Only Footprints: Novel Applications of Non-Invasive Survey &lt;br&gt; &amp;nbsp;&amp;nbsp;&amp;nbsp;&amp;nbsp;&amp;nbsp;&amp;nbsp;&amp;nbsp;&amp;nbsp;ills, C. A., Godley, B. J., &amp; Hodgson, D. J. (2016). Take Only Photographs, Leave Only Footprints: Novel Applications of Non-Invasive Survey M Methods for Rapid Detection of Small, Arboreal Animals. *PloS One, 11*(1), e0146142. &lt;https://doi.org/10.1371/journal.pone.0146142&gt;&lt;br&gt;&lt;br&gt;</v>
      </c>
      <c r="M181" t="str">
        <f t="shared" si="8"/>
        <v xml:space="preserve">    ref_intext_mills_et_al_2016: "Mills et al., 2016"</v>
      </c>
      <c r="N181" t="str">
        <f t="shared" si="9"/>
        <v xml:space="preserve">    ref_bib_mills_et_al_2016: "Mills, C. A., Godley, B. J., &amp; Hodgson, D. J. (2016). Take Only Photographs, Leave Only Footprints: Novel Applications of Non-Invasive Survey Methods for Rapid Detection of Small, Arboreal Animals. *PloS One, 11*(1), e0146142. &lt;https://doi.org/10.1371/journal.pone.0146142&gt;"</v>
      </c>
    </row>
    <row r="182" spans="1:14">
      <c r="A182" t="s">
        <v>2639</v>
      </c>
      <c r="B182" t="b">
        <v>1</v>
      </c>
      <c r="C182" t="b">
        <v>0</v>
      </c>
      <c r="D182" t="b">
        <v>0</v>
      </c>
      <c r="E182" t="s">
        <v>1592</v>
      </c>
      <c r="F182" t="s">
        <v>2427</v>
      </c>
      <c r="G182" t="s">
        <v>2822</v>
      </c>
      <c r="H182" t="s">
        <v>174</v>
      </c>
      <c r="I182" t="s">
        <v>174</v>
      </c>
      <c r="J182" t="s">
        <v>3561</v>
      </c>
      <c r="K182" t="s">
        <v>633</v>
      </c>
      <c r="L182" t="str">
        <f t="shared" si="11"/>
        <v>Mills, D., Fattebert, J., Hunter, L., &amp; Slotow, R. (2019). Maximising camera trap data: Using attractants to improve detection of elusive spe &lt;br&gt; &amp;nbsp;&amp;nbsp;&amp;nbsp;&amp;nbsp;&amp;nbsp;&amp;nbsp;&amp;nbsp;&amp;nbsp;ills, D., Fattebert, J., Hunter, L., &amp; Slotow, R. (2019). Maximising camera trap data: Using attractants to improve detection of elusive specicies in multi-species Surveys. *PLoS ONE, 14(5)*, e0216447. &lt;https://doi.org/10.1371/journal.pone.0216447&gt;&lt;br&gt;&lt;br&gt;</v>
      </c>
      <c r="M182" t="str">
        <f t="shared" si="8"/>
        <v xml:space="preserve">    ref_intext_mills_et_al_2019: "Mills et al., 2019"</v>
      </c>
      <c r="N182" t="str">
        <f t="shared" si="9"/>
        <v xml:space="preserve">    ref_bib_mills_et_al_2019: "Mills, D., Fattebert, J., Hunter, L., &amp; Slotow, R. (2019). Maximising camera trap data: Using attractants to improve detection of elusive species in multi-species Surveys. *PLoS ONE, 14(5)*, e0216447. &lt;https://doi.org/10.1371/journal.pone.0216447&gt;"</v>
      </c>
    </row>
    <row r="183" spans="1:14">
      <c r="A183" t="s">
        <v>2639</v>
      </c>
      <c r="B183" t="b">
        <v>1</v>
      </c>
      <c r="C183" t="b">
        <v>1</v>
      </c>
      <c r="D183" t="b">
        <v>0</v>
      </c>
      <c r="E183" t="s">
        <v>1593</v>
      </c>
      <c r="F183" t="s">
        <v>2428</v>
      </c>
      <c r="G183" t="s">
        <v>2823</v>
      </c>
      <c r="H183" t="s">
        <v>173</v>
      </c>
      <c r="I183" t="s">
        <v>811</v>
      </c>
      <c r="J183" t="s">
        <v>1841</v>
      </c>
      <c r="K183" t="s">
        <v>633</v>
      </c>
      <c r="L183" t="str">
        <f t="shared" si="11"/>
        <v>Moeller, A. K., Lukacs, P. M., &amp; Horne, J. S. (2018). Three Novel Methods to Estimate Abundance of Unmarked Animals using Remote Cameras. *Ec &lt;br&gt; &amp;nbsp;&amp;nbsp;&amp;nbsp;&amp;nbsp;&amp;nbsp;&amp;nbsp;&amp;nbsp;&amp;nbsp;oeller, A. K., Lukacs, P. M., &amp; Horne, J. S. (2018). Three Novel Methods to Estimate Abundance of Unmarked Animals using Remote Cameras. *Ecososphere, 9*(8), Article e02331. &lt;https://doi.org/10.1002/ecs2.2331&gt;&lt;br&gt;&lt;br&gt;</v>
      </c>
      <c r="M183" t="str">
        <f t="shared" si="8"/>
        <v xml:space="preserve">    ref_intext_moeller_et_al_2018: "Moeller et al., 2018"</v>
      </c>
      <c r="N183" t="str">
        <f t="shared" si="9"/>
        <v xml:space="preserve">    ref_bib_moeller_et_al_2018: "Moeller, A. K., Lukacs, P. M., &amp; Horne, J. S. (2018). Three Novel Methods to Estimate Abundance of Unmarked Animals using Remote Cameras. *Ecosphere, 9*(8), Article e02331. &lt;https://doi.org/10.1002/ecs2.2331&gt;"</v>
      </c>
    </row>
    <row r="184" spans="1:14">
      <c r="A184" t="s">
        <v>2639</v>
      </c>
      <c r="B184" t="b">
        <v>1</v>
      </c>
      <c r="C184" t="b">
        <v>0</v>
      </c>
      <c r="D184" t="b">
        <v>0</v>
      </c>
      <c r="E184" t="s">
        <v>1594</v>
      </c>
      <c r="F184" t="s">
        <v>2429</v>
      </c>
      <c r="G184" t="s">
        <v>2824</v>
      </c>
      <c r="H184" t="s">
        <v>172</v>
      </c>
      <c r="I184" t="s">
        <v>172</v>
      </c>
      <c r="J184" t="s">
        <v>1840</v>
      </c>
      <c r="K184" t="s">
        <v>633</v>
      </c>
      <c r="L184" t="str">
        <f t="shared" si="11"/>
        <v>Moeller, A. K., Waller, S. J., DeCesare, N. J., Chitwood, M. C., &amp; Lukacs, P. M. (2023). Best practices to account for capture probability an &lt;br&gt; &amp;nbsp;&amp;nbsp;&amp;nbsp;&amp;nbsp;&amp;nbsp;&amp;nbsp;&amp;nbsp;&amp;nbsp;oeller, A. K., Waller, S. J., DeCesare, N. J., Chitwood, M. C., &amp; Lukacs, P. M. (2023). Best practices to account for capture probability and d viewable area in camera‐based abundance estimation. *Remote Sensing in Ecology and Conservation.* &lt;https://doi.org/10.1002/rse2.300&gt;&lt;br&gt;&lt;br&gt;</v>
      </c>
      <c r="M184" t="str">
        <f t="shared" si="8"/>
        <v xml:space="preserve">    ref_intext_moeller_et_al_2023: "Moeller et al., 2023"</v>
      </c>
      <c r="N184" t="str">
        <f t="shared" si="9"/>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row>
    <row r="185" spans="1:14">
      <c r="A185" t="s">
        <v>2639</v>
      </c>
      <c r="B185" t="b">
        <v>0</v>
      </c>
      <c r="C185" t="b">
        <v>0</v>
      </c>
      <c r="E185" t="s">
        <v>2576</v>
      </c>
      <c r="F185" t="s">
        <v>2578</v>
      </c>
      <c r="G185" t="s">
        <v>2970</v>
      </c>
      <c r="H185" t="s">
        <v>2577</v>
      </c>
      <c r="I185" t="s">
        <v>2577</v>
      </c>
      <c r="J185" t="s">
        <v>2575</v>
      </c>
      <c r="K185" t="s">
        <v>633</v>
      </c>
      <c r="L185" t="str">
        <f t="shared" si="11"/>
        <v>Moeller, A. K.,&amp;  Lukacs, P. M. (2021) spaceNtime: an R package for estimating abundance of unmarked animals using camera-trap photographs. * &lt;br&gt; &amp;nbsp;&amp;nbsp;&amp;nbsp;&amp;nbsp;&amp;nbsp;&amp;nbsp;&amp;nbsp;&amp;nbsp;oeller, A. K.,&amp;  Lukacs, P. M. (2021) spaceNtime: an R package for estimating abundance of unmarked animals using camera-trap photographs. *MaMammalian Biology, 102*, 581–590. &lt;https://doi.org/10.1007/s42991-021-00181-8&gt;&lt;br&gt;&lt;br&gt;</v>
      </c>
      <c r="M185" t="str">
        <f t="shared" si="8"/>
        <v xml:space="preserve">    ref_intext_moeller_lukacs_2021: "Moeller &amp; Lukacs, 2021"</v>
      </c>
      <c r="N185" t="str">
        <f t="shared" si="9"/>
        <v xml:space="preserve">    ref_bib_moeller_lukacs_2021: "Moeller, A. K.,&amp;  Lukacs, P. M. (2021) spaceNtime: an R package for estimating abundance of unmarked animals using camera-trap photographs. *Mammalian Biology, 102*, 581–590. &lt;https://doi.org/10.1007/s42991-021-00181-8&gt;"</v>
      </c>
    </row>
    <row r="186" spans="1:14">
      <c r="A186" t="s">
        <v>2639</v>
      </c>
      <c r="B186" t="b">
        <v>1</v>
      </c>
      <c r="C186" t="b">
        <v>0</v>
      </c>
      <c r="D186" t="b">
        <v>0</v>
      </c>
      <c r="E186" t="s">
        <v>1595</v>
      </c>
      <c r="F186" t="s">
        <v>2430</v>
      </c>
      <c r="G186" t="s">
        <v>2825</v>
      </c>
      <c r="H186" t="s">
        <v>171</v>
      </c>
      <c r="I186" t="s">
        <v>171</v>
      </c>
      <c r="J186" t="s">
        <v>1842</v>
      </c>
      <c r="K186" t="s">
        <v>633</v>
      </c>
      <c r="L186" t="str">
        <f t="shared" si="11"/>
        <v>Moll, R. J., Ortiz-Calo, W., Cepek, J. D., Lorch, P. D., Dennis, P. M., Robison, T., &amp; Montgomery, R. A. (2020). The effect of camera-trap vi &lt;br&gt; &amp;nbsp;&amp;nbsp;&amp;nbsp;&amp;nbsp;&amp;nbsp;&amp;nbsp;&amp;nbsp;&amp;nbsp;oll, R. J., Ortiz-Calo, W., Cepek, J. D., Lorch, P. D., Dennis, P. M., Robison, T., &amp; Montgomery, R. A. (2020). The effect of camera-trap viewewshed obstruction on wildlife detection: implications for inference. *Wildlife Research, 47*(2). &lt;https://doi.org/10.1071/wr19004&gt;&lt;br&gt;&lt;br&gt;</v>
      </c>
      <c r="M186" t="str">
        <f t="shared" si="8"/>
        <v xml:space="preserve">    ref_intext_moll_et_al_2020: "Moll et al., 2020"</v>
      </c>
      <c r="N186" t="str">
        <f t="shared" si="9"/>
        <v xml:space="preserve">    ref_bib_moll_et_al_2020: "Moll, R. J., Ortiz-Calo, W., Cepek, J. D., Lorch, P. D., Dennis, P. M., Robison, T., &amp; Montgomery, R. A. (2020). The effect of camera-trap viewshed obstruction on wildlife detection: implications for inference. *Wildlife Research, 47*(2). &lt;https://doi.org/10.1071/wr19004&gt;"</v>
      </c>
    </row>
    <row r="187" spans="1:14">
      <c r="A187" t="s">
        <v>2639</v>
      </c>
      <c r="B187" t="b">
        <v>0</v>
      </c>
      <c r="C187" t="b">
        <v>0</v>
      </c>
      <c r="D187" t="s">
        <v>800</v>
      </c>
      <c r="E187" t="s">
        <v>17</v>
      </c>
      <c r="F187" t="s">
        <v>2431</v>
      </c>
      <c r="G187" t="s">
        <v>2826</v>
      </c>
      <c r="H187" t="s">
        <v>170</v>
      </c>
      <c r="I187" t="s">
        <v>170</v>
      </c>
      <c r="J187" t="s">
        <v>1843</v>
      </c>
      <c r="K187" t="s">
        <v>633</v>
      </c>
      <c r="L187" t="str">
        <f t="shared" si="11"/>
        <v>Molloy, S. W. (2018). *A Practical Guide to Using Camera Traps for Wildlife Monitoring in Natural Resource Management Projects*. &lt;https://doi &lt;br&gt; &amp;nbsp;&amp;nbsp;&amp;nbsp;&amp;nbsp;&amp;nbsp;&amp;nbsp;&amp;nbsp;&amp;nbsp;olloy, S. W. (2018). *A Practical Guide to Using Camera Traps for Wildlife Monitoring in Natural Resource Management Projects*. &lt;https://doi.o.org/10.13140/RG.2.2.28025.57449&gt;&lt;br&gt;&lt;br&gt;</v>
      </c>
      <c r="M187" t="str">
        <f t="shared" si="8"/>
        <v xml:space="preserve">    ref_intext_molloy_2018: "Molloy, 2018"</v>
      </c>
      <c r="N187" t="str">
        <f t="shared" si="9"/>
        <v xml:space="preserve">    ref_bib_molloy_2018: "Molloy, S. W. (2018). *A Practical Guide to Using Camera Traps for Wildlife Monitoring in Natural Resource Management Projects*. &lt;https://doi.org/10.13140/RG.2.2.28025.57449&gt;"</v>
      </c>
    </row>
    <row r="188" spans="1:14">
      <c r="A188" t="s">
        <v>2639</v>
      </c>
      <c r="B188" t="b">
        <v>1</v>
      </c>
      <c r="C188" t="b">
        <v>0</v>
      </c>
      <c r="D188" t="b">
        <v>0</v>
      </c>
      <c r="E188" t="s">
        <v>1596</v>
      </c>
      <c r="F188" t="s">
        <v>2432</v>
      </c>
      <c r="G188" t="s">
        <v>2827</v>
      </c>
      <c r="H188" t="s">
        <v>169</v>
      </c>
      <c r="I188" t="s">
        <v>169</v>
      </c>
      <c r="J188" t="s">
        <v>1844</v>
      </c>
      <c r="K188" t="s">
        <v>633</v>
      </c>
      <c r="L188" t="str">
        <f t="shared" si="11"/>
        <v>Moqanaki, E. S., Milleret, C., Tourani, M., Dupont, P., &amp; Bischof, R. (2021). Consequences of ignoring variable and spatially autocorrelated  &lt;br&gt; &amp;nbsp;&amp;nbsp;&amp;nbsp;&amp;nbsp;&amp;nbsp;&amp;nbsp;&amp;nbsp;&amp;nbsp;oqanaki, E. S., Milleret, C., Tourani, M., Dupont, P., &amp; Bischof, R. (2021). Consequences of ignoring variable and spatially autocorrelated dedetection probability in spatial capture- recapture. *Landscape Ecology, 36, 2879–2895*. &lt;https://doi.org/10.1007/s10980-021-01283-x&gt;&lt;br&gt;&lt;br&gt;</v>
      </c>
      <c r="M188" t="str">
        <f t="shared" si="8"/>
        <v xml:space="preserve">    ref_intext_moqanaki_et_al_2021: "Moqanaki et al., 2021"</v>
      </c>
      <c r="N188" t="str">
        <f t="shared" si="9"/>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row>
    <row r="189" spans="1:14">
      <c r="A189" t="s">
        <v>2639</v>
      </c>
      <c r="B189" t="b">
        <v>1</v>
      </c>
      <c r="C189" t="b">
        <v>0</v>
      </c>
      <c r="D189" t="b">
        <v>0</v>
      </c>
      <c r="E189" t="s">
        <v>1597</v>
      </c>
      <c r="F189" t="s">
        <v>2433</v>
      </c>
      <c r="G189" t="s">
        <v>2828</v>
      </c>
      <c r="H189" t="s">
        <v>168</v>
      </c>
      <c r="I189" t="s">
        <v>168</v>
      </c>
      <c r="J189" t="s">
        <v>3528</v>
      </c>
      <c r="K189" t="s">
        <v>633</v>
      </c>
      <c r="L189" t="str">
        <f t="shared" si="11"/>
        <v>Morin, D. J., Boulanger, J., Bischof, R., Lee, D. C., Ngoprasert, D., Fuller, A. K., McLellan, B., Steinmetz, R., Sharma, S., Garshelis, D.,  &lt;br&gt; &amp;nbsp;&amp;nbsp;&amp;nbsp;&amp;nbsp;&amp;nbsp;&amp;nbsp;&amp;nbsp;&amp;nbsp;orin, D. J., Boulanger, J., Bischof, R., Lee, D. C., Ngoprasert, D., Fuller, A. K., McLellan, B., Steinmetz, R., Sharma, S., Garshelis, D., GoGopalaswamy, A., Nawaz, M. A., &amp; Karanth, U. (2022).comparison of methods for estimating Density and population trends for low-Density Asian bears. *Global Ecology and Conservation, 35*, e02058 &lt;https://doi.org/10.1016/j.gecco.2022.e02058&gt;&lt;br&gt;&lt;br&gt;</v>
      </c>
      <c r="M189" t="str">
        <f t="shared" si="8"/>
        <v xml:space="preserve">    ref_intext_morin_et_al_2022: "Morin et al., 2022"</v>
      </c>
      <c r="N189" t="str">
        <f t="shared" si="9"/>
        <v xml:space="preserve">    ref_bib_morin_et_al_2022: "Morin,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v>
      </c>
    </row>
    <row r="190" spans="1:14">
      <c r="A190" t="s">
        <v>2639</v>
      </c>
      <c r="B190" t="b">
        <v>1</v>
      </c>
      <c r="C190" t="b">
        <v>0</v>
      </c>
      <c r="D190" t="b">
        <v>0</v>
      </c>
      <c r="E190" t="s">
        <v>16</v>
      </c>
      <c r="F190" t="s">
        <v>2434</v>
      </c>
      <c r="G190" t="s">
        <v>2829</v>
      </c>
      <c r="H190" t="s">
        <v>167</v>
      </c>
      <c r="I190" t="s">
        <v>167</v>
      </c>
      <c r="J190" t="s">
        <v>3562</v>
      </c>
      <c r="K190" t="s">
        <v>633</v>
      </c>
      <c r="L190" t="str">
        <f t="shared" si="11"/>
        <v>Morris, D. (2022). *Everything I know about machine learning and camera traps.* &lt;https://agentmorris.github.io/camera-trap-ml-Survey/&gt; &lt;br&gt; &amp;nbsp;&amp;nbsp;&amp;nbsp;&amp;nbsp;&amp;nbsp;&amp;nbsp;&amp;nbsp;&amp;nbsp;orris, D. (2022). *Everything I know about machine learning and camera traps.* &lt;https://agentmorris.github.io/camera-trap-ml-Survey/&gt;&lt;br&gt;&lt;br&gt;</v>
      </c>
      <c r="M190" t="str">
        <f t="shared" si="8"/>
        <v xml:space="preserve">    ref_intext_morris_2022: "Morris, 2022"</v>
      </c>
      <c r="N190" t="str">
        <f t="shared" si="9"/>
        <v xml:space="preserve">    ref_bib_morris_2022: "Morris, D. (2022). *Everything I know about machine learning and camera traps.* &lt;https://agentmorris.github.io/camera-trap-ml-Survey/&gt;"</v>
      </c>
    </row>
    <row r="191" spans="1:14">
      <c r="A191" t="s">
        <v>2639</v>
      </c>
      <c r="B191" t="b">
        <v>0</v>
      </c>
      <c r="C191" t="b">
        <v>0</v>
      </c>
      <c r="D191" t="s">
        <v>800</v>
      </c>
      <c r="E191" t="s">
        <v>1598</v>
      </c>
      <c r="F191" t="s">
        <v>2435</v>
      </c>
      <c r="G191" t="s">
        <v>2830</v>
      </c>
      <c r="H191" t="s">
        <v>166</v>
      </c>
      <c r="I191" t="s">
        <v>166</v>
      </c>
      <c r="J191" t="s">
        <v>1845</v>
      </c>
      <c r="K191" t="s">
        <v>633</v>
      </c>
      <c r="L191" t="str">
        <f t="shared" si="11"/>
        <v>Morrison, M. L., Block, W. M., Strickland, M. D., Collier, B. A. &amp; Peterson, M. J. (2008). Wildlife Study Design. Springer, New York. &lt;https: &lt;br&gt; &amp;nbsp;&amp;nbsp;&amp;nbsp;&amp;nbsp;&amp;nbsp;&amp;nbsp;&amp;nbsp;&amp;nbsp;orrison, M. L., Block, W. M., Strickland, M. D., Collier, B. A. &amp; Peterson, M. J. (2008). Wildlife Study Design. Springer, New York. &lt;https:////doi.org/10.1007/978-0-387-75528-1&gt;&lt;br&gt;&lt;br&gt;</v>
      </c>
      <c r="M191" t="str">
        <f t="shared" si="8"/>
        <v xml:space="preserve">    ref_intext_morrison_et_al_2018: "Morrison et al., 2018"</v>
      </c>
      <c r="N191" t="str">
        <f t="shared" si="9"/>
        <v xml:space="preserve">    ref_bib_morrison_et_al_2018: "Morrison, M. L., Block, W. M., Strickland, M. D., Collier, B. A. &amp; Peterson, M. J. (2008). Wildlife Study Design. Springer, New York. &lt;https://doi.org/10.1007/978-0-387-75528-1&gt;"</v>
      </c>
    </row>
    <row r="192" spans="1:14">
      <c r="A192" t="s">
        <v>2639</v>
      </c>
      <c r="B192" t="b">
        <v>0</v>
      </c>
      <c r="C192" t="b">
        <v>1</v>
      </c>
      <c r="D192" t="b">
        <v>0</v>
      </c>
      <c r="E192" t="s">
        <v>1599</v>
      </c>
      <c r="F192" t="s">
        <v>2436</v>
      </c>
      <c r="G192" t="s">
        <v>2831</v>
      </c>
      <c r="H192" t="s">
        <v>165</v>
      </c>
      <c r="I192" t="s">
        <v>165</v>
      </c>
      <c r="J192" t="s">
        <v>1846</v>
      </c>
      <c r="K192" t="s">
        <v>633</v>
      </c>
      <c r="L192" t="str">
        <f t="shared" si="11"/>
        <v>Muhly, T. B., Semeniuk, C., Massolo, A., Hickman, L., &amp; Musiani, M. (2011). Human activity helps prey win the predator-prey space race. *PloS &lt;br&gt; &amp;nbsp;&amp;nbsp;&amp;nbsp;&amp;nbsp;&amp;nbsp;&amp;nbsp;&amp;nbsp;&amp;nbsp;uhly, T. B., Semeniuk, C., Massolo, A., Hickman, L., &amp; Musiani, M. (2011). Human activity helps prey win the predator-prey space race. *PloS O One, 6*(3), e17050. &lt;https://doi.org/10.1371/journal.pone.0017050&gt;&lt;br&gt;&lt;br&gt;</v>
      </c>
      <c r="M192" t="str">
        <f t="shared" si="8"/>
        <v xml:space="preserve">    ref_intext_muhly_et_al_2011: "Muhly et al., 2011"</v>
      </c>
      <c r="N192" t="str">
        <f t="shared" si="9"/>
        <v xml:space="preserve">    ref_bib_muhly_et_al_2011: "Muhly, T. B., Semeniuk, C., Massolo, A., Hickman, L., &amp; Musiani, M. (2011). Human activity helps prey win the predator-prey space race. *PloS One, 6*(3), e17050. &lt;https://doi.org/10.1371/journal.pone.0017050&gt;"</v>
      </c>
    </row>
    <row r="193" spans="1:14">
      <c r="A193" t="s">
        <v>2639</v>
      </c>
      <c r="B193" t="b">
        <v>0</v>
      </c>
      <c r="C193" t="b">
        <v>1</v>
      </c>
      <c r="D193" t="b">
        <v>0</v>
      </c>
      <c r="E193" t="s">
        <v>1600</v>
      </c>
      <c r="F193" t="s">
        <v>2437</v>
      </c>
      <c r="G193" t="s">
        <v>2832</v>
      </c>
      <c r="H193" t="s">
        <v>164</v>
      </c>
      <c r="I193" t="s">
        <v>164</v>
      </c>
      <c r="J193" t="s">
        <v>1847</v>
      </c>
      <c r="K193" t="s">
        <v>633</v>
      </c>
      <c r="L193" t="str">
        <f t="shared" si="11"/>
        <v>Muhly, T., Serrouya, R., Neilson, E., Li, H., &amp; Boutin, S. (2015). Influence of In-Situ Oil Sands Development on Caribou (Rangifer tarandus)  &lt;br&gt; &amp;nbsp;&amp;nbsp;&amp;nbsp;&amp;nbsp;&amp;nbsp;&amp;nbsp;&amp;nbsp;&amp;nbsp;uhly, T., Serrouya, R., Neilson, E., Li, H., &amp; Boutin, S. (2015). Influence of In-Situ Oil Sands Development on Caribou (Rangifer tarandus) MoMovement. PloS One, 10(9), e0136933. &lt;https://doi.org/10.1371/journal.pone.0136933&gt;&lt;br&gt;&lt;br&gt;</v>
      </c>
      <c r="M193" t="str">
        <f t="shared" si="8"/>
        <v xml:space="preserve">    ref_intext_muhly_et_al_2015: "Muhly et al., 2015"</v>
      </c>
      <c r="N193" t="str">
        <f t="shared" si="9"/>
        <v xml:space="preserve">    ref_bib_muhly_et_al_2015: "Muhly, T., Serrouya, R., Neilson, E., Li, H., &amp; Boutin, S. (2015). Influence of In-Situ Oil Sands Development on Caribou (Rangifer tarandus) Movement. PloS One, 10(9), e0136933. &lt;https://doi.org/10.1371/journal.pone.0136933&gt;"</v>
      </c>
    </row>
    <row r="194" spans="1:14">
      <c r="A194" t="s">
        <v>2639</v>
      </c>
      <c r="B194" t="b">
        <v>1</v>
      </c>
      <c r="C194" t="b">
        <v>0</v>
      </c>
      <c r="D194" t="b">
        <v>1</v>
      </c>
      <c r="E194" t="s">
        <v>15</v>
      </c>
      <c r="F194" t="s">
        <v>2438</v>
      </c>
      <c r="G194" t="s">
        <v>2833</v>
      </c>
      <c r="H194" t="s">
        <v>163</v>
      </c>
      <c r="I194" t="s">
        <v>163</v>
      </c>
      <c r="J194" t="s">
        <v>1848</v>
      </c>
      <c r="K194" t="s">
        <v>633</v>
      </c>
      <c r="L194" t="str">
        <f t="shared" si="11"/>
        <v>Mullahy, J. (1986). Specification and Testing of Some Modified Count Data Models. *Journal of Econometrics, 3*3(3), 341–365. &lt;https://doi.org &lt;br&gt; &amp;nbsp;&amp;nbsp;&amp;nbsp;&amp;nbsp;&amp;nbsp;&amp;nbsp;&amp;nbsp;&amp;nbsp;ullahy, J. (1986). Specification and Testing of Some Modified Count Data Models. *Journal of Econometrics, 3*3(3), 341–365. &lt;https://doi.org/1/10.1016/0304-4076(86)90002-3&gt;&lt;br&gt;&lt;br&gt;</v>
      </c>
      <c r="M194" t="str">
        <f t="shared" ref="M194:M257" si="12">"    ref_intext_"&amp;E194&amp;": "&amp;""""&amp;H194&amp;""""</f>
        <v xml:space="preserve">    ref_intext_mullahy_1986: "Mullahy, 1986"</v>
      </c>
      <c r="N194" t="str">
        <f t="shared" ref="N194:N257" si="13">"    ref_bib_"&amp;E194&amp;": "&amp;""""&amp;J194&amp;""""</f>
        <v xml:space="preserve">    ref_bib_mullahy_1986: "Mullahy, J. (1986). Specification and Testing of Some Modified Count Data Models. *Journal of Econometrics, 3*3(3), 341–365. &lt;https://doi.org/10.1016/0304-4076(86)90002-3&gt;"</v>
      </c>
    </row>
    <row r="195" spans="1:14">
      <c r="A195" t="s">
        <v>2639</v>
      </c>
      <c r="B195" t="b">
        <v>1</v>
      </c>
      <c r="C195" t="b">
        <v>1</v>
      </c>
      <c r="D195" t="b">
        <v>0</v>
      </c>
      <c r="E195" t="s">
        <v>1601</v>
      </c>
      <c r="F195" t="s">
        <v>2439</v>
      </c>
      <c r="G195" t="s">
        <v>2834</v>
      </c>
      <c r="H195" t="s">
        <v>161</v>
      </c>
      <c r="I195" t="s">
        <v>161</v>
      </c>
      <c r="J195" t="s">
        <v>1849</v>
      </c>
      <c r="K195" t="s">
        <v>633</v>
      </c>
      <c r="L195" t="str">
        <f t="shared" si="11"/>
        <v>Murray, M. H., Hill, J., Whyte, P., &amp; St Clair, C. C. (2016) Urban Compost Attracts Coyotes, Contains Toxins, and may Promote Disease in Urba &lt;br&gt; &amp;nbsp;&amp;nbsp;&amp;nbsp;&amp;nbsp;&amp;nbsp;&amp;nbsp;&amp;nbsp;&amp;nbsp;urray, M. H., Hill, J., Whyte, P., &amp; St Clair, C. C. (2016) Urban Compost Attracts Coyotes, Contains Toxins, and may Promote Disease in Urban-n-Adapted Wildlife. *EcoHealth, 13*(2):285–92. &lt;https://www.ncbi.nlm.nih.gov/pubmed/27106524&gt;&lt;br&gt;&lt;br&gt;</v>
      </c>
      <c r="M195" t="str">
        <f t="shared" si="12"/>
        <v xml:space="preserve">    ref_intext_murray_et_al_2016: "Murray et al., 2016"</v>
      </c>
      <c r="N195" t="str">
        <f t="shared" si="13"/>
        <v xml:space="preserve">    ref_bib_murray_et_al_2016: "Murray, M. H., Hill, J., Whyte, P., &amp; St Clair, C. C. (2016) Urban Compost Attracts Coyotes, Contains Toxins, and may Promote Disease in Urban-Adapted Wildlife. *EcoHealth, 13*(2):285–92. &lt;https://www.ncbi.nlm.nih.gov/pubmed/27106524&gt;"</v>
      </c>
    </row>
    <row r="196" spans="1:14">
      <c r="A196" t="s">
        <v>2639</v>
      </c>
      <c r="B196" t="b">
        <v>0</v>
      </c>
      <c r="C196" t="b">
        <v>0</v>
      </c>
      <c r="D196" t="s">
        <v>800</v>
      </c>
      <c r="E196" t="s">
        <v>1602</v>
      </c>
      <c r="F196" t="s">
        <v>2440</v>
      </c>
      <c r="G196" t="s">
        <v>2835</v>
      </c>
      <c r="H196" t="s">
        <v>162</v>
      </c>
      <c r="I196" t="s">
        <v>162</v>
      </c>
      <c r="J196" t="s">
        <v>1850</v>
      </c>
      <c r="K196" t="s">
        <v>633</v>
      </c>
      <c r="L196" t="str">
        <f t="shared" si="11"/>
        <v>Murray, M. H., Fidino, M., Lehrer, E. W., Simonis, J. L., &amp; Magle, S. B. (2021). A multi-state occupancy model to non-invasively monitor visi &lt;br&gt; &amp;nbsp;&amp;nbsp;&amp;nbsp;&amp;nbsp;&amp;nbsp;&amp;nbsp;&amp;nbsp;&amp;nbsp;urray, M. H., Fidino, M., Lehrer, E. W., Simonis, J. L., &amp; Magle, S. B. (2021). A multi-state occupancy model to non-invasively monitor visiblble signs of wildlife health with camera traps that accounts for image quality. *Journal of Animal Ecology, 90*(8), 1973–1984. &lt;https://doi.org/10.1111/1365-2656.13515&gt;&lt;br&gt;&lt;br&gt;</v>
      </c>
      <c r="M196" t="str">
        <f t="shared" si="12"/>
        <v xml:space="preserve">    ref_intext_murray_et_al_2021: "Murray et al., 2021"</v>
      </c>
      <c r="N196" t="str">
        <f t="shared" si="13"/>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row>
    <row r="197" spans="1:14">
      <c r="A197" t="s">
        <v>2640</v>
      </c>
      <c r="B197" t="b">
        <v>1</v>
      </c>
      <c r="C197" t="b">
        <v>0</v>
      </c>
      <c r="D197" t="b">
        <v>1</v>
      </c>
      <c r="E197" t="s">
        <v>1603</v>
      </c>
      <c r="F197" t="s">
        <v>2441</v>
      </c>
      <c r="G197" t="s">
        <v>2836</v>
      </c>
      <c r="H197" t="s">
        <v>1452</v>
      </c>
      <c r="I197" t="s">
        <v>1452</v>
      </c>
      <c r="J197" t="s">
        <v>3529</v>
      </c>
      <c r="K197" t="s">
        <v>633</v>
      </c>
      <c r="L197" t="str">
        <f t="shared" si="11"/>
        <v>Nakashima, Y., Fukasawa, &amp; K., Samejima, H. (2018). Estimating Animal Density Without Individual Recognition Using Information Derivable Excl &lt;br&gt; &amp;nbsp;&amp;nbsp;&amp;nbsp;&amp;nbsp;&amp;nbsp;&amp;nbsp;&amp;nbsp;&amp;nbsp;akashima, Y., Fukasawa, &amp; K., Samejima, H. (2018). Estimating Animal Density Without Individual Recognition Using Information Derivable Exclususively from Camera Traps. *Journal of Applied Ecology, 55*(2), 735–744. &lt;https://doi.org/10.1111/1365-2664.13059&gt;&lt;br&gt;&lt;br&gt;</v>
      </c>
      <c r="M197" t="str">
        <f t="shared" si="12"/>
        <v xml:space="preserve">    ref_intext_nakashima_et_al_2018: "Nakashima et al., 2018"</v>
      </c>
      <c r="N197" t="str">
        <f t="shared" si="13"/>
        <v xml:space="preserve">    ref_bib_nakashima_et_al_2018: "Nakashima, Y., Fukasawa, &amp; K., Samejima, H. (2018). Estimating Animal Density Without Individual Recognition Using Information Derivable Exclusively from Camera Traps. *Journal of Applied Ecology, 55*(2), 735–744. &lt;https://doi.org/10.1111/1365-2664.13059&gt;"</v>
      </c>
    </row>
    <row r="198" spans="1:14">
      <c r="A198" t="s">
        <v>2640</v>
      </c>
      <c r="B198" t="b">
        <v>0</v>
      </c>
      <c r="C198" t="b">
        <v>1</v>
      </c>
      <c r="D198" t="b">
        <v>0</v>
      </c>
      <c r="E198" t="s">
        <v>1604</v>
      </c>
      <c r="F198" t="s">
        <v>2442</v>
      </c>
      <c r="G198" t="s">
        <v>2837</v>
      </c>
      <c r="H198" t="s">
        <v>160</v>
      </c>
      <c r="I198" t="s">
        <v>160</v>
      </c>
      <c r="J198" t="s">
        <v>1851</v>
      </c>
      <c r="K198" t="s">
        <v>633</v>
      </c>
      <c r="L198" t="str">
        <f t="shared" si="11"/>
        <v>Natural Regions Committee. (2006). Natural regions and subregions of Alberta (T/852; p. 264). Government of Alberta. &lt;https://open.alberta.ca &lt;br&gt; &amp;nbsp;&amp;nbsp;&amp;nbsp;&amp;nbsp;&amp;nbsp;&amp;nbsp;&amp;nbsp;&amp;nbsp;atural Regions Committee. (2006). Natural regions and subregions of Alberta (T/852; p. 264). Government of Alberta. &lt;https://open.alberta.ca/p/publications/0778545725&gt;&lt;br&gt;&lt;br&gt;</v>
      </c>
      <c r="M198" t="str">
        <f t="shared" si="12"/>
        <v xml:space="preserve">    ref_intext_natural_regions_committee._2006: "Natural Regions Committee., 2006"</v>
      </c>
      <c r="N198" t="str">
        <f t="shared" si="13"/>
        <v xml:space="preserve">    ref_bib_natural_regions_committee._2006: "Natural Regions Committee. (2006). Natural regions and subregions of Alberta (T/852; p. 264). Government of Alberta. &lt;https://open.alberta.ca/publications/0778545725&gt;"</v>
      </c>
    </row>
    <row r="199" spans="1:14">
      <c r="A199" t="s">
        <v>2640</v>
      </c>
      <c r="B199" t="b">
        <v>1</v>
      </c>
      <c r="C199" t="b">
        <v>0</v>
      </c>
      <c r="D199" t="b">
        <v>0</v>
      </c>
      <c r="E199" t="s">
        <v>1605</v>
      </c>
      <c r="F199" t="s">
        <v>2443</v>
      </c>
      <c r="G199" t="s">
        <v>2838</v>
      </c>
      <c r="H199" t="s">
        <v>159</v>
      </c>
      <c r="I199" t="s">
        <v>159</v>
      </c>
      <c r="J199" t="s">
        <v>3563</v>
      </c>
      <c r="K199" t="s">
        <v>633</v>
      </c>
      <c r="L199" t="str">
        <f t="shared" si="11"/>
        <v>Neilson, E. W., Avgar, T., Burton, A. C., Broadley, K., &amp; Boutin, S. (2018). Animal movement affects interpretation of occupancy models from  &lt;br&gt; &amp;nbsp;&amp;nbsp;&amp;nbsp;&amp;nbsp;&amp;nbsp;&amp;nbsp;&amp;nbsp;&amp;nbsp;eilson, E. W., Avgar, T., Burton, A. C., Broadley, K., &amp; Boutin, S. (2018). Animal movement affects interpretation of occupancy models from cacamera‐trap Surveys of unmarked animals. *Ecosphere, 9*(1). &lt;https://doi.org/10.1002/ecs2.2092&gt;&lt;br&gt;&lt;br&gt;</v>
      </c>
      <c r="M199" t="str">
        <f t="shared" si="12"/>
        <v xml:space="preserve">    ref_intext_neilson_et_al_2018: "Neilson et al., 2018"</v>
      </c>
      <c r="N199" t="str">
        <f t="shared" si="13"/>
        <v xml:space="preserve">    ref_bib_neilson_et_al_2018: "Neilson, E. W., Avgar, T., Burton, A. C., Broadley, K., &amp; Boutin, S. (2018). Animal movement affects interpretation of occupancy models from camera‐trap Surveys of unmarked animals. *Ecosphere, 9*(1). &lt;https://doi.org/10.1002/ecs2.2092&gt;"</v>
      </c>
    </row>
    <row r="200" spans="1:14">
      <c r="A200" t="s">
        <v>2640</v>
      </c>
      <c r="B200" t="b">
        <v>1</v>
      </c>
      <c r="C200" t="b">
        <v>0</v>
      </c>
      <c r="D200" t="b">
        <v>0</v>
      </c>
      <c r="E200" t="s">
        <v>1606</v>
      </c>
      <c r="F200" t="s">
        <v>2444</v>
      </c>
      <c r="G200" t="s">
        <v>2839</v>
      </c>
      <c r="H200" t="s">
        <v>158</v>
      </c>
      <c r="I200" t="s">
        <v>158</v>
      </c>
      <c r="J200" t="s">
        <v>1852</v>
      </c>
      <c r="K200" t="s">
        <v>633</v>
      </c>
      <c r="L200" t="str">
        <f t="shared" ref="L200:L231" si="14">LEFT(J200,141)&amp;" &lt;br&gt; &amp;nbsp;&amp;nbsp;&amp;nbsp;&amp;nbsp;&amp;nbsp;&amp;nbsp;&amp;nbsp;&amp;nbsp;"&amp;MID(J200,2,142)&amp;MID(J200,142,500)&amp;"&lt;br&gt;&lt;br&gt;"</f>
        <v>Newbold, H. G., &amp; King, C. M. (2009). Can a predator see invisible light? Infrared vision in ferrets (*Mustelo furo*). *Wildlife Research, 36 &lt;br&gt; &amp;nbsp;&amp;nbsp;&amp;nbsp;&amp;nbsp;&amp;nbsp;&amp;nbsp;&amp;nbsp;&amp;nbsp;ewbold, H. G., &amp; King, C. M. (2009). Can a predator see invisible light? Infrared vision in ferrets (*Mustelo furo*). *Wildlife Research, 36*(*(4), 309–318. &lt;https://doi.org/10.1071/WR08083&gt;&lt;br&gt;&lt;br&gt;</v>
      </c>
      <c r="M200" t="str">
        <f t="shared" si="12"/>
        <v xml:space="preserve">    ref_intext_newbold_king_2009: "Newbold &amp; King, 2009"</v>
      </c>
      <c r="N200" t="str">
        <f t="shared" si="13"/>
        <v xml:space="preserve">    ref_bib_newbold_king_2009: "Newbold, H. G., &amp; King, C. M. (2009). Can a predator see invisible light? Infrared vision in ferrets (*Mustelo furo*). *Wildlife Research, 36*(4), 309–318. &lt;https://doi.org/10.1071/WR08083&gt;"</v>
      </c>
    </row>
    <row r="201" spans="1:14">
      <c r="A201" t="s">
        <v>2640</v>
      </c>
      <c r="B201" t="b">
        <v>1</v>
      </c>
      <c r="C201" t="b">
        <v>0</v>
      </c>
      <c r="D201" t="b">
        <v>0</v>
      </c>
      <c r="E201" t="s">
        <v>1607</v>
      </c>
      <c r="F201" t="s">
        <v>2445</v>
      </c>
      <c r="G201" t="s">
        <v>2840</v>
      </c>
      <c r="H201" t="s">
        <v>157</v>
      </c>
      <c r="I201" t="s">
        <v>157</v>
      </c>
      <c r="J201" t="s">
        <v>1853</v>
      </c>
      <c r="K201" t="s">
        <v>633</v>
      </c>
      <c r="L201" t="str">
        <f t="shared" si="14"/>
        <v>Norouzzadeh, M. S., Morris, D., Beery, S., Joshi, N., Jojic, N., Clune, J., &amp; Schofield, M. (2020). A deep active learning system for species &lt;br&gt; &amp;nbsp;&amp;nbsp;&amp;nbsp;&amp;nbsp;&amp;nbsp;&amp;nbsp;&amp;nbsp;&amp;nbsp;orouzzadeh, M. S., Morris, D., Beery, S., Joshi, N., Jojic, N., Clune, J., &amp; Schofield, M. (2020). A deep active learning system for species i identification and counting in camera trap images. *Methods in Ecology and Evolution, 12*(1), 150–161. &lt;https://doi.org/10.1111/2041-210x.1350&gt;&lt;br&gt;&lt;br&gt;</v>
      </c>
      <c r="M201" t="str">
        <f t="shared" si="12"/>
        <v xml:space="preserve">    ref_intext_norouzzadeh_et_al_2020: "Norouzzadeh et al., 2020"</v>
      </c>
      <c r="N201" t="str">
        <f t="shared" si="13"/>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row>
    <row r="202" spans="1:14">
      <c r="A202" t="s">
        <v>2640</v>
      </c>
      <c r="B202" t="b">
        <v>1</v>
      </c>
      <c r="C202" t="b">
        <v>0</v>
      </c>
      <c r="D202" t="b">
        <v>0</v>
      </c>
      <c r="E202" t="s">
        <v>1608</v>
      </c>
      <c r="F202" t="s">
        <v>2446</v>
      </c>
      <c r="G202" t="s">
        <v>2841</v>
      </c>
      <c r="H202" t="s">
        <v>155</v>
      </c>
      <c r="I202" t="s">
        <v>155</v>
      </c>
      <c r="J202" t="s">
        <v>1854</v>
      </c>
      <c r="K202" t="s">
        <v>633</v>
      </c>
      <c r="L202" t="str">
        <f t="shared" si="14"/>
        <v>Noss, A., Cuéllar, R., Barrientos, J., Maffei, L., Cuéllar, E., Arispe, R., Rumiz, D., &amp; Rivero, K. (2003). A Camera trapping and radio telem &lt;br&gt; &amp;nbsp;&amp;nbsp;&amp;nbsp;&amp;nbsp;&amp;nbsp;&amp;nbsp;&amp;nbsp;&amp;nbsp;oss, A., Cuéllar, R., Barrientos, J., Maffei, L., Cuéllar, E., Arispe, R., Rumiz, D., &amp; Rivero, K. (2003). A Camera trapping and radio telemetetry study of lowland tapir (*Tapirus terrestris*) in Bolivian dry forests. *Tapir Conservation*, *12*, 24–32. &lt;https://www.researchgate.net/publication/228541823_A_Camera_trapping_and_radio_telemetry_study_of_lowland_tapir_Tapirus_terrestris_in_Bolivian_dry_forests&gt;&lt;br&gt;&lt;br&gt;</v>
      </c>
      <c r="M202" t="str">
        <f t="shared" si="12"/>
        <v xml:space="preserve">    ref_intext_noss_et_al_2003: "Noss et al., 2003"</v>
      </c>
      <c r="N202" t="str">
        <f t="shared" si="13"/>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row>
    <row r="203" spans="1:14">
      <c r="A203" t="s">
        <v>2640</v>
      </c>
      <c r="B203" t="b">
        <v>1</v>
      </c>
      <c r="C203" t="b">
        <v>0</v>
      </c>
      <c r="D203" t="b">
        <v>0</v>
      </c>
      <c r="E203" t="s">
        <v>1609</v>
      </c>
      <c r="F203" t="s">
        <v>2447</v>
      </c>
      <c r="G203" t="s">
        <v>2842</v>
      </c>
      <c r="H203" t="s">
        <v>156</v>
      </c>
      <c r="I203" t="s">
        <v>156</v>
      </c>
      <c r="J203" t="s">
        <v>3530</v>
      </c>
      <c r="K203" t="s">
        <v>633</v>
      </c>
      <c r="L203" t="str">
        <f t="shared" si="14"/>
        <v>Noss, A. J., Gardner, B., Maffei, L., Cuéllar, E., Montaño, R., Romero-Muñoz, A., Sollman, R., O'Connell, A. F., &amp; Altwegg, R. (2012).compari &lt;br&gt; &amp;nbsp;&amp;nbsp;&amp;nbsp;&amp;nbsp;&amp;nbsp;&amp;nbsp;&amp;nbsp;&amp;nbsp;oss, A. J., Gardner, B., Maffei, L., Cuéllar, E., Montaño, R., Romero-Muñoz, A., Sollman, R., O'Connell, A. F., &amp; Altwegg, R. (2012).comparisoson of Density estimation methods for mammal populations with camera traps in the Kaa-Iya del Gran Chaco landscape. *Animal Conservation, 15*(5), 527–535. &lt;https://doi.org/10.1111/j.1469-1795.2012.00545.x&gt;&lt;br&gt;&lt;br&gt;</v>
      </c>
      <c r="M203" t="str">
        <f t="shared" si="12"/>
        <v xml:space="preserve">    ref_intext_noss_et_al_2012: "Noss et al., 2012"</v>
      </c>
      <c r="N203" t="str">
        <f t="shared" si="13"/>
        <v xml:space="preserve">    ref_bib_noss_et_al_2012: "Noss,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v>
      </c>
    </row>
    <row r="204" spans="1:14">
      <c r="A204" t="s">
        <v>2641</v>
      </c>
      <c r="B204" t="b">
        <v>1</v>
      </c>
      <c r="C204" t="b">
        <v>0</v>
      </c>
      <c r="D204" t="b">
        <v>0</v>
      </c>
      <c r="E204" t="s">
        <v>1610</v>
      </c>
      <c r="F204" t="s">
        <v>2448</v>
      </c>
      <c r="G204" t="s">
        <v>2843</v>
      </c>
      <c r="H204" t="s">
        <v>152</v>
      </c>
      <c r="I204" t="s">
        <v>154</v>
      </c>
      <c r="J204" t="s">
        <v>3587</v>
      </c>
      <c r="K204" t="s">
        <v>633</v>
      </c>
      <c r="L204" t="str">
        <f t="shared" si="14"/>
        <v>O'Brien, T. G., &amp; Kinnaird, M. F. (2011). Density estimation of sympatric carnivores using spatially explicit capture–recapture methods and s &lt;br&gt; &amp;nbsp;&amp;nbsp;&amp;nbsp;&amp;nbsp;&amp;nbsp;&amp;nbsp;&amp;nbsp;&amp;nbsp;'Brien, T. G., &amp; Kinnaird, M. F. (2011). Density estimation of sympatric carnivores using spatially explicit capture–recapture methods and statandard trapping grid. *Ecological Applications, 21*(8), 2908–2916. &lt;https://www.jstor.org/stable/41417102&gt;&lt;br&gt;&lt;br&gt;</v>
      </c>
      <c r="M204" t="str">
        <f t="shared" si="12"/>
        <v xml:space="preserve">    ref_intext_obbard_et_al_2010: "Obbard et al., 2010"</v>
      </c>
      <c r="N204" t="str">
        <f t="shared" si="13"/>
        <v xml:space="preserve">    ref_bib_obbard_et_al_2010: "O'Brien, T. G., &amp; Kinnaird, M. F. (2011). Density estimation of sympatric carnivores using spatially explicit capture–recapture methods and standard trapping grid. *Ecological Applications, 21*(8), 2908–2916. &lt;https://www.jstor.org/stable/41417102&gt;"</v>
      </c>
    </row>
    <row r="205" spans="1:14">
      <c r="A205" t="s">
        <v>2641</v>
      </c>
      <c r="B205" t="b">
        <v>1</v>
      </c>
      <c r="C205" t="b">
        <v>0</v>
      </c>
      <c r="D205" t="b">
        <v>0</v>
      </c>
      <c r="E205" t="s">
        <v>14</v>
      </c>
      <c r="F205" t="s">
        <v>2452</v>
      </c>
      <c r="G205" t="s">
        <v>2847</v>
      </c>
      <c r="H205" t="s">
        <v>153</v>
      </c>
      <c r="I205" t="s">
        <v>150</v>
      </c>
      <c r="J205" t="s">
        <v>3595</v>
      </c>
      <c r="K205" t="s">
        <v>633</v>
      </c>
      <c r="L205" t="str">
        <f t="shared" si="14"/>
        <v>O'Brien, T. G. (2011). Abundance, Density and Relative Abundance: A Conceptual Framework. In A. F. O'Connell, J. D. Nichols, &amp; K. U. Karanth  &lt;br&gt; &amp;nbsp;&amp;nbsp;&amp;nbsp;&amp;nbsp;&amp;nbsp;&amp;nbsp;&amp;nbsp;&amp;nbsp;'Brien, T. G. (2011). Abundance, Density and Relative Abundance: A Conceptual Framework. In A. F. O'Connell, J. D. Nichols, &amp; K. U. Karanth (E(Eds.), *Camera Traps In Animal Ecology: Methods and Analyses* (pp. 71–96). Springer. &lt;https://doi.org/10.1007/978-4-431-99495-4_6&gt;&lt;br&gt;&lt;br&gt;</v>
      </c>
      <c r="M205" t="str">
        <f t="shared" si="12"/>
        <v xml:space="preserve">    ref_intext_obrien_2010: "O'Brien, 2010"</v>
      </c>
      <c r="N205" t="str">
        <f t="shared" si="13"/>
        <v xml:space="preserve">    ref_bib_obrien_2010: "O'Brien, T. G. (2011). Abundance, Density and Relative Abundance: A Conceptual Framework. In A. F. O'Connell, J. D. Nichols, &amp; K. U. Karanth (Eds.), *Camera Traps In Animal Ecology: Methods and Analyses* (pp. 71–96). Springer. &lt;https://doi.org/10.1007/978-4-431-99495-4_6&gt;"</v>
      </c>
    </row>
    <row r="206" spans="1:14">
      <c r="A206" t="s">
        <v>2641</v>
      </c>
      <c r="B206" t="b">
        <v>1</v>
      </c>
      <c r="C206" t="b">
        <v>0</v>
      </c>
      <c r="D206" t="b">
        <v>0</v>
      </c>
      <c r="E206" t="s">
        <v>13</v>
      </c>
      <c r="F206" t="s">
        <v>2453</v>
      </c>
      <c r="G206" t="s">
        <v>2848</v>
      </c>
      <c r="H206" t="s">
        <v>150</v>
      </c>
      <c r="I206" t="s">
        <v>3590</v>
      </c>
      <c r="J206" t="s">
        <v>3596</v>
      </c>
      <c r="K206" t="s">
        <v>633</v>
      </c>
      <c r="L206" t="str">
        <f t="shared" si="14"/>
        <v>O'Brien, T. G., Kinnaird, M. F., &amp; Wibisono, H. T. (2011). Estimation of Species Richness of Large Vertebrates Using Camera Traps: An Example &lt;br&gt; &amp;nbsp;&amp;nbsp;&amp;nbsp;&amp;nbsp;&amp;nbsp;&amp;nbsp;&amp;nbsp;&amp;nbsp;'Brien, T. G., Kinnaird, M. F., &amp; Wibisono, H. T. (2011). Estimation of Species Richness of Large Vertebrates Using Camera Traps: An Example f from an Indonesian Rainforest. In A. F. O'Connell, J. D. Nichols, &amp; K. U. Karanth (Eds.), *Camera Traps In Animal Ecology: Methods and Analyses* (pp. 233–252). Springer. &lt;https://doi.org/10.1007/978-4-431-99495-4_6&gt;&lt;br&gt;&lt;br&gt;</v>
      </c>
      <c r="M206" t="str">
        <f t="shared" si="12"/>
        <v xml:space="preserve">    ref_intext_obrien_2011: "O'Brien, 2011"</v>
      </c>
      <c r="N206" t="str">
        <f t="shared" si="13"/>
        <v xml:space="preserve">    ref_bib_obrien_2011: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row>
    <row r="207" spans="1:14">
      <c r="A207" t="s">
        <v>2641</v>
      </c>
      <c r="B207" t="b">
        <v>1</v>
      </c>
      <c r="C207" t="b">
        <v>1</v>
      </c>
      <c r="D207" t="b">
        <v>0</v>
      </c>
      <c r="E207" t="s">
        <v>1611</v>
      </c>
      <c r="F207" t="s">
        <v>2450</v>
      </c>
      <c r="G207" t="s">
        <v>2845</v>
      </c>
      <c r="H207" t="s">
        <v>151</v>
      </c>
      <c r="I207" t="s">
        <v>3588</v>
      </c>
      <c r="J207" t="s">
        <v>3589</v>
      </c>
      <c r="K207" t="s">
        <v>633</v>
      </c>
      <c r="L207" t="str">
        <f t="shared" si="14"/>
        <v>O'Brien, T. G., Kinnaird, M. F., &amp; Wibisono, H. T. (2003). Crouching tigers, hidden prey: Sumatran tiger and prey populations in a tropical f &lt;br&gt; &amp;nbsp;&amp;nbsp;&amp;nbsp;&amp;nbsp;&amp;nbsp;&amp;nbsp;&amp;nbsp;&amp;nbsp;'Brien, T. G., Kinnaird, M. F., &amp; Wibisono, H. T. (2003). Crouching tigers, hidden prey: Sumatran tiger and prey populations in a tropical fororest landscape. *Animal Conservation, 6*(2), 131-139. &lt;https://doi.org/10.1017/s1367943003003172&gt;&lt;br&gt;&lt;br&gt;</v>
      </c>
      <c r="M207" t="str">
        <f t="shared" si="12"/>
        <v xml:space="preserve">    ref_intext_obrien_et_al_2011: "O'Brien et al., 2011"</v>
      </c>
      <c r="N207" t="str">
        <f t="shared" si="13"/>
        <v xml:space="preserve">    ref_bib_obrien_et_al_2011: "O'Brien, T. G., Kinnaird, M. F., &amp; Wibisono, H. T. (2003). Crouching tigers, hidden prey: Sumatran tiger and prey populations in a tropical forest landscape. *Animal Conservation, 6*(2), 131-139. &lt;https://doi.org/10.1017/s1367943003003172&gt;"</v>
      </c>
    </row>
    <row r="208" spans="1:14">
      <c r="A208" t="s">
        <v>2641</v>
      </c>
      <c r="B208" t="b">
        <v>1</v>
      </c>
      <c r="C208" t="b">
        <v>0</v>
      </c>
      <c r="D208" t="b">
        <v>0</v>
      </c>
      <c r="E208" t="s">
        <v>1612</v>
      </c>
      <c r="F208" t="s">
        <v>2451</v>
      </c>
      <c r="G208" t="s">
        <v>2846</v>
      </c>
      <c r="H208" t="s">
        <v>149</v>
      </c>
      <c r="I208" t="s">
        <v>147</v>
      </c>
      <c r="J208" t="s">
        <v>3597</v>
      </c>
      <c r="K208" t="s">
        <v>633</v>
      </c>
      <c r="L208" t="str">
        <f t="shared" si="14"/>
        <v>O'Connell, A. F., &amp; Bailey, L. L. (2011a). Inference for Occupancy and Occupancy Dynamics. In O'Connell, A. F. Nichols, J. D. &amp; Karanth, K. U &lt;br&gt; &amp;nbsp;&amp;nbsp;&amp;nbsp;&amp;nbsp;&amp;nbsp;&amp;nbsp;&amp;nbsp;&amp;nbsp;'Connell, A. F., &amp; Bailey, L. L. (2011a). Inference for Occupancy and Occupancy Dynamics. In O'Connell, A. F. Nichols, J. D. &amp; Karanth, K. U. . (Eds.), *Camera Traps In Animal Ecology: Methods and Analyses* (pp. 191–206). Springer. &lt;https://doi.org/10.1007/978-4-431-99495-4_6&gt;&lt;br&gt;&lt;br&gt;</v>
      </c>
      <c r="M208" t="str">
        <f t="shared" si="12"/>
        <v xml:space="preserve">    ref_intext_obrien_et_al_2013: "O'Brien et al., 2013"</v>
      </c>
      <c r="N208" t="str">
        <f t="shared" si="13"/>
        <v xml:space="preserve">    ref_bib_obrien_et_al_2013: "O'Connell, A. F., &amp; Bailey, L. L. (2011a). Inference for Occupancy and Occupancy Dynamics. In O'Connell, A. F. Nichols, J. D. &amp; Karanth, K. U. (Eds.), *Camera Traps In Animal Ecology: Methods and Analyses* (pp. 191–206). Springer. &lt;https://doi.org/10.1007/978-4-431-99495-4_6&gt;"</v>
      </c>
    </row>
    <row r="209" spans="1:14">
      <c r="A209" t="s">
        <v>2641</v>
      </c>
      <c r="B209" t="b">
        <v>1</v>
      </c>
      <c r="C209" t="b">
        <v>0</v>
      </c>
      <c r="D209" t="b">
        <v>1</v>
      </c>
      <c r="E209" t="s">
        <v>1613</v>
      </c>
      <c r="F209" t="s">
        <v>2449</v>
      </c>
      <c r="G209" t="s">
        <v>2844</v>
      </c>
      <c r="H209" t="s">
        <v>154</v>
      </c>
      <c r="I209" t="s">
        <v>153</v>
      </c>
      <c r="J209" t="s">
        <v>3586</v>
      </c>
      <c r="K209" t="s">
        <v>633</v>
      </c>
      <c r="L209" t="str">
        <f t="shared" si="14"/>
        <v>O'Brien, K. M. (2010). *Wildlife Picture Index: Implementation Manual Version 1. 0.* WCS Working Paper No. 39. &lt;https://library.wcs.org/doi/c &lt;br&gt; &amp;nbsp;&amp;nbsp;&amp;nbsp;&amp;nbsp;&amp;nbsp;&amp;nbsp;&amp;nbsp;&amp;nbsp;'Brien, K. M. (2010). *Wildlife Picture Index: Implementation Manual Version 1. 0.* WCS Working Paper No. 39. &lt;https://library.wcs.org/doi/ctltl/view/mid/33065/pubid/DMX534800000.aspx&gt;&lt;br&gt;&lt;br&gt;</v>
      </c>
      <c r="M209" t="str">
        <f t="shared" si="12"/>
        <v xml:space="preserve">    ref_intext_obrien_kinnaird_2011: "O'Brien &amp; Kinnaird, 2011"</v>
      </c>
      <c r="N209" t="str">
        <f t="shared" si="13"/>
        <v xml:space="preserve">    ref_bib_obrien_kinnaird_2011: "O'Brien, K. M. (2010). *Wildlife Picture Index: Implementation Manual Version 1. 0.* WCS Working Paper No. 39. &lt;https://library.wcs.org/doi/ctl/view/mid/33065/pubid/DMX534800000.aspx&gt;"</v>
      </c>
    </row>
    <row r="210" spans="1:14">
      <c r="A210" t="s">
        <v>2641</v>
      </c>
      <c r="B210" t="b">
        <v>0</v>
      </c>
      <c r="C210" t="b">
        <v>1</v>
      </c>
      <c r="D210" t="b">
        <v>0</v>
      </c>
      <c r="E210" t="s">
        <v>1614</v>
      </c>
      <c r="F210" t="s">
        <v>2454</v>
      </c>
      <c r="G210" t="s">
        <v>2849</v>
      </c>
      <c r="H210" t="s">
        <v>147</v>
      </c>
      <c r="I210" t="s">
        <v>148</v>
      </c>
      <c r="J210" t="s">
        <v>3599</v>
      </c>
      <c r="K210" t="s">
        <v>633</v>
      </c>
      <c r="L210" t="str">
        <f t="shared" si="14"/>
        <v>O'Connell, A. F., Talancy, N. W., Bailey, L. L., Sauer, J. R., Cook, R., &amp; Gilbert, A. T. (2006). Estimating Site Occupancy and Detection Pro &lt;br&gt; &amp;nbsp;&amp;nbsp;&amp;nbsp;&amp;nbsp;&amp;nbsp;&amp;nbsp;&amp;nbsp;&amp;nbsp;'Connell, A. F., Talancy, N. W., Bailey, L. L., Sauer, J. R., Cook, R., &amp; Gilbert, A. T. (2006). Estimating Site Occupancy and Detection Probabability Parameters for Meso- And Large Mammals in a Coastal Ecosystem. *Journal of Wildlife Management, 70*(6), 1625–1633. &lt;https://doi.org/10.2193/0022-541X(2006)70[1625:ESOADP]2.0.CO;2&gt;&lt;br&gt;&lt;br&gt;</v>
      </c>
      <c r="M210" t="str">
        <f t="shared" si="12"/>
        <v xml:space="preserve">    ref_intext_oconnell_bailey_2011a: "O'Connell &amp; Bailey, 2011a"</v>
      </c>
      <c r="N210" t="str">
        <f t="shared" si="13"/>
        <v xml:space="preserve">    ref_bib_oconnell_bailey_2011a: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row>
    <row r="211" spans="1:14">
      <c r="A211" t="s">
        <v>2641</v>
      </c>
      <c r="B211" t="b">
        <v>0</v>
      </c>
      <c r="C211" t="b">
        <v>1</v>
      </c>
      <c r="D211" t="b">
        <v>1</v>
      </c>
      <c r="E211" t="s">
        <v>1615</v>
      </c>
      <c r="F211" t="s">
        <v>2455</v>
      </c>
      <c r="G211" t="s">
        <v>2850</v>
      </c>
      <c r="H211" t="s">
        <v>148</v>
      </c>
      <c r="I211" t="s">
        <v>146</v>
      </c>
      <c r="J211" t="s">
        <v>3598</v>
      </c>
      <c r="K211" t="s">
        <v>633</v>
      </c>
      <c r="L211" t="str">
        <f t="shared" si="14"/>
        <v>O'Connell, A. F., Nichols, J. D., &amp; Karanth, K. U. (Eds. ). (2010). Camera traps in Animal Ecology: Methods and Analyses. Springer. &lt;https:// &lt;br&gt; &amp;nbsp;&amp;nbsp;&amp;nbsp;&amp;nbsp;&amp;nbsp;&amp;nbsp;&amp;nbsp;&amp;nbsp;'Connell, A. F., Nichols, J. D., &amp; Karanth, K. U. (Eds. ). (2010). Camera traps in Animal Ecology: Methods and Analyses. Springer. &lt;https://dodoi.org/10.1007/978-4-431-99495-4&gt;&lt;br&gt;&lt;br&gt;</v>
      </c>
      <c r="M211" t="str">
        <f t="shared" si="12"/>
        <v xml:space="preserve">    ref_intext_oconnell_et_al_2006: "O'Connell et al., 2006"</v>
      </c>
      <c r="N211" t="str">
        <f t="shared" si="13"/>
        <v xml:space="preserve">    ref_bib_oconnell_et_al_2006: "O'Connell, A. F., Nichols, J. D., &amp; Karanth, K. U. (Eds. ). (2010). Camera traps in Animal Ecology: Methods and Analyses. Springer. &lt;https://doi.org/10.1007/978-4-431-99495-4&gt;"</v>
      </c>
    </row>
    <row r="212" spans="1:14">
      <c r="A212" t="s">
        <v>2641</v>
      </c>
      <c r="B212" t="b">
        <v>1</v>
      </c>
      <c r="C212" t="b">
        <v>0</v>
      </c>
      <c r="D212" t="b">
        <v>1</v>
      </c>
      <c r="E212" t="s">
        <v>1616</v>
      </c>
      <c r="F212" t="s">
        <v>2456</v>
      </c>
      <c r="G212" t="s">
        <v>2851</v>
      </c>
      <c r="H212" t="s">
        <v>146</v>
      </c>
      <c r="I212" t="s">
        <v>145</v>
      </c>
      <c r="J212" t="s">
        <v>3600</v>
      </c>
      <c r="K212" t="s">
        <v>633</v>
      </c>
      <c r="L212" t="str">
        <f t="shared" si="14"/>
        <v>O'Connor, K. M., Nathan, L. R., Liberati, M. R., Tingley, M. W., Vokoun, J. C., &amp; Rittenhouse, T. A. G. (2017). Camera trap arrays improve de &lt;br&gt; &amp;nbsp;&amp;nbsp;&amp;nbsp;&amp;nbsp;&amp;nbsp;&amp;nbsp;&amp;nbsp;&amp;nbsp;'Connor, K. M., Nathan, L. R., Liberati, M. R., Tingley, M. W., Vokoun, J. C., &amp; Rittenhouse, T. A. G. (2017). Camera trap arrays improve detetection probability of wildlife: Investigating study design considerations using an empirical dataset. PloS One, 12(4), e0175684. &lt;https://doi.org/10.1371/journal.pone.0175684&gt;&lt;br&gt;&lt;br&gt;</v>
      </c>
      <c r="M212" t="str">
        <f t="shared" si="12"/>
        <v xml:space="preserve">    ref_intext_oconnell_et_al_2011: "O'Connell et al., 2011"</v>
      </c>
      <c r="N212" t="str">
        <f t="shared" si="13"/>
        <v xml:space="preserve">    ref_bib_oconnell_et_al_2011: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row>
    <row r="213" spans="1:14">
      <c r="A213" t="s">
        <v>2641</v>
      </c>
      <c r="B213" t="b">
        <v>1</v>
      </c>
      <c r="C213" t="b">
        <v>0</v>
      </c>
      <c r="D213" t="b">
        <v>0</v>
      </c>
      <c r="E213" t="s">
        <v>1617</v>
      </c>
      <c r="F213" t="s">
        <v>2457</v>
      </c>
      <c r="G213" t="s">
        <v>2852</v>
      </c>
      <c r="H213" t="s">
        <v>145</v>
      </c>
      <c r="I213" t="s">
        <v>810</v>
      </c>
      <c r="J213" t="s">
        <v>3531</v>
      </c>
      <c r="K213" t="s">
        <v>633</v>
      </c>
      <c r="L213" t="str">
        <f t="shared" si="14"/>
        <v>Obbard, M. E., Howe, E. J., &amp; Kyle, C. J. (2010). Empirical Comparison of Density Estimators for Large Carnivores. *Journal of Applied Ecolog &lt;br&gt; &amp;nbsp;&amp;nbsp;&amp;nbsp;&amp;nbsp;&amp;nbsp;&amp;nbsp;&amp;nbsp;&amp;nbsp;bbard, M. E., Howe, E. J., &amp; Kyle, C. J. (2010). Empirical Comparison of Density Estimators for Large Carnivores. *Journal of Applied Ecology*y*, 47(1), 76–84. &lt;https://doi.org/10.1111/j.1365-2664.2009.01758.x&gt;&lt;br&gt;&lt;br&gt;</v>
      </c>
      <c r="M213" t="str">
        <f t="shared" si="12"/>
        <v xml:space="preserve">    ref_intext_oconnor_et_al_2017: "O'Connor et al., 2017"</v>
      </c>
      <c r="N213" t="str">
        <f t="shared" si="13"/>
        <v xml:space="preserve">    ref_bib_oconnor_et_al_2017: "Obbard, M. E., Howe, E. J., &amp; Kyle, C. J. (2010). Empirical Comparison of Density Estimators for Large Carnivores. *Journal of Applied Ecology*, 47(1), 76–84. &lt;https://doi.org/10.1111/j.1365-2664.2009.01758.x&gt;"</v>
      </c>
    </row>
    <row r="214" spans="1:14">
      <c r="A214" t="s">
        <v>2641</v>
      </c>
      <c r="B214" t="b">
        <v>0</v>
      </c>
      <c r="C214" t="b">
        <v>0</v>
      </c>
      <c r="E214" t="s">
        <v>1930</v>
      </c>
      <c r="F214" t="s">
        <v>2458</v>
      </c>
      <c r="G214" t="s">
        <v>2853</v>
      </c>
      <c r="H214" t="s">
        <v>1716</v>
      </c>
      <c r="I214" t="s">
        <v>1716</v>
      </c>
      <c r="J214" t="s">
        <v>3601</v>
      </c>
      <c r="K214" t="s">
        <v>633</v>
      </c>
      <c r="L214" t="str">
        <f t="shared" si="14"/>
        <v>Oksanen, J., Simpson, G. L., Blanchet, F. G., Kindt, R., Legendre, P., Minchin, P. R., O'Hara, R. B., Solymos, P., Stevens, M. H. H., Szoecs, &lt;br&gt; &amp;nbsp;&amp;nbsp;&amp;nbsp;&amp;nbsp;&amp;nbsp;&amp;nbsp;&amp;nbsp;&amp;nbsp;ksanen, J., Simpson, G. L., Blanchet, F. G., Kindt, R., Legendre, P., Minchin, P. R., O'Hara, R. B., Solymos, P., Stevens, M. H. H., Szoecs, E E., Wagner, H., Barbour, M., Bedward, M., Bolker, B., Borcard, D., Carvalho, G., Chirico, M., De Caceres, M., Durand, S., … Weedon, J. (2024). *vegan: Community Ecology Package*. R package Version 2.6-6.1. &lt;https://doi.org/10.32614/CRAN.package.vegan&lt;br&gt;&lt;br&gt;</v>
      </c>
      <c r="M214" t="str">
        <f t="shared" si="12"/>
        <v xml:space="preserve">    ref_intext_oksanen_et_al_2024: "Oksanen et al., 2024"</v>
      </c>
      <c r="N214" t="str">
        <f t="shared" si="13"/>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row>
    <row r="215" spans="1:14">
      <c r="A215" t="s">
        <v>2642</v>
      </c>
      <c r="B215" t="b">
        <v>1</v>
      </c>
      <c r="C215" t="b">
        <v>0</v>
      </c>
      <c r="D215" t="b">
        <v>0</v>
      </c>
      <c r="E215" t="s">
        <v>1618</v>
      </c>
      <c r="F215" t="s">
        <v>2459</v>
      </c>
      <c r="G215" t="s">
        <v>2854</v>
      </c>
      <c r="H215" t="s">
        <v>143</v>
      </c>
      <c r="I215" t="s">
        <v>143</v>
      </c>
      <c r="J215" t="s">
        <v>1855</v>
      </c>
      <c r="K215" t="s">
        <v>633</v>
      </c>
      <c r="L215" t="str">
        <f t="shared" si="14"/>
        <v>Pacifici, K., Reich, B. J., Dorazio, R. M., Conroy, M. J., &amp; McPherson, J. (2016). Occupancy estimation for rare species using a spatially‐ad &lt;br&gt; &amp;nbsp;&amp;nbsp;&amp;nbsp;&amp;nbsp;&amp;nbsp;&amp;nbsp;&amp;nbsp;&amp;nbsp;acifici, K., Reich, B. J., Dorazio, R. M., Conroy, M. J., &amp; McPherson, J. (2016). Occupancy estimation for rare species using a spatially‐adapaptive sampling design. *Methods in Ecology and Evolution, 7*(3), 285–293. &lt;https://doi.org/10.1111/2041-210x.12499&gt;&lt;br&gt;&lt;br&gt;</v>
      </c>
      <c r="M215" t="str">
        <f t="shared" si="12"/>
        <v xml:space="preserve">    ref_intext_pacifici_et_al_2016: "Pacifici et al., 2016"</v>
      </c>
      <c r="N215" t="str">
        <f t="shared" si="13"/>
        <v xml:space="preserve">    ref_bib_pacifici_et_al_2016: "Pacifici, K., Reich, B. J., Dorazio, R. M., Conroy, M. J., &amp; McPherson, J. (2016). Occupancy estimation for rare species using a spatially‐adaptive sampling design. *Methods in Ecology and Evolution, 7*(3), 285–293. &lt;https://doi.org/10.1111/2041-210x.12499&gt;"</v>
      </c>
    </row>
    <row r="216" spans="1:14">
      <c r="A216" t="s">
        <v>2642</v>
      </c>
      <c r="B216" t="b">
        <v>1</v>
      </c>
      <c r="C216" t="b">
        <v>0</v>
      </c>
      <c r="D216" t="b">
        <v>1</v>
      </c>
      <c r="E216" t="s">
        <v>1619</v>
      </c>
      <c r="F216" t="s">
        <v>2460</v>
      </c>
      <c r="G216" t="s">
        <v>2855</v>
      </c>
      <c r="H216" t="s">
        <v>142</v>
      </c>
      <c r="I216" t="s">
        <v>142</v>
      </c>
      <c r="J216" t="s">
        <v>3532</v>
      </c>
      <c r="K216" t="s">
        <v>633</v>
      </c>
      <c r="L216" t="str">
        <f t="shared" si="14"/>
        <v>Palencia, P., Rowcliffe, J. M., Vicente, J., &amp; Acevedo, P. (2021). Assessing the camera trap methodologies used to estimate Density of unmark &lt;br&gt; &amp;nbsp;&amp;nbsp;&amp;nbsp;&amp;nbsp;&amp;nbsp;&amp;nbsp;&amp;nbsp;&amp;nbsp;alencia, P., Rowcliffe, J. M., Vicente, J., &amp; Acevedo, P. (2021). Assessing the camera trap methodologies used to estimate Density of unmarkeded populations. *Journal of Applied Ecology, 58*(8), 1583–1592. &lt;https://doi.org/10.1111/1365-2664.13913&gt;&lt;br&gt;&lt;br&gt;</v>
      </c>
      <c r="M216" t="str">
        <f t="shared" si="12"/>
        <v xml:space="preserve">    ref_intext_palencia_et_al_2021: "Palencia et al., 2021"</v>
      </c>
      <c r="N216" t="str">
        <f t="shared" si="13"/>
        <v xml:space="preserve">    ref_bib_palencia_et_al_2021: "Palencia, P., Rowcliffe, J. M., Vicente, J., &amp; Acevedo, P. (2021). Assessing the camera trap methodologies used to estimate Density of unmarked populations. *Journal of Applied Ecology, 58*(8), 1583–1592. &lt;https://doi.org/10.1111/1365-2664.13913&gt;"</v>
      </c>
    </row>
    <row r="217" spans="1:14">
      <c r="A217" t="s">
        <v>2642</v>
      </c>
      <c r="B217" t="b">
        <v>1</v>
      </c>
      <c r="C217" t="b">
        <v>0</v>
      </c>
      <c r="D217" t="b">
        <v>0</v>
      </c>
      <c r="E217" t="s">
        <v>1620</v>
      </c>
      <c r="F217" t="s">
        <v>2461</v>
      </c>
      <c r="G217" t="s">
        <v>2856</v>
      </c>
      <c r="H217" t="s">
        <v>141</v>
      </c>
      <c r="I217" t="s">
        <v>141</v>
      </c>
      <c r="J217" t="s">
        <v>1856</v>
      </c>
      <c r="K217" t="s">
        <v>633</v>
      </c>
      <c r="L217" t="str">
        <f t="shared" si="14"/>
        <v>Palencia, P., Vicente, J., Soriguer, R. C., &amp; Acevedo, P. (2022). Towards a best‐practices guide for camera trapping: assessing differences a &lt;br&gt; &amp;nbsp;&amp;nbsp;&amp;nbsp;&amp;nbsp;&amp;nbsp;&amp;nbsp;&amp;nbsp;&amp;nbsp;alencia, P., Vicente, J., Soriguer, R. C., &amp; Acevedo, P. (2022). Towards a best‐practices guide for camera trapping: assessing differences amomong camera trap models and settings under field conditions. *Journal of Zoology, 316*(3), 197–208. &lt;https://doi.org/10.1111/jzo.12945&gt;&lt;br&gt;&lt;br&gt;</v>
      </c>
      <c r="M217" t="str">
        <f t="shared" si="12"/>
        <v xml:space="preserve">    ref_intext_palencia_et_al_2022: "Palencia et al., 2022"</v>
      </c>
      <c r="N217" t="str">
        <f t="shared" si="13"/>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row>
    <row r="218" spans="1:14">
      <c r="A218" t="s">
        <v>2642</v>
      </c>
      <c r="B218" t="b">
        <v>1</v>
      </c>
      <c r="C218" t="b">
        <v>1</v>
      </c>
      <c r="D218" t="b">
        <v>0</v>
      </c>
      <c r="E218" t="s">
        <v>1621</v>
      </c>
      <c r="F218" t="s">
        <v>2462</v>
      </c>
      <c r="G218" t="s">
        <v>2857</v>
      </c>
      <c r="H218" t="s">
        <v>140</v>
      </c>
      <c r="I218" t="s">
        <v>140</v>
      </c>
      <c r="J218" t="s">
        <v>3564</v>
      </c>
      <c r="K218" t="s">
        <v>633</v>
      </c>
      <c r="L218" t="str">
        <f t="shared" si="14"/>
        <v>Palmer, M. S., Swanson, A., Kosmala, M., Arnold, T., &amp; Packer, C. (2018). Evaluating relative abundance indices for terrestrial herbivores fr &lt;br&gt; &amp;nbsp;&amp;nbsp;&amp;nbsp;&amp;nbsp;&amp;nbsp;&amp;nbsp;&amp;nbsp;&amp;nbsp;almer, M. S., Swanson, A., Kosmala, M., Arnold, T., &amp; Packer, C. (2018). Evaluating relative abundance indices for terrestrial herbivores fromom large‐scale camera trap Surveys. *African Journal of Ecology*, 56, 791-803. &lt;https://onlinelibrary.wiley.com/doi/abs/10.1111/aje.12566&gt;&lt;br&gt;&lt;br&gt;</v>
      </c>
      <c r="M218" t="str">
        <f t="shared" si="12"/>
        <v xml:space="preserve">    ref_intext_palmer_et_al_2018: "Palmer et al., 2018"</v>
      </c>
      <c r="N218" t="str">
        <f t="shared" si="13"/>
        <v xml:space="preserve">    ref_bib_palmer_et_al_2018: "Palmer, M. S., Swanson, A., Kosmala, M., Arnold, T., &amp; Packer, C. (2018). Evaluating relative abundance indices for terrestrial herbivores from large‐scale camera trap Surveys. *African Journal of Ecology*, 56, 791-803. &lt;https://onlinelibrary.wiley.com/doi/abs/10.1111/aje.12566&gt;"</v>
      </c>
    </row>
    <row r="219" spans="1:14">
      <c r="A219" t="s">
        <v>2642</v>
      </c>
      <c r="B219" t="b">
        <v>1</v>
      </c>
      <c r="C219" t="b">
        <v>0</v>
      </c>
      <c r="D219" t="b">
        <v>0</v>
      </c>
      <c r="E219" t="s">
        <v>1622</v>
      </c>
      <c r="F219" t="s">
        <v>2463</v>
      </c>
      <c r="G219" t="s">
        <v>2858</v>
      </c>
      <c r="H219" t="s">
        <v>139</v>
      </c>
      <c r="I219" t="s">
        <v>139</v>
      </c>
      <c r="J219" t="s">
        <v>3533</v>
      </c>
      <c r="K219" t="s">
        <v>633</v>
      </c>
      <c r="L219" t="str">
        <f t="shared" si="14"/>
        <v>Parmenter, R. R., Yates, T. L., Anderson, D. R., Burnham, K. P., Dunnum, J. L., Franklin, A. B., Friggens, M. T., Lubow, B. C., Miller, M., O &lt;br&gt; &amp;nbsp;&amp;nbsp;&amp;nbsp;&amp;nbsp;&amp;nbsp;&amp;nbsp;&amp;nbsp;&amp;nbsp;armenter, R. R., Yates, T. L., Anderson, D. R., Burnham, K. P., Dunnum, J. L., Franklin, A. B., Friggens, M. T., Lubow, B. C., Miller, M., Olslson, G. S., Parmenter, C. A., Pollard, J., Rexstad, E., Shenk, T. M., Stanley, T. R., &amp; White, G. C. (2003). Small-mammal Density estimation: A field comparison of grid-based vs. web-based Density estimators. *Ecological Monographs, 73*(1), 1-26. &lt;https://doi.org/10.1890/0012-9615(2003)073[0001:Smdeaf]2.0.Co;2&gt;&lt;br&gt;&lt;br&gt;</v>
      </c>
      <c r="M219" t="str">
        <f t="shared" si="12"/>
        <v xml:space="preserve">    ref_intext_parmenter_et_al_2003: "Parmenter et al., 2003"</v>
      </c>
      <c r="N219" t="str">
        <f t="shared" si="13"/>
        <v xml:space="preserve">    ref_bib_parmenter_et_al_2003: "Parmenter,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v>
      </c>
    </row>
    <row r="220" spans="1:14">
      <c r="A220" t="s">
        <v>2642</v>
      </c>
      <c r="B220" t="b">
        <v>0</v>
      </c>
      <c r="C220" t="b">
        <v>0</v>
      </c>
      <c r="D220" t="b">
        <v>1</v>
      </c>
      <c r="E220" t="s">
        <v>1623</v>
      </c>
      <c r="F220" t="s">
        <v>2464</v>
      </c>
      <c r="G220" t="s">
        <v>2859</v>
      </c>
      <c r="H220" t="s">
        <v>138</v>
      </c>
      <c r="I220" t="s">
        <v>138</v>
      </c>
      <c r="J220" t="s">
        <v>1857</v>
      </c>
      <c r="K220" t="s">
        <v>633</v>
      </c>
      <c r="L220" t="str">
        <f t="shared" si="14"/>
        <v>Parsons, M. H., Apfelbach, R., Banks, P. B., Cameron, E. Z., Dickman, C. R., Frank, A. S. K., Jones, M. E., McGregor, I. S., McLean, S., Mull &lt;br&gt; &amp;nbsp;&amp;nbsp;&amp;nbsp;&amp;nbsp;&amp;nbsp;&amp;nbsp;&amp;nbsp;&amp;nbsp;arsons, M. H., Apfelbach, R., Banks, P. B., Cameron, E. Z., Dickman, C. R., Frank, A. S. K., Jones, M. E., McGregor, I. S., McLean, S., Mullerer-Schwarze, D., Sparrow, E. E., &amp; Blumstein, D. T. (2018). Biologically meaningful scents: A framework for understanding predator-prey research across disciplines. *Biological reviews of the Cambridge Philosophical Society, 93*(1), 98–114. &lt;https://doi.org/10.1111/brv.12334&gt;&lt;br&gt;&lt;br&gt;</v>
      </c>
      <c r="M220" t="str">
        <f t="shared" si="12"/>
        <v xml:space="preserve">    ref_intext_parsons_et_al_2018: "Parsons et al., 2018"</v>
      </c>
      <c r="N220" t="str">
        <f t="shared" si="13"/>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row>
    <row r="221" spans="1:14">
      <c r="A221" t="s">
        <v>2642</v>
      </c>
      <c r="B221" t="b">
        <v>1</v>
      </c>
      <c r="C221" t="b">
        <v>0</v>
      </c>
      <c r="D221" t="b">
        <v>0</v>
      </c>
      <c r="E221" t="s">
        <v>1624</v>
      </c>
      <c r="F221" t="s">
        <v>2465</v>
      </c>
      <c r="G221" t="s">
        <v>2860</v>
      </c>
      <c r="H221" t="s">
        <v>137</v>
      </c>
      <c r="I221" t="s">
        <v>809</v>
      </c>
      <c r="J221" t="s">
        <v>3565</v>
      </c>
      <c r="K221" t="s">
        <v>633</v>
      </c>
      <c r="L221" t="str">
        <f t="shared" si="14"/>
        <v>Pease, B. S., Nielsen, C. K., &amp; Holzmueller, E. J. (2016). Single-Camera Trap Survey Designs Miss Detections: Impacts on Estimates of Occupan &lt;br&gt; &amp;nbsp;&amp;nbsp;&amp;nbsp;&amp;nbsp;&amp;nbsp;&amp;nbsp;&amp;nbsp;&amp;nbsp;ease, B. S., Nielsen, C. K., &amp; Holzmueller, E. J. (2016). Single-Camera Trap Survey Designs Miss Detections: Impacts on Estimates of Occupancycy and Community Metrics. *PloS One, 11*(11), e0166689. &lt;https://doi.org/10.1371/journal.pone.0166689&gt;&lt;br&gt;&lt;br&gt;</v>
      </c>
      <c r="M221" t="str">
        <f t="shared" si="12"/>
        <v xml:space="preserve">    ref_intext_pease_et_al_2016: "Pease et al., 2016"</v>
      </c>
      <c r="N221" t="str">
        <f t="shared" si="13"/>
        <v xml:space="preserve">    ref_bib_pease_et_al_2016: "Pease, B. S., Nielsen, C. K., &amp; Holzmueller, E. J. (2016). Single-Camera Trap Survey Designs Miss Detections: Impacts on Estimates of Occupancy and Community Metrics. *PloS One, 11*(11), e0166689. &lt;https://doi.org/10.1371/journal.pone.0166689&gt;"</v>
      </c>
    </row>
    <row r="222" spans="1:14">
      <c r="A222" t="s">
        <v>2642</v>
      </c>
      <c r="B222" t="b">
        <v>0</v>
      </c>
      <c r="C222" t="b">
        <v>0</v>
      </c>
      <c r="D222" t="b">
        <v>1</v>
      </c>
      <c r="E222" t="s">
        <v>1625</v>
      </c>
      <c r="F222" t="s">
        <v>2466</v>
      </c>
      <c r="G222" t="s">
        <v>2861</v>
      </c>
      <c r="H222" t="s">
        <v>144</v>
      </c>
      <c r="I222" t="s">
        <v>144</v>
      </c>
      <c r="J222" t="s">
        <v>3177</v>
      </c>
      <c r="K222" t="s">
        <v>633</v>
      </c>
      <c r="L222" t="str">
        <f t="shared" si="14"/>
        <v>Pettorelli, N., Lobora, A. L., Msuha, M. J., Foley, C., &amp; Durant, S. M. (2010). Carnivore biodiversity in Tanzania: Revealing the distributio &lt;br&gt; &amp;nbsp;&amp;nbsp;&amp;nbsp;&amp;nbsp;&amp;nbsp;&amp;nbsp;&amp;nbsp;&amp;nbsp;ettorelli, N., Lobora, A. L., Msuha, M. J., Foley, C., &amp; Durant, S. M. (2010). Carnivore biodiversity in Tanzania: Revealing the distribution n patterns of secretive mammals using camera traps. *Animal Conservation, 13*(2), 131–139. &lt;https://doi.org/10.1111/j.1469-1795.2009.00309.x&gt;&lt;br&gt;&lt;br&gt;</v>
      </c>
      <c r="M222" t="str">
        <f t="shared" si="12"/>
        <v xml:space="preserve">    ref_intext_pettorelli_et_al_2010: "Pettorelli et al., 2010"</v>
      </c>
      <c r="N222" t="str">
        <f t="shared" si="13"/>
        <v xml:space="preserve">    ref_bib_pettorelli_et_al_2010: "Pettorelli, N., Lobora, A. L., Msuha, M. J., Foley, C., &amp; Durant, S. M. (2010). Carnivore biodiversity in Tanzania: Revealing the distribution patterns of secretive mammals using camera traps. *Animal Conservation, 13*(2), 131–139. &lt;https://doi.org/10.1111/j.1469-1795.2009.00309.x&gt;"</v>
      </c>
    </row>
    <row r="223" spans="1:14">
      <c r="A223" t="s">
        <v>2642</v>
      </c>
      <c r="B223" t="b">
        <v>1</v>
      </c>
      <c r="C223" t="b">
        <v>0</v>
      </c>
      <c r="D223" t="b">
        <v>0</v>
      </c>
      <c r="E223" t="s">
        <v>1626</v>
      </c>
      <c r="F223" t="s">
        <v>2467</v>
      </c>
      <c r="G223" t="s">
        <v>2862</v>
      </c>
      <c r="H223" t="s">
        <v>136</v>
      </c>
      <c r="I223" t="s">
        <v>136</v>
      </c>
      <c r="J223" t="s">
        <v>1858</v>
      </c>
      <c r="K223" t="s">
        <v>633</v>
      </c>
      <c r="L223" t="str">
        <f t="shared" si="14"/>
        <v>Powell, R. A., &amp; Mitchell, M. S. (2012). What is a home range? *Journal of Mammalogy, 93*(4), 948-958. &lt;https://doi.org/10.1644/11-mamm-s-177 &lt;br&gt; &amp;nbsp;&amp;nbsp;&amp;nbsp;&amp;nbsp;&amp;nbsp;&amp;nbsp;&amp;nbsp;&amp;nbsp;owell, R. A., &amp; Mitchell, M. S. (2012). What is a home range? *Journal of Mammalogy, 93*(4), 948-958. &lt;https://doi.org/10.1644/11-mamm-s-177.1.1&gt;&lt;br&gt;&lt;br&gt;</v>
      </c>
      <c r="M223" t="str">
        <f t="shared" si="12"/>
        <v xml:space="preserve">    ref_intext_powell_mitchell_2012: "Powell &amp; Mitchell, 2012"</v>
      </c>
      <c r="N223" t="str">
        <f t="shared" si="13"/>
        <v xml:space="preserve">    ref_bib_powell_mitchell_2012: "Powell, R. A., &amp; Mitchell, M. S. (2012). What is a home range? *Journal of Mammalogy, 93*(4), 948-958. &lt;https://doi.org/10.1644/11-mamm-s-177.1&gt;"</v>
      </c>
    </row>
    <row r="224" spans="1:14">
      <c r="A224" t="s">
        <v>2642</v>
      </c>
      <c r="B224" t="b">
        <v>0</v>
      </c>
      <c r="C224" t="b">
        <v>0</v>
      </c>
      <c r="E224" t="s">
        <v>1933</v>
      </c>
      <c r="F224" t="s">
        <v>2468</v>
      </c>
      <c r="G224" t="s">
        <v>2863</v>
      </c>
      <c r="H224" t="s">
        <v>1934</v>
      </c>
      <c r="I224" t="s">
        <v>1934</v>
      </c>
      <c r="J224" t="s">
        <v>1932</v>
      </c>
      <c r="K224" t="s">
        <v>633</v>
      </c>
      <c r="L224" t="str">
        <f t="shared" si="14"/>
        <v>Project Dragonfly. (2019, Jan 24). *Abundance, species richness, and diversity* [Video]. YouTube. &lt;https://www.youtube.com/watch?v=ghhZClDRK_ &lt;br&gt; &amp;nbsp;&amp;nbsp;&amp;nbsp;&amp;nbsp;&amp;nbsp;&amp;nbsp;&amp;nbsp;&amp;nbsp;roject Dragonfly. (2019, Jan 24). *Abundance, species richness, and diversity* [Video]. YouTube. &lt;https://www.youtube.com/watch?v=ghhZClDRK_g&amp;g&amp;source_ve_path=OTY3MTQbqI&gt;&lt;br&gt;&lt;br&gt;</v>
      </c>
      <c r="M224" t="str">
        <f t="shared" si="12"/>
        <v xml:space="preserve">    ref_intext_project_dragonfly_2019: "Project Dragonfly, 2019"</v>
      </c>
      <c r="N224" t="str">
        <f t="shared" si="13"/>
        <v xml:space="preserve">    ref_bib_project_dragonfly_2019: "Project Dragonfly. (2019, Jan 24). *Abundance, species richness, and diversity* [Video]. YouTube. &lt;https://www.youtube.com/watch?v=ghhZClDRK_g&amp;source_ve_path=OTY3MTQbqI&gt;"</v>
      </c>
    </row>
    <row r="225" spans="1:14">
      <c r="A225" t="s">
        <v>2642</v>
      </c>
      <c r="B225" t="b">
        <v>0</v>
      </c>
      <c r="C225" t="b">
        <v>0</v>
      </c>
      <c r="E225" t="s">
        <v>2007</v>
      </c>
      <c r="F225" t="s">
        <v>2469</v>
      </c>
      <c r="G225" t="s">
        <v>2864</v>
      </c>
      <c r="H225" t="s">
        <v>2008</v>
      </c>
      <c r="I225" t="s">
        <v>2008</v>
      </c>
      <c r="J225" t="s">
        <v>2011</v>
      </c>
      <c r="K225" t="s">
        <v>633</v>
      </c>
      <c r="L225" t="str">
        <f t="shared" si="14"/>
        <v>Proteus. (2019a, May 30). *Occupancy modelling - the difference between probability and proportion of units occupied* [Video]. YouTube. &lt;http &lt;br&gt; &amp;nbsp;&amp;nbsp;&amp;nbsp;&amp;nbsp;&amp;nbsp;&amp;nbsp;&amp;nbsp;&amp;nbsp;roteus. (2019a, May 30). *Occupancy modelling - the difference between probability and proportion of units occupied* [Video]. YouTube. &lt;https:s://www.youtube.com/watch?v=zKQFY8W4ceU&gt;&lt;br&gt;&lt;br&gt;</v>
      </c>
      <c r="M225" t="str">
        <f t="shared" si="12"/>
        <v xml:space="preserve">    ref_intext_proteus_2019a: "Proteus, 2019a"</v>
      </c>
      <c r="N225" t="str">
        <f t="shared" si="13"/>
        <v xml:space="preserve">    ref_bib_proteus_2019a: "Proteus. (2019a, May 30). *Occupancy modelling - the difference between probability and proportion of units occupied* [Video]. YouTube. &lt;https://www.youtube.com/watch?v=zKQFY8W4ceU&gt;"</v>
      </c>
    </row>
    <row r="226" spans="1:14">
      <c r="A226" t="s">
        <v>2642</v>
      </c>
      <c r="B226" t="b">
        <v>0</v>
      </c>
      <c r="C226" t="b">
        <v>0</v>
      </c>
      <c r="E226" t="s">
        <v>2010</v>
      </c>
      <c r="F226" t="s">
        <v>2470</v>
      </c>
      <c r="G226" t="s">
        <v>2865</v>
      </c>
      <c r="H226" t="s">
        <v>2009</v>
      </c>
      <c r="I226" t="s">
        <v>2009</v>
      </c>
      <c r="J226" t="s">
        <v>2012</v>
      </c>
      <c r="K226" t="s">
        <v>633</v>
      </c>
      <c r="L226" t="str">
        <f t="shared" si="14"/>
        <v>Proteus. (2019b, Aug 22). *Occupancy models - how many covariates can I include?* [Video]. YouTube. &lt;https://www.youtube.com/watch?v=tCh7rTu6 &lt;br&gt; &amp;nbsp;&amp;nbsp;&amp;nbsp;&amp;nbsp;&amp;nbsp;&amp;nbsp;&amp;nbsp;&amp;nbsp;roteus. (2019b, Aug 22). *Occupancy models - how many covariates can I include?* [Video]. YouTube. &lt;https://www.youtube.com/watch?v=tCh7rTu6fvfvQ&gt;&lt;br&gt;&lt;br&gt;</v>
      </c>
      <c r="M226" t="str">
        <f t="shared" si="12"/>
        <v xml:space="preserve">    ref_intext_proteus_2019b: "Proteus, 2019b"</v>
      </c>
      <c r="N226" t="str">
        <f t="shared" si="13"/>
        <v xml:space="preserve">    ref_bib_proteus_2019b: "Proteus. (2019b, Aug 22). *Occupancy models - how many covariates can I include?* [Video]. YouTube. &lt;https://www.youtube.com/watch?v=tCh7rTu6fvQ&gt;"</v>
      </c>
    </row>
    <row r="227" spans="1:14">
      <c r="A227" t="s">
        <v>2642</v>
      </c>
      <c r="B227" t="b">
        <v>0</v>
      </c>
      <c r="C227" t="b">
        <v>0</v>
      </c>
      <c r="D227" t="b">
        <v>1</v>
      </c>
      <c r="E227" t="s">
        <v>12</v>
      </c>
      <c r="F227" t="s">
        <v>2471</v>
      </c>
      <c r="G227" t="s">
        <v>2866</v>
      </c>
      <c r="H227" t="s">
        <v>135</v>
      </c>
      <c r="I227" t="s">
        <v>135</v>
      </c>
      <c r="J227" t="s">
        <v>1859</v>
      </c>
      <c r="K227" t="s">
        <v>633</v>
      </c>
      <c r="L227" t="str">
        <f t="shared" si="14"/>
        <v>Pyron, M. (2010) Characterizing Communities. *Nature Education Knowledge, 3*(10):39. &lt;https://www.nature.com/scitable/knowledge/library/chara &lt;br&gt; &amp;nbsp;&amp;nbsp;&amp;nbsp;&amp;nbsp;&amp;nbsp;&amp;nbsp;&amp;nbsp;&amp;nbsp;yron, M. (2010) Characterizing Communities. *Nature Education Knowledge, 3*(10):39. &lt;https://www.nature.com/scitable/knowledge/library/charactcterizing-communities-13241173/&gt;&lt;br&gt;&lt;br&gt;</v>
      </c>
      <c r="M227" t="str">
        <f t="shared" si="12"/>
        <v xml:space="preserve">    ref_intext_pyron_2010: "Pyron, 2010"</v>
      </c>
      <c r="N227" t="str">
        <f t="shared" si="13"/>
        <v xml:space="preserve">    ref_bib_pyron_2010: "Pyron, M. (2010) Characterizing Communities. *Nature Education Knowledge, 3*(10):39. &lt;https://www.nature.com/scitable/knowledge/library/characterizing-communities-13241173/&gt;"</v>
      </c>
    </row>
    <row r="228" spans="1:14">
      <c r="A228" t="s">
        <v>2627</v>
      </c>
      <c r="B228" t="b">
        <v>1</v>
      </c>
      <c r="C228" t="b">
        <v>0</v>
      </c>
      <c r="D228" t="b">
        <v>1</v>
      </c>
      <c r="E228" t="s">
        <v>1627</v>
      </c>
      <c r="F228" t="s">
        <v>2472</v>
      </c>
      <c r="G228" t="s">
        <v>2867</v>
      </c>
      <c r="H228" t="s">
        <v>132</v>
      </c>
      <c r="I228" t="s">
        <v>132</v>
      </c>
      <c r="J228" t="s">
        <v>1860</v>
      </c>
      <c r="K228" t="s">
        <v>633</v>
      </c>
      <c r="L228" t="str">
        <f t="shared" si="14"/>
        <v>Ramage, B. S., Sheil, D., Salim, H. M. W., Fletcher, C., Mustafa, N. -Z. A., Luruthusamay, J. C., Harrison, R. D., Butod, E., Dzulkiply, A. D &lt;br&gt; &amp;nbsp;&amp;nbsp;&amp;nbsp;&amp;nbsp;&amp;nbsp;&amp;nbsp;&amp;nbsp;&amp;nbsp;amage,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&lt;https://www.jstor.org/stable/23525262&gt;&lt;br&gt;&lt;br&gt;</v>
      </c>
      <c r="M228" t="str">
        <f t="shared" si="12"/>
        <v xml:space="preserve">    ref_intext_ramage_et_al_2013: "Ramage et al., 2013"</v>
      </c>
      <c r="N228" t="str">
        <f t="shared" si="13"/>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row>
    <row r="229" spans="1:14">
      <c r="A229" t="s">
        <v>2627</v>
      </c>
      <c r="B229" t="b">
        <v>1</v>
      </c>
      <c r="C229" t="b">
        <v>0</v>
      </c>
      <c r="D229" t="b">
        <v>0</v>
      </c>
      <c r="E229" t="s">
        <v>1628</v>
      </c>
      <c r="F229" t="s">
        <v>2473</v>
      </c>
      <c r="G229" t="s">
        <v>2868</v>
      </c>
      <c r="H229" t="s">
        <v>131</v>
      </c>
      <c r="I229" t="s">
        <v>131</v>
      </c>
      <c r="J229" t="s">
        <v>1861</v>
      </c>
      <c r="K229" t="s">
        <v>633</v>
      </c>
      <c r="L229" t="str">
        <f t="shared" si="14"/>
        <v>Randler, C., &amp; Kalb, N. (2018). Distance and size matters: A comparison of six wildlife camera traps and their usefulness for wild birds. *Ec &lt;br&gt; &amp;nbsp;&amp;nbsp;&amp;nbsp;&amp;nbsp;&amp;nbsp;&amp;nbsp;&amp;nbsp;&amp;nbsp;andler, C., &amp; Kalb, N. (2018). Distance and size matters: A comparison of six wildlife camera traps and their usefulness for wild birds. *Ecolology and Evolution*, 1-13. &lt;https://onlinelibrary.wiley.com/doi/pdf/10.1002/ece3.4240&gt;&lt;br&gt;&lt;br&gt;</v>
      </c>
      <c r="M229" t="str">
        <f t="shared" si="12"/>
        <v xml:space="preserve">    ref_intext_randler_kalb_2018: "Randler &amp; Kalb, 2018"</v>
      </c>
      <c r="N229" t="str">
        <f t="shared" si="13"/>
        <v xml:space="preserve">    ref_bib_randler_kalb_2018: "Randler, C., &amp; Kalb, N. (2018). Distance and size matters: A comparison of six wildlife camera traps and their usefulness for wild birds. *Ecology and Evolution*, 1-13. &lt;https://onlinelibrary.wiley.com/doi/pdf/10.1002/ece3.4240&gt;"</v>
      </c>
    </row>
    <row r="230" spans="1:14">
      <c r="A230" t="s">
        <v>2627</v>
      </c>
      <c r="B230" t="b">
        <v>1</v>
      </c>
      <c r="C230" t="b">
        <v>0</v>
      </c>
      <c r="D230" t="b">
        <v>1</v>
      </c>
      <c r="E230" t="s">
        <v>11</v>
      </c>
      <c r="F230" t="s">
        <v>2259</v>
      </c>
      <c r="G230" t="s">
        <v>2654</v>
      </c>
      <c r="H230" t="s">
        <v>133</v>
      </c>
      <c r="I230" t="s">
        <v>133</v>
      </c>
      <c r="J230" t="s">
        <v>3546</v>
      </c>
      <c r="K230" t="s">
        <v>633</v>
      </c>
      <c r="L230" t="str">
        <f t="shared" si="14"/>
        <v>Alberta Remote Camera Steering Committee [RCSC]. (2024). Remote Camera Metadata Standards: Standards for Alberta. Version 2.0. Edmonton, Albe &lt;br&gt; &amp;nbsp;&amp;nbsp;&amp;nbsp;&amp;nbsp;&amp;nbsp;&amp;nbsp;&amp;nbsp;&amp;nbsp;lberta Remote Camera Steering Committee [RCSC]. (2024). Remote Camera Metadata Standards: Standards for Alberta. Version 2.0. Edmonton, Albertrta. &lt;https://ab-rcsc.github.io/RCSC-WildCAM_Remote-Camera-Survey-Guidelines-and-Metadata-Standards/2_metadata-standards/2_0.1_Citation-and-Info.html&gt;&lt;br&gt;&lt;br&gt;</v>
      </c>
      <c r="M230" t="str">
        <f t="shared" si="12"/>
        <v xml:space="preserve">    ref_intext_rcsc_2024: "Alberta Remote Camera Steering Committee [RCSC], 2024"</v>
      </c>
      <c r="N230" t="str">
        <f t="shared" si="13"/>
        <v xml:space="preserve">    ref_bib_rcsc_2024: "Alberta Remote Camera Steering Committee [RCSC]. (2024). Remote Camera Metadata Standards: Standards for Alberta. Version 2.0. Edmonton, Alberta. &lt;https://ab-rcsc.github.io/RCSC-WildCAM_Remote-Camera-Survey-Guidelines-and-Metadata-Standards/2_metadata-standards/2_0.1_Citation-and-Info.html&gt;"</v>
      </c>
    </row>
    <row r="231" spans="1:14">
      <c r="A231" t="s">
        <v>2627</v>
      </c>
      <c r="B231" t="b">
        <v>0</v>
      </c>
      <c r="C231" t="b">
        <v>1</v>
      </c>
      <c r="D231" t="b">
        <v>1</v>
      </c>
      <c r="E231" t="s">
        <v>1629</v>
      </c>
      <c r="F231" t="s">
        <v>2258</v>
      </c>
      <c r="G231" t="s">
        <v>2653</v>
      </c>
      <c r="H231" t="s">
        <v>134</v>
      </c>
      <c r="I231" t="s">
        <v>134</v>
      </c>
      <c r="J231" t="s">
        <v>3545</v>
      </c>
      <c r="K231" t="s">
        <v>633</v>
      </c>
      <c r="L231" t="str">
        <f t="shared" si="14"/>
        <v>Alberta Remote Camera Steering Committee [RCSC], Stevenson, C., Hubbs, A., &amp; Wildlife Cameras for Adaptive Management (WildCAM). (2024). Remo &lt;br&gt; &amp;nbsp;&amp;nbsp;&amp;nbsp;&amp;nbsp;&amp;nbsp;&amp;nbsp;&amp;nbsp;&amp;nbsp;lberta Remote Camera Steering Committee [RCSC], Stevenson, C., Hubbs, A., &amp; Wildlife Cameras for Adaptive Management (WildCAM). (2024). Remotete Camera Survey Guidelines: Guidelines for Western Canada. Version 3.0. Edmonton, Alberta. &lt;https://ab-rcsc.github.io/RCSC-WildCAM_Remote-Camera-Survey-Guidelines-and-Metadata-Standards/1_Survey-guidelines/1_0.1_Citation-and-Info.html&gt;&lt;br&gt;&lt;br&gt;</v>
      </c>
      <c r="M231" t="str">
        <f t="shared" si="12"/>
        <v xml:space="preserve">    ref_intext_rcsc_et_al_2024: "Alberta Remote Camera Steering Committee [RCSC] et al., 2024"</v>
      </c>
      <c r="N231" t="str">
        <f t="shared" si="13"/>
        <v xml:space="preserve">    ref_bib_rcsc_et_al_2024: "Alberta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v>
      </c>
    </row>
    <row r="232" spans="1:14">
      <c r="A232" t="s">
        <v>2627</v>
      </c>
      <c r="B232" t="b">
        <v>1</v>
      </c>
      <c r="C232" t="b">
        <v>0</v>
      </c>
      <c r="D232" t="b">
        <v>0</v>
      </c>
      <c r="E232" t="s">
        <v>1630</v>
      </c>
      <c r="F232" t="s">
        <v>2474</v>
      </c>
      <c r="G232" t="s">
        <v>2869</v>
      </c>
      <c r="H232" t="s">
        <v>130</v>
      </c>
      <c r="I232" t="s">
        <v>130</v>
      </c>
      <c r="J232" t="s">
        <v>1862</v>
      </c>
      <c r="K232" t="s">
        <v>633</v>
      </c>
      <c r="L232" t="str">
        <f t="shared" ref="L232:L263" si="15">LEFT(J232,141)&amp;" &lt;br&gt; &amp;nbsp;&amp;nbsp;&amp;nbsp;&amp;nbsp;&amp;nbsp;&amp;nbsp;&amp;nbsp;&amp;nbsp;"&amp;MID(J232,2,142)&amp;MID(J232,142,500)&amp;"&lt;br&gt;&lt;br&gt;"</f>
        <v>Reconyx Inc. (2018). Hyperfire Professional/Outdoor Instruction Manual. Holmen, WI, USA. &lt;https://www.reconyx.com/img/file/HyperFire_2_User_G &lt;br&gt; &amp;nbsp;&amp;nbsp;&amp;nbsp;&amp;nbsp;&amp;nbsp;&amp;nbsp;&amp;nbsp;&amp;nbsp;econyx Inc. (2018). Hyperfire Professional/Outdoor Instruction Manual. Holmen, WI, USA. &lt;https://www.reconyx.com/img/file/HyperFire_2_User_Guiuide_2018_07_05_v5.pdf&gt;&lt;br&gt;&lt;br&gt;</v>
      </c>
      <c r="M232" t="str">
        <f t="shared" si="12"/>
        <v xml:space="preserve">    ref_intext_reconyx_inc._2018: "Reconyx Inc., 2018"</v>
      </c>
      <c r="N232" t="str">
        <f t="shared" si="13"/>
        <v xml:space="preserve">    ref_bib_reconyx_inc._2018: "Reconyx Inc. (2018). Hyperfire Professional/Outdoor Instruction Manual. Holmen, WI, USA. &lt;https://www.reconyx.com/img/file/HyperFire_2_User_Guide_2018_07_05_v5.pdf&gt;"</v>
      </c>
    </row>
    <row r="233" spans="1:14">
      <c r="E233" t="s">
        <v>3796</v>
      </c>
      <c r="H233" t="s">
        <v>3797</v>
      </c>
      <c r="I233" t="s">
        <v>3797</v>
      </c>
      <c r="J233" t="s">
        <v>3798</v>
      </c>
      <c r="K233" s="35" t="s">
        <v>3799</v>
      </c>
      <c r="L233" t="str">
        <f t="shared" si="15"/>
        <v>Pascal, L., Memarzadeh, M., Boettiger, C., Lloyd, H., &amp; Chadès, I. (2020). A Shiny R app to solve the problem of when to stop managing or sur &lt;br&gt; &amp;nbsp;&amp;nbsp;&amp;nbsp;&amp;nbsp;&amp;nbsp;&amp;nbsp;&amp;nbsp;&amp;nbsp;ascal, L., Memarzadeh, M., Boettiger, C., Lloyd, H., &amp; Chadès, I. (2020). A Shiny R app to solve the problem of when to stop managing or surveveying species under imperfect detection. Methods in *Ecology and Evolution, 11*(12), 1707–1715. &lt;https://doi.org/10.1111/2041-210X.13501&gt;.&lt;br&gt;&lt;br&gt;</v>
      </c>
      <c r="M233" t="str">
        <f t="shared" si="12"/>
        <v xml:space="preserve">    ref_intext_ref_intext_pascal_et_al_2020: "Pascal et al., 2020"</v>
      </c>
      <c r="N233" t="str">
        <f t="shared" si="13"/>
        <v xml:space="preserve">    ref_bib_ref_intext_pascal_et_al_2020: "Pascal, L., Memarzadeh, M., Boettiger, C., Lloyd, H., &amp; Chadès, I. (2020). A Shiny R app to solve the problem of when to stop managing or surveying species under imperfect detection. Methods in *Ecology and Evolution, 11*(12), 1707–1715. &lt;https://doi.org/10.1111/2041-210X.13501&gt;."</v>
      </c>
    </row>
    <row r="234" spans="1:14">
      <c r="A234" t="s">
        <v>2627</v>
      </c>
      <c r="B234" t="b">
        <v>0</v>
      </c>
      <c r="C234" t="b">
        <v>0</v>
      </c>
      <c r="D234" t="b">
        <v>1</v>
      </c>
      <c r="E234" t="s">
        <v>1631</v>
      </c>
      <c r="F234" t="s">
        <v>2475</v>
      </c>
      <c r="G234" t="s">
        <v>2870</v>
      </c>
      <c r="H234" t="s">
        <v>129</v>
      </c>
      <c r="I234" t="s">
        <v>129</v>
      </c>
      <c r="J234" t="s">
        <v>1863</v>
      </c>
      <c r="K234" t="s">
        <v>633</v>
      </c>
      <c r="L234" t="str">
        <f t="shared" si="15"/>
        <v>Rendall, A. R., White, J. G., Cooke, R., Whisson, D. A., Schneider, T., Beilharz, L., Poelsma, E., Ryeland, J., &amp; Weston, M. A. (2021). Takin &lt;br&gt; &amp;nbsp;&amp;nbsp;&amp;nbsp;&amp;nbsp;&amp;nbsp;&amp;nbsp;&amp;nbsp;&amp;nbsp;endall, A. R., White, J. G., Cooke, R., Whisson, D. A., Schneider, T., Beilharz, L., Poelsma, E., Ryeland, J., &amp; Weston, M. A. (2021). Taking g the bait: The influence of attractants and microhabitat on detections of fauna by remote‐sensing cameras. Ecological Management &amp; Restoration, 22(1), 72–79. &lt;https://doi.org/10.1111/emr.12444&gt;&lt;br&gt;&lt;br&gt;</v>
      </c>
      <c r="M234" t="str">
        <f t="shared" si="12"/>
        <v xml:space="preserve">    ref_intext_rendall_et_al_2021: "Rendall et al., 2021"</v>
      </c>
      <c r="N234" t="str">
        <f t="shared" si="13"/>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row>
    <row r="235" spans="1:14">
      <c r="A235" t="s">
        <v>2627</v>
      </c>
      <c r="B235" t="b">
        <v>1</v>
      </c>
      <c r="C235" t="b">
        <v>0</v>
      </c>
      <c r="D235" t="b">
        <v>0</v>
      </c>
      <c r="E235" t="s">
        <v>1632</v>
      </c>
      <c r="F235" t="s">
        <v>2477</v>
      </c>
      <c r="G235" t="s">
        <v>2872</v>
      </c>
      <c r="H235" t="s">
        <v>127</v>
      </c>
      <c r="I235" t="s">
        <v>127</v>
      </c>
      <c r="J235" t="s">
        <v>1865</v>
      </c>
      <c r="K235" t="s">
        <v>633</v>
      </c>
      <c r="L235" t="str">
        <f t="shared" si="15"/>
        <v>Rich, L. N., Kelly, M. J., Sollmann, R., Noss, A. J., Maffei, L., Arispe, R. L., Paviolo, A., De Angelo, C. D., Di Blanco, Y. E., &amp; Di Bitett &lt;br&gt; &amp;nbsp;&amp;nbsp;&amp;nbsp;&amp;nbsp;&amp;nbsp;&amp;nbsp;&amp;nbsp;&amp;nbsp;ich, L. N., Kelly, M. J., Sollmann, R., Noss, A. J., Maffei, L., Arispe, R. L., Paviolo, A., De Angelo, C. D., Di Blanco, Y. E., &amp; Di Bitetti,i, M. S. (2014).comparing capture-recapture, mark-resight, and spatial mark-resight models for estimating puma densities via camera traps. *Journal of Mammalogy, 95*(2), 382–391. &lt;https://doi.org/10.1644/13-mamm-a-126&gt;&lt;br&gt;&lt;br&gt;</v>
      </c>
      <c r="M235" t="str">
        <f t="shared" si="12"/>
        <v xml:space="preserve">    ref_intext_rich_et_al_2014: "Rich et al., 2014"</v>
      </c>
      <c r="N235" t="str">
        <f t="shared" si="13"/>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row>
    <row r="236" spans="1:14">
      <c r="A236" t="s">
        <v>2627</v>
      </c>
      <c r="B236" t="b">
        <v>1</v>
      </c>
      <c r="C236" t="b">
        <v>0</v>
      </c>
      <c r="D236" t="b">
        <v>0</v>
      </c>
      <c r="E236" t="s">
        <v>1633</v>
      </c>
      <c r="F236" t="s">
        <v>2478</v>
      </c>
      <c r="G236" t="s">
        <v>2873</v>
      </c>
      <c r="H236" t="s">
        <v>126</v>
      </c>
      <c r="I236" t="s">
        <v>126</v>
      </c>
      <c r="J236" t="s">
        <v>1866</v>
      </c>
      <c r="K236" t="s">
        <v>633</v>
      </c>
      <c r="L236" t="str">
        <f t="shared" si="15"/>
        <v>Ridout, M. S., &amp; Linkie, M. (2009). Estimating overlap of daily activity patterns from camera trap data. *Journal of Agricultural, Biological &lt;br&gt; &amp;nbsp;&amp;nbsp;&amp;nbsp;&amp;nbsp;&amp;nbsp;&amp;nbsp;&amp;nbsp;&amp;nbsp;idout, M. S., &amp; Linkie, M. (2009). Estimating overlap of daily activity patterns from camera trap data. *Journal of Agricultural, Biological, , and Environmental Statistics, 14*(3), 322–337. &lt;https://doi.org/10.1198/jabes.2009.08038&gt;&lt;br&gt;&lt;br&gt;</v>
      </c>
      <c r="M236" t="str">
        <f t="shared" si="12"/>
        <v xml:space="preserve">    ref_intext_ridout_linkie_2009: "Ridout &amp; Linkie, 2009"</v>
      </c>
      <c r="N236" t="str">
        <f t="shared" si="13"/>
        <v xml:space="preserve">    ref_bib_ridout_linkie_2009: "Ridout, M. S., &amp; Linkie, M. (2009). Estimating overlap of daily activity patterns from camera trap data. *Journal of Agricultural, Biological, and Environmental Statistics, 14*(3), 322–337. &lt;https://doi.org/10.1198/jabes.2009.08038&gt;"</v>
      </c>
    </row>
    <row r="237" spans="1:14">
      <c r="A237" t="s">
        <v>2627</v>
      </c>
      <c r="B237" t="b">
        <v>0</v>
      </c>
      <c r="C237" t="b">
        <v>0</v>
      </c>
      <c r="E237" t="s">
        <v>2233</v>
      </c>
      <c r="F237" t="s">
        <v>2479</v>
      </c>
      <c r="G237" t="s">
        <v>2874</v>
      </c>
      <c r="H237" t="s">
        <v>2232</v>
      </c>
      <c r="I237" t="s">
        <v>1941</v>
      </c>
      <c r="J237" t="s">
        <v>2234</v>
      </c>
      <c r="K237" t="s">
        <v>633</v>
      </c>
      <c r="L237" t="str">
        <f t="shared" si="15"/>
        <v>Riffomonas Project (2022a, Mar 17). *Using vegan to calculate alpha diversity metrics within the tidyverse in R (CC196)* [Video]. YouTube. &lt;h &lt;br&gt; &amp;nbsp;&amp;nbsp;&amp;nbsp;&amp;nbsp;&amp;nbsp;&amp;nbsp;&amp;nbsp;&amp;nbsp;iffomonas Project (2022a, Mar 17). *Using vegan to calculate alpha diversity metrics within the tidyverse in R (CC196)* [Video]. YouTube. &lt;httttps://www.youtube.com/watch?v=wq1SXGQYgCs&gt;&lt;br&gt;&lt;br&gt;</v>
      </c>
      <c r="M237" t="str">
        <f t="shared" si="12"/>
        <v xml:space="preserve">    ref_intext_riffomonas_project_2022a: "Riffomonas Project, 2022a"</v>
      </c>
      <c r="N237" t="str">
        <f t="shared" si="13"/>
        <v xml:space="preserve">    ref_bib_riffomonas_project_2022a: "Riffomonas Project (2022a, Mar 17). *Using vegan to calculate alpha diversity metrics within the tidyverse in R (CC196)* [Video]. YouTube. &lt;https://www.youtube.com/watch?v=wq1SXGQYgCs&gt;"</v>
      </c>
    </row>
    <row r="238" spans="1:14">
      <c r="A238" t="s">
        <v>2627</v>
      </c>
      <c r="B238" t="b">
        <v>0</v>
      </c>
      <c r="C238" t="b">
        <v>0</v>
      </c>
      <c r="E238" t="s">
        <v>2233</v>
      </c>
      <c r="F238" t="s">
        <v>2479</v>
      </c>
      <c r="G238" t="s">
        <v>2874</v>
      </c>
      <c r="H238" t="s">
        <v>2235</v>
      </c>
      <c r="I238" t="s">
        <v>1941</v>
      </c>
      <c r="J238" t="s">
        <v>2236</v>
      </c>
      <c r="K238" t="s">
        <v>633</v>
      </c>
      <c r="L238" t="str">
        <f t="shared" si="15"/>
        <v>Riffomonas Project (2022b, Mar 24). *Generating a rarefaction curve from collector's curves in R within the tidyverse (CC198)* [Video]. YouTu &lt;br&gt; &amp;nbsp;&amp;nbsp;&amp;nbsp;&amp;nbsp;&amp;nbsp;&amp;nbsp;&amp;nbsp;&amp;nbsp;iffomonas Project (2022b, Mar 24). *Generating a rarefaction curve from collector's curves in R within the tidyverse (CC198)* [Video]. YouTubebe. &lt;https://www.youtube.com/watch?v=ywHVb0Q-qsM&gt;&lt;br&gt;&lt;br&gt;</v>
      </c>
      <c r="M238" t="str">
        <f t="shared" si="12"/>
        <v xml:space="preserve">    ref_intext_riffomonas_project_2022a: "Riffomonas Project, 2022b"</v>
      </c>
      <c r="N238" t="str">
        <f t="shared" si="13"/>
        <v xml:space="preserve">    ref_bib_riffomonas_project_2022a: "Riffomonas Project (2022b, Mar 24). *Generating a rarefaction curve from collector's curves in R within the tidyverse (CC198)* [Video]. YouTube. &lt;https://www.youtube.com/watch?v=ywHVb0Q-qsM&gt;"</v>
      </c>
    </row>
    <row r="239" spans="1:14">
      <c r="A239" t="s">
        <v>2627</v>
      </c>
      <c r="B239" t="b">
        <v>1</v>
      </c>
      <c r="C239" t="b">
        <v>1</v>
      </c>
      <c r="D239" t="b">
        <v>0</v>
      </c>
      <c r="E239" t="s">
        <v>10</v>
      </c>
      <c r="F239" t="s">
        <v>2476</v>
      </c>
      <c r="G239" t="s">
        <v>2871</v>
      </c>
      <c r="H239" t="s">
        <v>128</v>
      </c>
      <c r="I239" t="s">
        <v>128</v>
      </c>
      <c r="J239" t="s">
        <v>1864</v>
      </c>
      <c r="K239" t="s">
        <v>633</v>
      </c>
      <c r="L239" t="str">
        <f t="shared" si="15"/>
        <v>Resources Information Standards Committee [RISC]. (2019). *Camera trap Metadata Protocol: Standards for Components of British Columbia’s Biod &lt;br&gt; &amp;nbsp;&amp;nbsp;&amp;nbsp;&amp;nbsp;&amp;nbsp;&amp;nbsp;&amp;nbsp;&amp;nbsp;esources Information Standards Committee [RISC]. (2019). *Camera trap Metadata Protocol: Standards for Components of British Columbia’s Biodiviversity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&lt;https://www2.gov.bc.ca/assets/download/DABCE3A5C7934410A8307285070C24EA&gt;&lt;br&gt;&lt;br&gt;</v>
      </c>
      <c r="M239" t="str">
        <f t="shared" si="12"/>
        <v xml:space="preserve">    ref_intext_risc_2019: "Resources Information Standards Committee [RISC], 2019"</v>
      </c>
      <c r="N239" t="str">
        <f t="shared" si="13"/>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row>
    <row r="240" spans="1:14">
      <c r="A240" t="s">
        <v>2627</v>
      </c>
      <c r="B240" t="b">
        <v>0</v>
      </c>
      <c r="C240" t="b">
        <v>0</v>
      </c>
      <c r="E240" t="s">
        <v>2230</v>
      </c>
      <c r="F240" t="s">
        <v>2572</v>
      </c>
      <c r="G240" t="s">
        <v>2967</v>
      </c>
      <c r="H240" t="s">
        <v>2237</v>
      </c>
      <c r="I240" t="s">
        <v>2237</v>
      </c>
      <c r="J240" t="s">
        <v>2231</v>
      </c>
      <c r="K240" t="s">
        <v>633</v>
      </c>
      <c r="L240" t="str">
        <f t="shared" si="15"/>
        <v>Rob K Statistics (2018, Oct 16). *Species Accumulation Curves* [Video]. YouTube. &lt;https://www.youtube.com/watch?v=Jj7LYrU_6RA&amp;t=3s&gt; &lt;br&gt; &amp;nbsp;&amp;nbsp;&amp;nbsp;&amp;nbsp;&amp;nbsp;&amp;nbsp;&amp;nbsp;&amp;nbsp;ob K Statistics (2018, Oct 16). *Species Accumulation Curves* [Video]. YouTube. &lt;https://www.youtube.com/watch?v=Jj7LYrU_6RA&amp;t=3s&gt;&lt;br&gt;&lt;br&gt;</v>
      </c>
      <c r="M240" t="str">
        <f t="shared" si="12"/>
        <v xml:space="preserve">    ref_intext_rk_stats_2018: "Rob K Statistics, 2018"</v>
      </c>
      <c r="N240" t="str">
        <f t="shared" si="13"/>
        <v xml:space="preserve">    ref_bib_rk_stats_2018: "Rob K Statistics (2018, Oct 16). *Species Accumulation Curves* [Video]. YouTube. &lt;https://www.youtube.com/watch?v=Jj7LYrU_6RA&amp;t=3s&gt;"</v>
      </c>
    </row>
    <row r="241" spans="1:14">
      <c r="A241" t="s">
        <v>2627</v>
      </c>
      <c r="B241" t="b">
        <v>1</v>
      </c>
      <c r="C241" t="b">
        <v>0</v>
      </c>
      <c r="D241" t="b">
        <v>0</v>
      </c>
      <c r="E241" t="s">
        <v>1634</v>
      </c>
      <c r="F241" t="s">
        <v>2480</v>
      </c>
      <c r="G241" t="s">
        <v>2875</v>
      </c>
      <c r="H241" t="s">
        <v>125</v>
      </c>
      <c r="I241" t="s">
        <v>125</v>
      </c>
      <c r="J241" t="s">
        <v>1867</v>
      </c>
      <c r="K241" t="s">
        <v>633</v>
      </c>
      <c r="L241" t="str">
        <f t="shared" si="15"/>
        <v>Robinson, S. G., Weithman, C. E., Bellman, H. A., Prisley, S. P., Fraser, J. D., Catlin, D. H., &amp; Karpanty, S. M. (2020). Assessing Error in  &lt;br&gt; &amp;nbsp;&amp;nbsp;&amp;nbsp;&amp;nbsp;&amp;nbsp;&amp;nbsp;&amp;nbsp;&amp;nbsp;obinson, S. G., Weithman, C. E., Bellman, H. A., Prisley, S. P., Fraser, J. D., Catlin, D. H., &amp; Karpanty, S. M. (2020). Assessing Error in LoLocations of Conspicuous Wildlife Using Handheld GPS Units and Location Offset Methods. *Wildlife Society Bulletin, 44*(1), 163-172. &lt;https://doi.org/10.1002/wsb.1055&gt;&lt;br&gt;&lt;br&gt;</v>
      </c>
      <c r="M241" t="str">
        <f t="shared" si="12"/>
        <v xml:space="preserve">    ref_intext_robinson_et_al_2020: "Robinson et al., 2020"</v>
      </c>
      <c r="N241" t="str">
        <f t="shared" si="13"/>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row>
    <row r="242" spans="1:14">
      <c r="A242" t="s">
        <v>2627</v>
      </c>
      <c r="B242" t="b">
        <v>0</v>
      </c>
      <c r="C242" t="b">
        <v>0</v>
      </c>
      <c r="E242" t="s">
        <v>2025</v>
      </c>
      <c r="F242" t="s">
        <v>2481</v>
      </c>
      <c r="G242" t="s">
        <v>2876</v>
      </c>
      <c r="H242" t="s">
        <v>2024</v>
      </c>
      <c r="I242" t="s">
        <v>2024</v>
      </c>
      <c r="J242" t="s">
        <v>2023</v>
      </c>
      <c r="K242" t="s">
        <v>633</v>
      </c>
      <c r="L242" t="str">
        <f t="shared" si="15"/>
        <v>Roeland Kindt, R. (2020). *Species Accumulation Curves with vegan, BiodiversityR and ggplot2.* &lt;https://rpubs.com/Roeland-KINDT/694021&gt; &lt;br&gt; &amp;nbsp;&amp;nbsp;&amp;nbsp;&amp;nbsp;&amp;nbsp;&amp;nbsp;&amp;nbsp;&amp;nbsp;oeland Kindt, R. (2020). *Species Accumulation Curves with vegan, BiodiversityR and ggplot2.* &lt;https://rpubs.com/Roeland-KINDT/694021&gt;&lt;br&gt;&lt;br&gt;</v>
      </c>
      <c r="M242" t="str">
        <f t="shared" si="12"/>
        <v xml:space="preserve">    ref_intext_roeland_2020: "Roeland, 2020"</v>
      </c>
      <c r="N242" t="str">
        <f t="shared" si="13"/>
        <v xml:space="preserve">    ref_bib_roeland_2020: "Roeland Kindt, R. (2020). *Species Accumulation Curves with vegan, BiodiversityR and ggplot2.* &lt;https://rpubs.com/Roeland-KINDT/694021&gt;"</v>
      </c>
    </row>
    <row r="243" spans="1:14">
      <c r="A243" t="s">
        <v>2627</v>
      </c>
      <c r="B243" t="b">
        <v>0</v>
      </c>
      <c r="C243" t="b">
        <v>0</v>
      </c>
      <c r="D243" t="b">
        <v>1</v>
      </c>
      <c r="E243" t="s">
        <v>1635</v>
      </c>
      <c r="F243" t="s">
        <v>2482</v>
      </c>
      <c r="G243" t="s">
        <v>2877</v>
      </c>
      <c r="H243" t="s">
        <v>124</v>
      </c>
      <c r="I243" t="s">
        <v>124</v>
      </c>
      <c r="J243" t="s">
        <v>1868</v>
      </c>
      <c r="K243" t="s">
        <v>633</v>
      </c>
      <c r="L243" t="str">
        <f t="shared" si="15"/>
        <v>Roemer, G. W., Gompper, M. E., &amp; Van Valkenburgh, B. (2009). The Ecological Role of the Mammalian Mesocarnivore. *BioScience*, *59*(2), 165–1 &lt;br&gt; &amp;nbsp;&amp;nbsp;&amp;nbsp;&amp;nbsp;&amp;nbsp;&amp;nbsp;&amp;nbsp;&amp;nbsp;oemer, G. W., Gompper, M. E., &amp; Van Valkenburgh, B. (2009). The Ecological Role of the Mammalian Mesocarnivore. *BioScience*, *59*(2), 165–17373. &lt;https://doi.org/10.1525/bio.2009.59.2.9&gt;&lt;br&gt;&lt;br&gt;</v>
      </c>
      <c r="M243" t="str">
        <f t="shared" si="12"/>
        <v xml:space="preserve">    ref_intext_roemer_et_al_2009: "Roemer et al., 2009"</v>
      </c>
      <c r="N243" t="str">
        <f t="shared" si="13"/>
        <v xml:space="preserve">    ref_bib_roemer_et_al_2009: "Roemer, G. W., Gompper, M. E., &amp; Van Valkenburgh, B. (2009). The Ecological Role of the Mammalian Mesocarnivore. *BioScience*, *59*(2), 165–173. &lt;https://doi.org/10.1525/bio.2009.59.2.9&gt;"</v>
      </c>
    </row>
    <row r="244" spans="1:14">
      <c r="A244" t="s">
        <v>2627</v>
      </c>
      <c r="B244" t="b">
        <v>0</v>
      </c>
      <c r="C244" t="b">
        <v>0</v>
      </c>
      <c r="D244" t="b">
        <v>1</v>
      </c>
      <c r="E244" t="s">
        <v>1636</v>
      </c>
      <c r="F244" t="s">
        <v>2485</v>
      </c>
      <c r="G244" t="s">
        <v>2880</v>
      </c>
      <c r="H244" t="s">
        <v>121</v>
      </c>
      <c r="I244" t="s">
        <v>808</v>
      </c>
      <c r="J244" t="s">
        <v>1870</v>
      </c>
      <c r="K244" t="s">
        <v>633</v>
      </c>
      <c r="L244" t="str">
        <f t="shared" si="15"/>
        <v>Rovero, F., Tobler, M., &amp; Sanderson, J. (2010). Camera trapping for inventorying terrestrial vertebrates. *Manual on Field Recording Techniqu &lt;br&gt; &amp;nbsp;&amp;nbsp;&amp;nbsp;&amp;nbsp;&amp;nbsp;&amp;nbsp;&amp;nbsp;&amp;nbsp;overo, F., Tobler, M., &amp; Sanderson, J. (2010). Camera trapping for inventorying terrestrial vertebrates. *Manual on Field Recording Techniqueses and Protocols for All Taxa Biodiversity Inventories and Monitoring*. &lt;https://www.researchgate.net/publication/229057405_Camera_trapping_for_inventorying_terrestrial_vertebrates&gt;&lt;br&gt;&lt;br&gt;</v>
      </c>
      <c r="M244" t="str">
        <f t="shared" si="12"/>
        <v xml:space="preserve">    ref_intext_rovero_et_al_2010: "Rovero et al., 2010"</v>
      </c>
      <c r="N244" t="str">
        <f t="shared" si="13"/>
        <v xml:space="preserve">    ref_bib_rovero_et_al_2010: "Rovero,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v>
      </c>
    </row>
    <row r="245" spans="1:14">
      <c r="A245" t="s">
        <v>2627</v>
      </c>
      <c r="B245" t="b">
        <v>1</v>
      </c>
      <c r="C245" t="b">
        <v>1</v>
      </c>
      <c r="D245" t="b">
        <v>0</v>
      </c>
      <c r="E245" t="s">
        <v>1637</v>
      </c>
      <c r="F245" t="s">
        <v>2486</v>
      </c>
      <c r="G245" t="s">
        <v>2881</v>
      </c>
      <c r="H245" t="s">
        <v>120</v>
      </c>
      <c r="I245" t="s">
        <v>120</v>
      </c>
      <c r="J245" t="s">
        <v>1869</v>
      </c>
      <c r="K245" t="s">
        <v>633</v>
      </c>
      <c r="L245" t="str">
        <f t="shared" si="15"/>
        <v>Rovero, F., Zimmermann, F., Berzi, D., &amp; Meek, P. (2013). “Which camera trap type and how many do I need?” A review of camera features and st &lt;br&gt; &amp;nbsp;&amp;nbsp;&amp;nbsp;&amp;nbsp;&amp;nbsp;&amp;nbsp;&amp;nbsp;&amp;nbsp;overo, F., Zimmermann, F., Berzi, D., &amp; Meek, P. (2013). “Which camera trap type and how many do I need?” A review of camera features and stududy designs for a range of wildlife research applications. *Hystrix, the Italian Journal of Mammalogy*, *24*(2), 148–156. &lt;https://doi.org/10.4404/hystrix-24.2-6316&gt;&lt;br&gt;&lt;br&gt;</v>
      </c>
      <c r="M245" t="str">
        <f t="shared" si="12"/>
        <v xml:space="preserve">    ref_intext_rovero_et_al_2013: "Rovero et al., 2013"</v>
      </c>
      <c r="N245" t="str">
        <f t="shared" si="13"/>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row>
    <row r="246" spans="1:14">
      <c r="A246" t="s">
        <v>2627</v>
      </c>
      <c r="B246" t="b">
        <v>1</v>
      </c>
      <c r="C246" t="b">
        <v>1</v>
      </c>
      <c r="D246" t="b">
        <v>0</v>
      </c>
      <c r="E246" t="s">
        <v>1638</v>
      </c>
      <c r="F246" t="s">
        <v>2483</v>
      </c>
      <c r="G246" t="s">
        <v>2878</v>
      </c>
      <c r="H246" t="s">
        <v>123</v>
      </c>
      <c r="I246" t="s">
        <v>123</v>
      </c>
      <c r="J246" t="s">
        <v>3534</v>
      </c>
      <c r="K246" t="s">
        <v>633</v>
      </c>
      <c r="L246" t="str">
        <f t="shared" si="15"/>
        <v>Rovero, F., &amp; Marshall, A. R. (2009). Camera Trapping Photographic Rate as an Index of Density in Forest Ungulates. *Journal of Applied Ecolo &lt;br&gt; &amp;nbsp;&amp;nbsp;&amp;nbsp;&amp;nbsp;&amp;nbsp;&amp;nbsp;&amp;nbsp;&amp;nbsp;overo, F., &amp; Marshall, A. R. (2009). Camera Trapping Photographic Rate as an Index of Density in Forest Ungulates. *Journal of Applied Ecologygy*, *46*(5), 1011–1017. &lt;https://www.jstor.org/stable/25623081&gt;&lt;br&gt;&lt;br&gt;</v>
      </c>
      <c r="M246" t="str">
        <f t="shared" si="12"/>
        <v xml:space="preserve">    ref_intext_rovero_marshall_2009: "Rovero &amp; Marshall, 2009"</v>
      </c>
      <c r="N246" t="str">
        <f t="shared" si="13"/>
        <v xml:space="preserve">    ref_bib_rovero_marshall_2009: "Rovero, F., &amp; Marshall, A. R. (2009). Camera Trapping Photographic Rate as an Index of Density in Forest Ungulates. *Journal of Applied Ecology*, *46*(5), 1011–1017. &lt;https://www.jstor.org/stable/25623081&gt;"</v>
      </c>
    </row>
    <row r="247" spans="1:14">
      <c r="A247" t="s">
        <v>2627</v>
      </c>
      <c r="B247" t="b">
        <v>1</v>
      </c>
      <c r="C247" t="b">
        <v>1</v>
      </c>
      <c r="D247" t="b">
        <v>0</v>
      </c>
      <c r="E247" t="s">
        <v>1639</v>
      </c>
      <c r="F247" t="s">
        <v>2484</v>
      </c>
      <c r="G247" t="s">
        <v>2879</v>
      </c>
      <c r="H247" t="s">
        <v>122</v>
      </c>
      <c r="I247" t="s">
        <v>122</v>
      </c>
      <c r="J247" t="s">
        <v>3576</v>
      </c>
      <c r="K247" t="s">
        <v>633</v>
      </c>
      <c r="L247" t="str">
        <f t="shared" si="15"/>
        <v>Rovero, F., &amp; Zimmermann, F. (2016). *Camera Trapping for Wildlife Research*. Exeter: Pelagic Publishing, UK. &lt;https://pelagicpublishing.com/ &lt;br&gt; &amp;nbsp;&amp;nbsp;&amp;nbsp;&amp;nbsp;&amp;nbsp;&amp;nbsp;&amp;nbsp;&amp;nbsp;overo, F., &amp; Zimmermann, F. (2016). *Camera Trapping for Wildlife Research*. Exeter: Pelagic Publishing, UK. &lt;https://pelagicpublishing.com/prproducts/camera-trapping-for-wildlife-research?srsltid=AfmBOormKSlIbYKZ6LlpHlQzLw42FEe5mrOp7fnjFBfe1ncktqb9B10H&gt;&lt;br&gt;&lt;br&gt;</v>
      </c>
      <c r="M247" t="str">
        <f t="shared" si="12"/>
        <v xml:space="preserve">    ref_intext_rovero_zimmermann_2016: "Rovero &amp; Zimmermann, 2016"</v>
      </c>
      <c r="N247" t="str">
        <f t="shared" si="13"/>
        <v xml:space="preserve">    ref_bib_rovero_zimmermann_2016: "Rovero, F., &amp; Zimmermann, F. (2016). *Camera Trapping for Wildlife Research*. Exeter: Pelagic Publishing, UK. &lt;https://pelagicpublishing.com/products/camera-trapping-for-wildlife-research?srsltid=AfmBOormKSlIbYKZ6LlpHlQzLw42FEe5mrOp7fnjFBfe1ncktqb9B10H&gt;"</v>
      </c>
    </row>
    <row r="248" spans="1:14">
      <c r="A248" t="s">
        <v>2627</v>
      </c>
      <c r="B248" t="b">
        <v>1</v>
      </c>
      <c r="C248" t="b">
        <v>0</v>
      </c>
      <c r="D248" t="b">
        <v>0</v>
      </c>
      <c r="E248" t="s">
        <v>1640</v>
      </c>
      <c r="F248" t="s">
        <v>2487</v>
      </c>
      <c r="G248" t="s">
        <v>2882</v>
      </c>
      <c r="H248" t="s">
        <v>119</v>
      </c>
      <c r="I248" t="s">
        <v>119</v>
      </c>
      <c r="J248" t="s">
        <v>3566</v>
      </c>
      <c r="K248" t="s">
        <v>633</v>
      </c>
      <c r="L248" t="str">
        <f t="shared" si="15"/>
        <v>Rowcliffe, J. M., &amp; Carbone, C. (2008). Surveys Using Camera Traps: Are We Looking to a Brighter Future? *Animal Conservation, 11*(3), 185–86 &lt;br&gt; &amp;nbsp;&amp;nbsp;&amp;nbsp;&amp;nbsp;&amp;nbsp;&amp;nbsp;&amp;nbsp;&amp;nbsp;owcliffe, J. M., &amp; Carbone, C. (2008). Surveys Using Camera Traps: Are We Looking to a Brighter Future? *Animal Conservation, 11*(3), 185–86. . &lt;https://doi.org/10.1111/j.1469-1795.2008.00180.x&gt;&lt;br&gt;&lt;br&gt;</v>
      </c>
      <c r="M248" t="str">
        <f t="shared" si="12"/>
        <v xml:space="preserve">    ref_intext_rowcliffe_carbone_2008: "Rowcliffe &amp; Carbone, 2008"</v>
      </c>
      <c r="N248" t="str">
        <f t="shared" si="13"/>
        <v xml:space="preserve">    ref_bib_rowcliffe_carbone_2008: "Rowcliffe, J. M., &amp; Carbone, C. (2008). Surveys Using Camera Traps: Are We Looking to a Brighter Future? *Animal Conservation, 11*(3), 185–86. &lt;https://doi.org/10.1111/j.1469-1795.2008.00180.x&gt;"</v>
      </c>
    </row>
    <row r="249" spans="1:14">
      <c r="A249" t="s">
        <v>2627</v>
      </c>
      <c r="B249" t="b">
        <v>1</v>
      </c>
      <c r="C249" t="b">
        <v>0</v>
      </c>
      <c r="D249" t="b">
        <v>1</v>
      </c>
      <c r="E249" t="s">
        <v>1641</v>
      </c>
      <c r="F249" t="s">
        <v>2488</v>
      </c>
      <c r="G249" t="s">
        <v>2883</v>
      </c>
      <c r="H249" t="s">
        <v>118</v>
      </c>
      <c r="I249" t="s">
        <v>118</v>
      </c>
      <c r="J249" t="s">
        <v>3535</v>
      </c>
      <c r="K249" t="s">
        <v>633</v>
      </c>
      <c r="L249" t="str">
        <f t="shared" si="15"/>
        <v>Rowcliffe, J. M., Field, J., Turvey, S. T., &amp; Carbone, C. (2008). Estimating animal Density using camera traps without the need for individua &lt;br&gt; &amp;nbsp;&amp;nbsp;&amp;nbsp;&amp;nbsp;&amp;nbsp;&amp;nbsp;&amp;nbsp;&amp;nbsp;owcliffe, J. M., Field, J., Turvey, S. T., &amp; Carbone, C. (2008). Estimating animal Density using camera traps without the need for individual l recognition. *Journal of Applied Ecology*, *45*(4), 1228–1236. &lt;https://doi.org/10.1111/j.1365-2664.2008.01473.x&gt;&lt;br&gt;&lt;br&gt;</v>
      </c>
      <c r="M249" t="str">
        <f t="shared" si="12"/>
        <v xml:space="preserve">    ref_intext_rowcliffe_et_al_2008: "Rowcliffe et al., 2008"</v>
      </c>
      <c r="N249" t="str">
        <f t="shared" si="13"/>
        <v xml:space="preserve">    ref_bib_rowcliffe_et_al_2008: "Rowcliffe, J. M., Field, J., Turvey, S. T., &amp; Carbone, C. (2008). Estimating animal Density using camera traps without the need for individual recognition. *Journal of Applied Ecology*, *45*(4), 1228–1236. &lt;https://doi.org/10.1111/j.1365-2664.2008.01473.x&gt;"</v>
      </c>
    </row>
    <row r="250" spans="1:14">
      <c r="A250" t="s">
        <v>2627</v>
      </c>
      <c r="B250" t="b">
        <v>1</v>
      </c>
      <c r="C250" t="b">
        <v>0</v>
      </c>
      <c r="D250" t="b">
        <v>0</v>
      </c>
      <c r="E250" t="s">
        <v>1642</v>
      </c>
      <c r="F250" t="s">
        <v>2489</v>
      </c>
      <c r="G250" t="s">
        <v>2884</v>
      </c>
      <c r="H250" t="s">
        <v>114</v>
      </c>
      <c r="I250" t="s">
        <v>114</v>
      </c>
      <c r="J250" t="s">
        <v>1871</v>
      </c>
      <c r="K250" t="s">
        <v>633</v>
      </c>
      <c r="L250" t="str">
        <f t="shared" si="15"/>
        <v>Rowcliffe, M. J., Carbone, C., Jansen, P. A., Kays, R., &amp; Kranstauber, B. (2011). Quantifying the sensitivity of camera traps: an adapted dis &lt;br&gt; &amp;nbsp;&amp;nbsp;&amp;nbsp;&amp;nbsp;&amp;nbsp;&amp;nbsp;&amp;nbsp;&amp;nbsp;owcliffe, M. J., Carbone, C., Jansen, P. A., Kays, R., &amp; Kranstauber, B. (2011). Quantifying the sensitivity of camera traps: an adapted distatance sampling approach. *Methods in Ecology and Evolution, 2*(5), 464–476. &lt;https://doi.org/10.1111/j.2041-210X.2011.00094.x&gt;&lt;br&gt;&lt;br&gt;</v>
      </c>
      <c r="M250" t="str">
        <f t="shared" si="12"/>
        <v xml:space="preserve">    ref_intext_rowcliffe_et_al_2011: "Rowcliffe et al., 2011"</v>
      </c>
      <c r="N250" t="str">
        <f t="shared" si="13"/>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row>
    <row r="251" spans="1:14">
      <c r="A251" t="s">
        <v>2627</v>
      </c>
      <c r="B251" t="b">
        <v>1</v>
      </c>
      <c r="C251" t="b">
        <v>0</v>
      </c>
      <c r="D251" t="b">
        <v>0</v>
      </c>
      <c r="E251" t="s">
        <v>1643</v>
      </c>
      <c r="F251" t="s">
        <v>2490</v>
      </c>
      <c r="G251" t="s">
        <v>2885</v>
      </c>
      <c r="H251" t="s">
        <v>116</v>
      </c>
      <c r="I251" t="s">
        <v>116</v>
      </c>
      <c r="J251" t="s">
        <v>3536</v>
      </c>
      <c r="K251" t="s">
        <v>633</v>
      </c>
      <c r="L251" t="str">
        <f t="shared" si="15"/>
        <v>Rowcliffe, J. M., Kays, R., Carbone, C., &amp; Jansen, P. A. (2013). Clarifying assumptions behind the estimation of animal Density from camera t &lt;br&gt; &amp;nbsp;&amp;nbsp;&amp;nbsp;&amp;nbsp;&amp;nbsp;&amp;nbsp;&amp;nbsp;&amp;nbsp;owcliffe, J. M., Kays, R., Carbone, C., &amp; Jansen, P. A. (2013). Clarifying assumptions behind the estimation of animal Density from camera trarap rates. *The Journal of Wildlife Management, 77*(5), 876–876. &lt;https://doi.org/10.1002/jwmg.533&gt;&lt;br&gt;&lt;br&gt;</v>
      </c>
      <c r="M251" t="str">
        <f t="shared" si="12"/>
        <v xml:space="preserve">    ref_intext_rowcliffe_et_al_2013: "Rowcliffe et al., 2013"</v>
      </c>
      <c r="N251" t="str">
        <f t="shared" si="13"/>
        <v xml:space="preserve">    ref_bib_rowcliffe_et_al_2013: "Rowcliffe, J. M., Kays, R., Carbone, C., &amp; Jansen, P. A. (2013). Clarifying assumptions behind the estimation of animal Density from camera trap rates. *The Journal of Wildlife Management, 77*(5), 876–876. &lt;https://doi.org/10.1002/jwmg.533&gt;"</v>
      </c>
    </row>
    <row r="252" spans="1:14">
      <c r="A252" t="s">
        <v>2627</v>
      </c>
      <c r="B252" t="b">
        <v>1</v>
      </c>
      <c r="C252" t="b">
        <v>0</v>
      </c>
      <c r="D252" t="b">
        <v>0</v>
      </c>
      <c r="E252" t="s">
        <v>1644</v>
      </c>
      <c r="F252" t="s">
        <v>2491</v>
      </c>
      <c r="G252" t="s">
        <v>2886</v>
      </c>
      <c r="H252" t="s">
        <v>115</v>
      </c>
      <c r="I252" t="s">
        <v>115</v>
      </c>
      <c r="J252" t="s">
        <v>1872</v>
      </c>
      <c r="K252" t="s">
        <v>633</v>
      </c>
      <c r="L252" t="str">
        <f t="shared" si="15"/>
        <v>Rowcliffe, J. M., Kays, R., Kranstauber, B., Carbone, C., Jansen, P. A., &amp; Fisher, D. (2014). Quantifying levels of animal activity using cam &lt;br&gt; &amp;nbsp;&amp;nbsp;&amp;nbsp;&amp;nbsp;&amp;nbsp;&amp;nbsp;&amp;nbsp;&amp;nbsp;owcliffe, J. M., Kays, R., Kranstauber, B., Carbone, C., Jansen, P. A., &amp; Fisher, D. (2014). Quantifying levels of animal activity using camerera trap data. *Methods in Ecology and Evolution*, *5*(11), 1170–1179. &lt;https://doi.org/10.1111/2041-210x.12278&gt;&lt;br&gt;&lt;br&gt;</v>
      </c>
      <c r="M252" t="str">
        <f t="shared" si="12"/>
        <v xml:space="preserve">    ref_intext_rowcliffe_et_al_2014: "Rowcliffe et al., 2014"</v>
      </c>
      <c r="N252" t="str">
        <f t="shared" si="13"/>
        <v xml:space="preserve">    ref_bib_rowcliffe_et_al_2014: "Rowcliffe, J. M., Kays, R., Kranstauber, B., Carbone, C., Jansen, P. A., &amp; Fisher, D. (2014). Quantifying levels of animal activity using camera trap data. *Methods in Ecology and Evolution*, *5*(11), 1170–1179. &lt;https://doi.org/10.1111/2041-210x.12278&gt;"</v>
      </c>
    </row>
    <row r="253" spans="1:14">
      <c r="A253" t="s">
        <v>2627</v>
      </c>
      <c r="B253" t="b">
        <v>1</v>
      </c>
      <c r="C253" t="b">
        <v>0</v>
      </c>
      <c r="D253" t="b">
        <v>0</v>
      </c>
      <c r="E253" t="s">
        <v>1645</v>
      </c>
      <c r="F253" t="s">
        <v>2492</v>
      </c>
      <c r="G253" t="s">
        <v>2887</v>
      </c>
      <c r="H253" t="s">
        <v>117</v>
      </c>
      <c r="I253" t="s">
        <v>117</v>
      </c>
      <c r="J253" t="s">
        <v>1873</v>
      </c>
      <c r="K253" t="s">
        <v>633</v>
      </c>
      <c r="L253" t="str">
        <f t="shared" si="15"/>
        <v>Rowcliffe, J. M., Jansen, P. A., Kays, R., Kranstauber, B., &amp; Carbone, C. (2016). Wildlife speed cameras: measuring animal travel speed and d &lt;br&gt; &amp;nbsp;&amp;nbsp;&amp;nbsp;&amp;nbsp;&amp;nbsp;&amp;nbsp;&amp;nbsp;&amp;nbsp;owcliffe, J. M., Jansen, P. A., Kays, R., Kranstauber, B., &amp; Carbone, C. (2016). Wildlife speed cameras: measuring animal travel speed and dayay range using camera traps. *Remote Sensing in Ecology and Conservation, 2*, 84–94. &lt;https://doi.org/10.1002/rse2.17&gt;&lt;br&gt;&lt;br&gt;</v>
      </c>
      <c r="M253" t="str">
        <f t="shared" si="12"/>
        <v xml:space="preserve">    ref_intext_rowcliffe_et_al_2016: "Rowcliffe et al., 2016"</v>
      </c>
      <c r="N253" t="str">
        <f t="shared" si="13"/>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row>
    <row r="254" spans="1:14">
      <c r="A254" t="s">
        <v>2627</v>
      </c>
      <c r="B254" t="b">
        <v>1</v>
      </c>
      <c r="C254" t="b">
        <v>0</v>
      </c>
      <c r="D254" t="b">
        <v>0</v>
      </c>
      <c r="E254" t="s">
        <v>9</v>
      </c>
      <c r="F254" t="s">
        <v>2497</v>
      </c>
      <c r="G254" t="s">
        <v>2892</v>
      </c>
      <c r="H254" t="s">
        <v>113</v>
      </c>
      <c r="I254" t="s">
        <v>113</v>
      </c>
      <c r="J254" t="s">
        <v>1876</v>
      </c>
      <c r="K254" t="s">
        <v>633</v>
      </c>
      <c r="L254" t="str">
        <f t="shared" si="15"/>
        <v>Royle, J. A. (2004). N-mixture Models for estimating population size from spatially Repeated Counts. *International Biometric Society, 60*(1) &lt;br&gt; &amp;nbsp;&amp;nbsp;&amp;nbsp;&amp;nbsp;&amp;nbsp;&amp;nbsp;&amp;nbsp;&amp;nbsp;oyle, J. A. (2004). N-mixture Models for estimating population size from spatially Repeated Counts. *International Biometric Society, 60*(1), , 108–115. &lt;https://www.jstor.org/stable/3695558&gt;&lt;br&gt;&lt;br&gt;</v>
      </c>
      <c r="M254" t="str">
        <f t="shared" si="12"/>
        <v xml:space="preserve">    ref_intext_royle_2004: "Royle, 2004"</v>
      </c>
      <c r="N254" t="str">
        <f t="shared" si="13"/>
        <v xml:space="preserve">    ref_bib_royle_2004: "Royle, J. A. (2004). N-mixture Models for estimating population size from spatially Repeated Counts. *International Biometric Society, 60*(1), 108–115. &lt;https://www.jstor.org/stable/3695558&gt;"</v>
      </c>
    </row>
    <row r="255" spans="1:14">
      <c r="A255" t="s">
        <v>2627</v>
      </c>
      <c r="B255" t="b">
        <v>1</v>
      </c>
      <c r="C255" t="b">
        <v>0</v>
      </c>
      <c r="D255" t="b">
        <v>0</v>
      </c>
      <c r="E255" t="s">
        <v>1646</v>
      </c>
      <c r="F255" t="s">
        <v>2495</v>
      </c>
      <c r="G255" t="s">
        <v>2890</v>
      </c>
      <c r="H255" t="s">
        <v>109</v>
      </c>
      <c r="I255" t="s">
        <v>109</v>
      </c>
      <c r="J255" t="s">
        <v>3538</v>
      </c>
      <c r="K255" t="s">
        <v>633</v>
      </c>
      <c r="L255" t="str">
        <f t="shared" si="15"/>
        <v>Royle, J. A., Nichols, J. D., Karanth, K. U., &amp; Gopalaswamy, A. M. (2009). A hierarchical model for estimating Density in camera-trap studies &lt;br&gt; &amp;nbsp;&amp;nbsp;&amp;nbsp;&amp;nbsp;&amp;nbsp;&amp;nbsp;&amp;nbsp;&amp;nbsp;oyle, J. A., Nichols, J. D., Karanth, K. U., &amp; Gopalaswamy, A. M. (2009). A hierarchical model for estimating Density in camera-trap studies. . *Journal of Applied Ecology, 46*(1), 118–127. &lt;https://doi.org/10.1111/j.1365-2664.2008.01578.x&gt;&lt;br&gt;&lt;br&gt;</v>
      </c>
      <c r="M255" t="str">
        <f t="shared" si="12"/>
        <v xml:space="preserve">    ref_intext_royle_et_al_2009: "Royle et al., 2009"</v>
      </c>
      <c r="N255" t="str">
        <f t="shared" si="13"/>
        <v xml:space="preserve">    ref_bib_royle_et_al_2009: "Royle, J. A., Nichols, J. D., Karanth, K. U., &amp; Gopalaswamy, A. M. (2009). A hierarchical model for estimating Density in camera-trap studies. *Journal of Applied Ecology, 46*(1), 118–127. &lt;https://doi.org/10.1111/j.1365-2664.2008.01578.x&gt;"</v>
      </c>
    </row>
    <row r="256" spans="1:14">
      <c r="A256" t="s">
        <v>2627</v>
      </c>
      <c r="B256" t="b">
        <v>1</v>
      </c>
      <c r="C256" t="b">
        <v>0</v>
      </c>
      <c r="D256" t="b">
        <v>0</v>
      </c>
      <c r="E256" t="s">
        <v>1647</v>
      </c>
      <c r="F256" t="s">
        <v>2496</v>
      </c>
      <c r="G256" t="s">
        <v>2891</v>
      </c>
      <c r="H256" t="s">
        <v>110</v>
      </c>
      <c r="I256" t="s">
        <v>807</v>
      </c>
      <c r="J256" t="s">
        <v>3537</v>
      </c>
      <c r="K256" t="s">
        <v>633</v>
      </c>
      <c r="L256" t="str">
        <f t="shared" si="15"/>
        <v>Royle, J. A., Converse, S. J., &amp; Freckleton, R. (2014). Hierarchical spatial capture-recapture models: modelling population Density in strati &lt;br&gt; &amp;nbsp;&amp;nbsp;&amp;nbsp;&amp;nbsp;&amp;nbsp;&amp;nbsp;&amp;nbsp;&amp;nbsp;oyle, J. A., Converse, S. J., &amp; Freckleton, R. (2014). Hierarchical spatial capture-recapture models: modelling population Density in stratifified populations. *Methods in Ecology and Evolution, 5*(1), 37-43. &lt;https://doi.org/10.1111/2041-210x.12135&gt;&lt;br&gt;&lt;br&gt;</v>
      </c>
      <c r="M256" t="str">
        <f t="shared" si="12"/>
        <v xml:space="preserve">    ref_intext_royle_et_al_2014: "Royle et al., 2014"</v>
      </c>
      <c r="N256" t="str">
        <f t="shared" si="13"/>
        <v xml:space="preserve">    ref_bib_royle_et_al_2014: "Royle, J. A., Converse, S. J., &amp; Freckleton, R. (2014). Hierarchical spatial capture-recapture models: modelling population Density in stratified populations. *Methods in Ecology and Evolution, 5*(1), 37-43. &lt;https://doi.org/10.1111/2041-210x.12135&gt;"</v>
      </c>
    </row>
    <row r="257" spans="1:14">
      <c r="A257" t="s">
        <v>2627</v>
      </c>
      <c r="B257" t="b">
        <v>1</v>
      </c>
      <c r="C257" t="b">
        <v>0</v>
      </c>
      <c r="D257" t="b">
        <v>0</v>
      </c>
      <c r="E257" t="s">
        <v>1648</v>
      </c>
      <c r="F257" t="s">
        <v>2493</v>
      </c>
      <c r="G257" t="s">
        <v>2888</v>
      </c>
      <c r="H257" t="s">
        <v>112</v>
      </c>
      <c r="I257" t="s">
        <v>112</v>
      </c>
      <c r="J257" t="s">
        <v>1874</v>
      </c>
      <c r="K257" t="s">
        <v>633</v>
      </c>
      <c r="L257" t="str">
        <f t="shared" si="15"/>
        <v>Royle, J. A., &amp; Nichols, J. D. (2003). Estimating abundance from repeated presence–absence data or point counts. *Ecology, 84*, 777–790. &lt;htt &lt;br&gt; &amp;nbsp;&amp;nbsp;&amp;nbsp;&amp;nbsp;&amp;nbsp;&amp;nbsp;&amp;nbsp;&amp;nbsp;oyle, J. A., &amp; Nichols, J. D. (2003). Estimating abundance from repeated presence–absence data or point counts. *Ecology, 84*, 777–790. &lt;httpsps://doi.org/10.1890/0012-9658(2003)084[0777:EAFRPA]2.0.CO;2&gt;&lt;br&gt;&lt;br&gt;</v>
      </c>
      <c r="M257" t="str">
        <f t="shared" si="12"/>
        <v xml:space="preserve">    ref_intext_royle_nichols_2003: "Royle &amp; Nichols, 2003"</v>
      </c>
      <c r="N257" t="str">
        <f t="shared" si="13"/>
        <v xml:space="preserve">    ref_bib_royle_nichols_2003: "Royle, J. A., &amp; Nichols, J. D. (2003). Estimating abundance from repeated presence–absence data or point counts. *Ecology, 84*, 777–790. &lt;https://doi.org/10.1890/0012-9658(2003)084[0777:EAFRPA]2.0.CO;2&gt;"</v>
      </c>
    </row>
    <row r="258" spans="1:14">
      <c r="A258" t="s">
        <v>2627</v>
      </c>
      <c r="B258" t="b">
        <v>1</v>
      </c>
      <c r="C258" t="b">
        <v>1</v>
      </c>
      <c r="D258" t="b">
        <v>0</v>
      </c>
      <c r="E258" t="s">
        <v>1649</v>
      </c>
      <c r="F258" t="s">
        <v>2494</v>
      </c>
      <c r="G258" t="s">
        <v>2889</v>
      </c>
      <c r="H258" t="s">
        <v>111</v>
      </c>
      <c r="I258" t="s">
        <v>111</v>
      </c>
      <c r="J258" t="s">
        <v>1875</v>
      </c>
      <c r="K258" t="s">
        <v>633</v>
      </c>
      <c r="L258" t="str">
        <f t="shared" si="15"/>
        <v>Royle, J. A., &amp; Young, K. V. (2008). A hierarchical model for spatial capture-recapture data. *Ecology, 89*(8), 2281–2289. &lt;https://doi.org/1 &lt;br&gt; &amp;nbsp;&amp;nbsp;&amp;nbsp;&amp;nbsp;&amp;nbsp;&amp;nbsp;&amp;nbsp;&amp;nbsp;oyle, J. A., &amp; Young, K. V. (2008). A hierarchical model for spatial capture-recapture data. *Ecology, 89*(8), 2281–2289. &lt;https://doi.org/10.0.1890/07-0601.1&gt;&lt;br&gt;&lt;br&gt;</v>
      </c>
      <c r="M258" t="str">
        <f t="shared" ref="M258:M321" si="16">"    ref_intext_"&amp;E258&amp;": "&amp;""""&amp;H258&amp;""""</f>
        <v xml:space="preserve">    ref_intext_royle_young_2008: "Royle &amp; Young, 2008"</v>
      </c>
      <c r="N258" t="str">
        <f t="shared" ref="N258:N321" si="17">"    ref_bib_"&amp;E258&amp;": "&amp;""""&amp;J258&amp;""""</f>
        <v xml:space="preserve">    ref_bib_royle_young_2008: "Royle, J. A., &amp; Young, K. V. (2008). A hierarchical model for spatial capture-recapture data. *Ecology, 89*(8), 2281–2289. &lt;https://doi.org/10.1890/07-0601.1&gt;"</v>
      </c>
    </row>
    <row r="259" spans="1:14">
      <c r="A259" t="s">
        <v>2643</v>
      </c>
      <c r="B259" t="b">
        <v>1</v>
      </c>
      <c r="C259" t="b">
        <v>1</v>
      </c>
      <c r="D259" t="b">
        <v>1</v>
      </c>
      <c r="E259" t="s">
        <v>1650</v>
      </c>
      <c r="F259" t="s">
        <v>2498</v>
      </c>
      <c r="G259" t="s">
        <v>2893</v>
      </c>
      <c r="H259" t="s">
        <v>107</v>
      </c>
      <c r="I259" t="s">
        <v>107</v>
      </c>
      <c r="J259" t="s">
        <v>1877</v>
      </c>
      <c r="K259" t="s">
        <v>633</v>
      </c>
      <c r="L259" t="str">
        <f t="shared" si="15"/>
        <v>Samejima, H., Ong, R., Lagan, P. &amp; Kitayama, K. (2012). Camera-trapping rates of mammals and birds in a Bornean tropical rainforest under sus &lt;br&gt; &amp;nbsp;&amp;nbsp;&amp;nbsp;&amp;nbsp;&amp;nbsp;&amp;nbsp;&amp;nbsp;&amp;nbsp;amejima, H., Ong, R., Lagan, P. &amp; Kitayama, K. (2012). Camera-trapping rates of mammals and birds in a Bornean tropical rainforest under sustatainable forest management. *Forest Ecology and Management, 270*, 248–256. &lt;https://doi.org/10.1016/j.foreco.2012.01.013&gt;&lt;br&gt;&lt;br&gt;</v>
      </c>
      <c r="M259" t="str">
        <f t="shared" si="16"/>
        <v xml:space="preserve">    ref_intext_samejima_et_al_2012: "Samejima et al., 2012"</v>
      </c>
      <c r="N259" t="str">
        <f t="shared" si="17"/>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row>
    <row r="260" spans="1:14">
      <c r="A260" t="s">
        <v>2643</v>
      </c>
      <c r="B260" t="b">
        <v>0</v>
      </c>
      <c r="C260" t="b">
        <v>0</v>
      </c>
      <c r="D260" t="s">
        <v>800</v>
      </c>
      <c r="E260" t="s">
        <v>1651</v>
      </c>
      <c r="F260" t="s">
        <v>2499</v>
      </c>
      <c r="G260" t="s">
        <v>2894</v>
      </c>
      <c r="H260" t="s">
        <v>106</v>
      </c>
      <c r="I260" t="s">
        <v>106</v>
      </c>
      <c r="J260" t="s">
        <v>1878</v>
      </c>
      <c r="K260" t="s">
        <v>633</v>
      </c>
      <c r="L260" t="str">
        <f t="shared" si="15"/>
        <v>Santini, G., Abolaffio, M., Ossi, F., Franzetti, B., Cagnacci, F., &amp; Focardi, S. (2022) Population Assessment without Individual Identificati &lt;br&gt; &amp;nbsp;&amp;nbsp;&amp;nbsp;&amp;nbsp;&amp;nbsp;&amp;nbsp;&amp;nbsp;&amp;nbsp;antini, G., Abolaffio, M., Ossi, F., Franzetti, B., Cagnacci, F., &amp; Focardi, S. (2022) Population Assessment without Individual Identificationon Using Camera-Traps: A Comparison of Four Methods. *Basic and Applied Ecology, 61*, 68–81. &lt;https://doi.org/10.1016/j.baae.2022.03.007&gt;&lt;br&gt;&lt;br&gt;</v>
      </c>
      <c r="M260" t="str">
        <f t="shared" si="16"/>
        <v xml:space="preserve">    ref_intext_santini_et_al_2020: "Santini et al., 2020"</v>
      </c>
      <c r="N260" t="str">
        <f t="shared" si="17"/>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row>
    <row r="261" spans="1:14">
      <c r="A261" t="s">
        <v>2643</v>
      </c>
      <c r="B261" t="b">
        <v>1</v>
      </c>
      <c r="C261" t="b">
        <v>0</v>
      </c>
      <c r="D261" t="b">
        <v>0</v>
      </c>
      <c r="E261" t="s">
        <v>1652</v>
      </c>
      <c r="F261" t="s">
        <v>2500</v>
      </c>
      <c r="G261" t="s">
        <v>2895</v>
      </c>
      <c r="H261" t="s">
        <v>105</v>
      </c>
      <c r="I261" t="s">
        <v>105</v>
      </c>
      <c r="J261" t="s">
        <v>3575</v>
      </c>
      <c r="K261" t="s">
        <v>633</v>
      </c>
      <c r="L261" t="str">
        <f t="shared" si="15"/>
        <v>Schenider, S., Taylor, G. W., Linquist, S., &amp; Kremer, S. C. (2018). Past, Present, and Future Approaches Using Computer Vision for Animal Re- &lt;br&gt; &amp;nbsp;&amp;nbsp;&amp;nbsp;&amp;nbsp;&amp;nbsp;&amp;nbsp;&amp;nbsp;&amp;nbsp;chenider, S., Taylor, G. W., Linquist, S., &amp; Kremer, S. C. (2018). Past, Present, and Future Approaches Using Computer Vision for Animal Re-IdIdentification from Camera Trap Data. *Methods in Ecology and Evolution, 10*, 461-470. &lt;https://besjournals. onlinelibrary. wiley.com/doi/epdf/10.1111/2041-210X. 13133&gt;&lt;br&gt;&lt;br&gt;</v>
      </c>
      <c r="M261" t="str">
        <f t="shared" si="16"/>
        <v xml:space="preserve">    ref_intext_schenider_et_al_2018: "Schenider et al., 2018"</v>
      </c>
      <c r="N261" t="str">
        <f t="shared" si="17"/>
        <v xml:space="preserve">    ref_bib_schenider_et_al_2018: "Schenider, S., Taylor, G. W., Linquist, S., &amp; Kremer, S. C. (2018). Past, Present, and Future Approaches Using Computer Vision for Animal Re-Identification from Camera Trap Data. *Methods in Ecology and Evolution, 10*, 461-470. &lt;https://besjournals. onlinelibrary. wiley.com/doi/epdf/10.1111/2041-210X. 13133&gt;"</v>
      </c>
    </row>
    <row r="262" spans="1:14">
      <c r="A262" t="s">
        <v>2643</v>
      </c>
      <c r="B262" t="b">
        <v>1</v>
      </c>
      <c r="C262" t="b">
        <v>0</v>
      </c>
      <c r="D262" t="b">
        <v>0</v>
      </c>
      <c r="E262" t="s">
        <v>8</v>
      </c>
      <c r="F262" t="s">
        <v>2501</v>
      </c>
      <c r="G262" t="s">
        <v>2896</v>
      </c>
      <c r="H262" t="s">
        <v>104</v>
      </c>
      <c r="I262" t="s">
        <v>104</v>
      </c>
      <c r="J262" t="s">
        <v>3567</v>
      </c>
      <c r="K262" t="s">
        <v>633</v>
      </c>
      <c r="L262" t="str">
        <f t="shared" si="15"/>
        <v>Schlexer, F. V. (2008). Attracting Animals to Detection Devices. In R. A. Long, P. MacKay, W. J. Zielinski, &amp; J. C. Ray (Eds.), *Noninvasive  &lt;br&gt; &amp;nbsp;&amp;nbsp;&amp;nbsp;&amp;nbsp;&amp;nbsp;&amp;nbsp;&amp;nbsp;&amp;nbsp;chlexer, F. V. (2008). Attracting Animals to Detection Devices. In R. A. Long, P. MacKay, W. J. Zielinski, &amp; J. C. Ray (Eds.), *Noninvasive SuSurvey Methods for Carnivores* (pp. 263–292). Island Press. &lt;https://www.gwern.net/docs/cat/biology/2008-schlexer.pdf&gt;&lt;br&gt;&lt;br&gt;</v>
      </c>
      <c r="M262" t="str">
        <f t="shared" si="16"/>
        <v xml:space="preserve">    ref_intext_schlexer_2008: "Schlexer, 2008"</v>
      </c>
      <c r="N262" t="str">
        <f t="shared" si="17"/>
        <v xml:space="preserve">    ref_bib_schlexer_2008: "Schlexer, F. V. (2008). Attracting Animals to Detection Devices. In R. A. Long, P. MacKay, W. J. Zielinski, &amp; J. C. Ray (Eds.), *Noninvasive Survey Methods for Carnivores* (pp. 263–292). Island Press. &lt;https://www.gwern.net/docs/cat/biology/2008-schlexer.pdf&gt;"</v>
      </c>
    </row>
    <row r="263" spans="1:14">
      <c r="A263" t="s">
        <v>2643</v>
      </c>
      <c r="B263" t="b">
        <v>0</v>
      </c>
      <c r="C263" t="b">
        <v>0</v>
      </c>
      <c r="E263" t="s">
        <v>1713</v>
      </c>
      <c r="F263" t="s">
        <v>2502</v>
      </c>
      <c r="G263" t="s">
        <v>2897</v>
      </c>
      <c r="H263" t="s">
        <v>1712</v>
      </c>
      <c r="I263" t="s">
        <v>1712</v>
      </c>
      <c r="J263" t="s">
        <v>1710</v>
      </c>
      <c r="K263" t="s">
        <v>633</v>
      </c>
      <c r="L263" t="str">
        <f t="shared" si="15"/>
        <v>Schmidt, G. M., Graves, T. A., Pederson, J. C., &amp; Carroll, S. L. (2022). Precision and bias of spatial capture–recapture estimates: A multi‐s &lt;br&gt; &amp;nbsp;&amp;nbsp;&amp;nbsp;&amp;nbsp;&amp;nbsp;&amp;nbsp;&amp;nbsp;&amp;nbsp;chmidt, G. M., Graves, T. A., Pederson, J. C., &amp; Carroll, S. L. (2022). Precision and bias of spatial capture–recapture estimates: A multi‐sitite, multi‐year Utah black bear case study. *Ecological Applications, 32*(5), e2618. &lt;https://doi.org/10.1002/eap.2618&gt;&lt;br&gt;&lt;br&gt;</v>
      </c>
      <c r="M263" t="str">
        <f t="shared" si="16"/>
        <v xml:space="preserve">    ref_intext_schmidt_et_al_2022: "Schmidt et al., 2022"</v>
      </c>
      <c r="N263" t="str">
        <f t="shared" si="17"/>
        <v xml:space="preserve">    ref_bib_schmidt_et_al_2022: "Schmidt, G. M., Graves, T. A., Pederson, J. C., &amp; Carroll, S. L. (2022). Precision and bias of spatial capture–recapture estimates: A multi‐site, multi‐year Utah black bear case study. *Ecological Applications, 32*(5), e2618. &lt;https://doi.org/10.1002/eap.2618&gt;"</v>
      </c>
    </row>
    <row r="264" spans="1:14">
      <c r="A264" t="s">
        <v>2643</v>
      </c>
      <c r="B264" t="b">
        <v>0</v>
      </c>
      <c r="C264" t="b">
        <v>0</v>
      </c>
      <c r="D264" t="s">
        <v>800</v>
      </c>
      <c r="E264" t="s">
        <v>7</v>
      </c>
      <c r="F264" t="s">
        <v>2503</v>
      </c>
      <c r="G264" t="s">
        <v>2898</v>
      </c>
      <c r="H264" t="s">
        <v>103</v>
      </c>
      <c r="I264" t="s">
        <v>103</v>
      </c>
      <c r="J264" t="s">
        <v>1879</v>
      </c>
      <c r="K264" t="s">
        <v>633</v>
      </c>
      <c r="L264" t="str">
        <f t="shared" ref="L264:L295" si="18">LEFT(J264,141)&amp;" &lt;br&gt; &amp;nbsp;&amp;nbsp;&amp;nbsp;&amp;nbsp;&amp;nbsp;&amp;nbsp;&amp;nbsp;&amp;nbsp;"&amp;MID(J264,2,142)&amp;MID(J264,142,500)&amp;"&lt;br&gt;&lt;br&gt;"</f>
        <v>Schweiger, A. K. (2020). Spectral Field Campaigns: Planning and Data Collection. In Cavender-Bares, J., Gamon, J. A., &amp; Townsend, P. A (Eds.) &lt;br&gt; &amp;nbsp;&amp;nbsp;&amp;nbsp;&amp;nbsp;&amp;nbsp;&amp;nbsp;&amp;nbsp;&amp;nbsp;chweiger, A. K. (2020). Spectral Field Campaigns: Planning and Data Collection. In Cavender-Bares, J., Gamon, J. A., &amp; Townsend, P. A (Eds.), , *Remote Sensing of Plant Biodiversity* (pp. 385–423). &lt;https://doi.org/10.1007/978-3-030-33157-3_15&gt;&lt;br&gt;&lt;br&gt;</v>
      </c>
      <c r="M264" t="str">
        <f t="shared" si="16"/>
        <v xml:space="preserve">    ref_intext_schweiger_2020: "Schweiger, 2020"</v>
      </c>
      <c r="N264" t="str">
        <f t="shared" si="17"/>
        <v xml:space="preserve">    ref_bib_schweiger_2020: "Schweiger, A. K. (2020). Spectral Field Campaigns: Planning and Data Collection. In Cavender-Bares, J., Gamon, J. A., &amp; Townsend, P. A (Eds.), *Remote Sensing of Plant Biodiversity* (pp. 385–423). &lt;https://doi.org/10.1007/978-3-030-33157-3_15&gt;"</v>
      </c>
    </row>
    <row r="265" spans="1:14">
      <c r="A265" t="s">
        <v>2643</v>
      </c>
      <c r="B265" t="b">
        <v>1</v>
      </c>
      <c r="C265" t="b">
        <v>1</v>
      </c>
      <c r="D265" t="b">
        <v>0</v>
      </c>
      <c r="E265" t="s">
        <v>1653</v>
      </c>
      <c r="F265" t="s">
        <v>2504</v>
      </c>
      <c r="G265" t="s">
        <v>2899</v>
      </c>
      <c r="H265" t="s">
        <v>102</v>
      </c>
      <c r="I265" t="s">
        <v>102</v>
      </c>
      <c r="J265" t="s">
        <v>1880</v>
      </c>
      <c r="K265" t="s">
        <v>633</v>
      </c>
      <c r="L265" t="str">
        <f t="shared" si="18"/>
        <v>Scotson, L., Johnston, L. R., Lannarilli, F., Wearn, O. R., Mohd‐Azlan, J., Wong, W. M., Gray, T. N. E., Dinata, Y., Suzuki, A., Willard, C.  &lt;br&gt; &amp;nbsp;&amp;nbsp;&amp;nbsp;&amp;nbsp;&amp;nbsp;&amp;nbsp;&amp;nbsp;&amp;nbsp;cotson, L., Johnston, L. R., Lannarilli, F., Wearn, O. R., Mohd‐Azlan, J., Wong, W. M., Gray, T. N. E., Dinata, Y., Suzuki, A., Willard, C. E.E., Frechette, J., Loken, B., Steinmetz, R., Moßbrucker, A. M., Clements, G. R., &amp; Fieberg, J. (2017). Best Practices and Software for the Management and Sharing of Camera Trap Data for Small and Large Scales Studies. *Remote Sensing in Ecology and Conservation*, 3(3), 158–172. &lt;https://doi.org/10.1002/rse2.54&gt;&lt;br&gt;&lt;br&gt;</v>
      </c>
      <c r="M265" t="str">
        <f t="shared" si="16"/>
        <v xml:space="preserve">    ref_intext_scotson_et_al_2017: "Scotson et al., 2017"</v>
      </c>
      <c r="N265" t="str">
        <f t="shared" si="17"/>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row>
    <row r="266" spans="1:14">
      <c r="A266" t="s">
        <v>2643</v>
      </c>
      <c r="B266" t="b">
        <v>1</v>
      </c>
      <c r="C266" t="b">
        <v>0</v>
      </c>
      <c r="D266" t="b">
        <v>0</v>
      </c>
      <c r="E266" t="s">
        <v>6</v>
      </c>
      <c r="F266" t="s">
        <v>2505</v>
      </c>
      <c r="G266" t="s">
        <v>2900</v>
      </c>
      <c r="H266" t="s">
        <v>101</v>
      </c>
      <c r="I266" t="s">
        <v>101</v>
      </c>
      <c r="J266" t="s">
        <v>1881</v>
      </c>
      <c r="K266" t="s">
        <v>633</v>
      </c>
      <c r="L266" t="str">
        <f t="shared" si="18"/>
        <v>Seccombe, S. (2017). *ZSL Trail Camera Comparison Testing.* Zoological Society of London: Conservation Technology Unit. &lt;https://www.wildlabs &lt;br&gt; &amp;nbsp;&amp;nbsp;&amp;nbsp;&amp;nbsp;&amp;nbsp;&amp;nbsp;&amp;nbsp;&amp;nbsp;eccombe, S. (2017). *ZSL Trail Camera Comparison Testing.* Zoological Society of London: Conservation Technology Unit. &lt;https://www.wildlabs.n.net/sites/default/files/community/files/zsl_trail_camera_comparison_for_external_use.pdf&gt;&lt;br&gt;&lt;br&gt;</v>
      </c>
      <c r="M266" t="str">
        <f t="shared" si="16"/>
        <v xml:space="preserve">    ref_intext_seccombe_2017: "Seccombe, 2017"</v>
      </c>
      <c r="N266" t="str">
        <f t="shared" si="17"/>
        <v xml:space="preserve">    ref_bib_seccombe_2017: "Seccombe, S. (2017). *ZSL Trail Camera Comparison Testing.* Zoological Society of London: Conservation Technology Unit. &lt;https://www.wildlabs.net/sites/default/files/community/files/zsl_trail_camera_comparison_for_external_use.pdf&gt;"</v>
      </c>
    </row>
    <row r="267" spans="1:14">
      <c r="A267" t="s">
        <v>2643</v>
      </c>
      <c r="B267" t="b">
        <v>1</v>
      </c>
      <c r="C267" t="b">
        <v>0</v>
      </c>
      <c r="D267" t="b">
        <v>0</v>
      </c>
      <c r="E267" t="s">
        <v>1926</v>
      </c>
      <c r="F267" t="s">
        <v>2506</v>
      </c>
      <c r="G267" t="s">
        <v>2901</v>
      </c>
      <c r="H267" t="s">
        <v>100</v>
      </c>
      <c r="I267" t="s">
        <v>806</v>
      </c>
      <c r="J267" t="s">
        <v>1882</v>
      </c>
      <c r="K267" t="s">
        <v>633</v>
      </c>
      <c r="L267" t="str">
        <f t="shared" si="18"/>
        <v>Séquin, E. S., Jaeger M. M., Brussard P. F., &amp; Barrett, R. H. (2003). Wariness of Coyotes to Camera Traps Relative to Social Status and Terri &lt;br&gt; &amp;nbsp;&amp;nbsp;&amp;nbsp;&amp;nbsp;&amp;nbsp;&amp;nbsp;&amp;nbsp;&amp;nbsp;équin, E. S., Jaeger M. M., Brussard P. F., &amp; Barrett, R. H. (2003). Wariness of Coyotes to Camera Traps Relative to Social Status and Territotory Boundaries. Lincoln, NE, USA: University of Nebraska–Lincoln. &lt;https://doi.org/10.1139/z03-204&gt;&lt;br&gt;&lt;br&gt;</v>
      </c>
      <c r="M267" t="str">
        <f t="shared" si="16"/>
        <v xml:space="preserve">    ref_intext_sequin_et_al_2003: "Séquin et al., 2003"</v>
      </c>
      <c r="N267" t="str">
        <f t="shared" si="17"/>
        <v xml:space="preserve">    ref_bib_sequin_et_al_2003: "Séquin, E. S., Jaeger M. M., Brussard P. F., &amp; Barrett, R. H. (2003). Wariness of Coyotes to Camera Traps Relative to Social Status and Territory Boundaries. Lincoln, NE, USA: University of Nebraska–Lincoln. &lt;https://doi.org/10.1139/z03-204&gt;"</v>
      </c>
    </row>
    <row r="268" spans="1:14">
      <c r="A268" t="s">
        <v>2643</v>
      </c>
      <c r="B268" t="b">
        <v>1</v>
      </c>
      <c r="C268" t="b">
        <v>0</v>
      </c>
      <c r="D268" t="b">
        <v>1</v>
      </c>
      <c r="E268" t="s">
        <v>1654</v>
      </c>
      <c r="F268" t="s">
        <v>2507</v>
      </c>
      <c r="G268" t="s">
        <v>2902</v>
      </c>
      <c r="H268" t="s">
        <v>99</v>
      </c>
      <c r="I268" t="s">
        <v>99</v>
      </c>
      <c r="J268" t="s">
        <v>3568</v>
      </c>
      <c r="K268" t="s">
        <v>633</v>
      </c>
      <c r="L268" t="str">
        <f t="shared" si="18"/>
        <v>Shannon, G., Lewis, J. S. &amp; Gerber, B. D. (2014). Recommended Survey Designs for Occupancy Modelling using Motion-activated Cameras: Insights &lt;br&gt; &amp;nbsp;&amp;nbsp;&amp;nbsp;&amp;nbsp;&amp;nbsp;&amp;nbsp;&amp;nbsp;&amp;nbsp;hannon, G., Lewis, J. S. &amp; Gerber, B. D. (2014). Recommended Survey Designs for Occupancy Modelling using Motion-activated Cameras: Insights f from Empirical Wildlife Data. *PeerJ, 2*, e532. &lt;https://doi.org/10.7717/peerj.532&gt;&lt;br&gt;&lt;br&gt;</v>
      </c>
      <c r="M268" t="str">
        <f t="shared" si="16"/>
        <v xml:space="preserve">    ref_intext_shannon_et_al_2014: "Shannon et al., 2014"</v>
      </c>
      <c r="N268" t="str">
        <f t="shared" si="17"/>
        <v xml:space="preserve">    ref_bib_shannon_et_al_2014: "Shannon, G., Lewis, J. S. &amp; Gerber, B. D. (2014). Recommended Survey Designs for Occupancy Modelling using Motion-activated Cameras: Insights from Empirical Wildlife Data. *PeerJ, 2*, e532. &lt;https://doi.org/10.7717/peerj.532&gt;"</v>
      </c>
    </row>
    <row r="269" spans="1:14">
      <c r="A269" t="s">
        <v>2643</v>
      </c>
      <c r="B269" t="b">
        <v>0</v>
      </c>
      <c r="C269" t="b">
        <v>0</v>
      </c>
      <c r="D269" t="b">
        <v>1</v>
      </c>
      <c r="E269" t="s">
        <v>1655</v>
      </c>
      <c r="F269" t="s">
        <v>2508</v>
      </c>
      <c r="G269" t="s">
        <v>2903</v>
      </c>
      <c r="H269" t="s">
        <v>108</v>
      </c>
      <c r="I269" t="s">
        <v>108</v>
      </c>
      <c r="J269" t="s">
        <v>3539</v>
      </c>
      <c r="K269" t="s">
        <v>633</v>
      </c>
      <c r="L269" t="str">
        <f t="shared" si="18"/>
        <v>Sharma, R.K., Jhala, Y., Qureshi, Q., Vattakaven, J., Gopal, R. &amp; Nayak, K. (2010). Evaluating capture-recapture population and Density estim &lt;br&gt; &amp;nbsp;&amp;nbsp;&amp;nbsp;&amp;nbsp;&amp;nbsp;&amp;nbsp;&amp;nbsp;&amp;nbsp;harma, R.K., Jhala, Y., Qureshi, Q., Vattakaven, J., Gopal, R. &amp; Nayak, K. (2010). Evaluating capture-recapture population and Density estimatation of tigers in a population with known parameters. *Animal Conservation, 13*(1), 94–103. &lt;https://doi.org/10.1111/j.1469-1795.2009.00305.x&gt;&lt;br&gt;&lt;br&gt;</v>
      </c>
      <c r="M269" t="str">
        <f t="shared" si="16"/>
        <v xml:space="preserve">    ref_intext_sharma_et_al_2010: "Sharma et al., 2010"</v>
      </c>
      <c r="N269" t="str">
        <f t="shared" si="17"/>
        <v xml:space="preserve">    ref_bib_sharma_et_al_2010: "Sharma, R.K., Jhala, Y., Qureshi, Q., Vattakaven, J., Gopal, R. &amp; Nayak, K. (2010). Evaluating capture-recapture population and Density estimation of tigers in a population with known parameters. *Animal Conservation, 13*(1), 94–103. &lt;https://doi.org/10.1111/j.1469-1795.2009.00305.x&gt;"</v>
      </c>
    </row>
    <row r="270" spans="1:14">
      <c r="A270" t="s">
        <v>2643</v>
      </c>
      <c r="B270" t="b">
        <v>1</v>
      </c>
      <c r="C270" t="b">
        <v>0</v>
      </c>
      <c r="D270" t="b">
        <v>1</v>
      </c>
      <c r="E270" t="s">
        <v>1656</v>
      </c>
      <c r="F270" t="s">
        <v>2509</v>
      </c>
      <c r="G270" t="s">
        <v>2904</v>
      </c>
      <c r="H270" t="s">
        <v>98</v>
      </c>
      <c r="I270" t="s">
        <v>805</v>
      </c>
      <c r="J270" t="s">
        <v>1883</v>
      </c>
      <c r="K270" t="s">
        <v>633</v>
      </c>
      <c r="L270" t="str">
        <f t="shared" si="18"/>
        <v>Si, X., Kays, R., &amp; Ding, P. (2014). How long is enough to detect terrestrial animals? Estimating the minimum trapping effort on camera traps &lt;br&gt; &amp;nbsp;&amp;nbsp;&amp;nbsp;&amp;nbsp;&amp;nbsp;&amp;nbsp;&amp;nbsp;&amp;nbsp;i, X., Kays, R., &amp; Ding, P. (2014). How long is enough to detect terrestrial animals? Estimating the minimum trapping effort on camera traps. . *PeerJ, 2*, e374. &lt;https://doi.org/10.7717/peerj.374&gt;&lt;br&gt;&lt;br&gt;</v>
      </c>
      <c r="M270" t="str">
        <f t="shared" si="16"/>
        <v xml:space="preserve">    ref_intext_si_et_al_2014: "Si et al., 2014"</v>
      </c>
      <c r="N270" t="str">
        <f t="shared" si="17"/>
        <v xml:space="preserve">    ref_bib_si_et_al_2014: "Si, X., Kays, R., &amp; Ding, P. (2014). How long is enough to detect terrestrial animals? Estimating the minimum trapping effort on camera traps. *PeerJ, 2*, e374. &lt;https://doi.org/10.7717/peerj.374&gt;"</v>
      </c>
    </row>
    <row r="271" spans="1:14">
      <c r="A271" t="s">
        <v>2643</v>
      </c>
      <c r="B271" t="b">
        <v>1</v>
      </c>
      <c r="C271" t="b">
        <v>0</v>
      </c>
      <c r="D271" t="b">
        <v>0</v>
      </c>
      <c r="E271" t="s">
        <v>1657</v>
      </c>
      <c r="F271" t="s">
        <v>2510</v>
      </c>
      <c r="G271" t="s">
        <v>2905</v>
      </c>
      <c r="H271" t="s">
        <v>97</v>
      </c>
      <c r="I271" t="s">
        <v>97</v>
      </c>
      <c r="J271" t="s">
        <v>1884</v>
      </c>
      <c r="K271" t="s">
        <v>633</v>
      </c>
      <c r="L271" t="str">
        <f t="shared" si="18"/>
        <v>Sirén, A. P. K., Somos‐Valenzuela, M., Callahan, C., Kilborn, J. R., Duclos, T., Tragert, C., &amp; Morelli., T. L. (2018) Looking beyond Wildlif &lt;br&gt; &amp;nbsp;&amp;nbsp;&amp;nbsp;&amp;nbsp;&amp;nbsp;&amp;nbsp;&amp;nbsp;&amp;nbsp;irén, A. P. K., Somos‐Valenzuela, M., Callahan, C., Kilborn, J. R., Duclos, T., Tragert, C., &amp; Morelli., T. L. (2018) Looking beyond Wildlife:e: Using Remote Cameras to Evaluate Accuracy of Gridded Snow Data. Edited by Marcus Rowcliffe and Sadie Ryan. *Remote Sensing in Ecology and Conservation, 4*(4), 375–86. &lt;https://doi.org/10.1002/rse2.85&gt;&lt;br&gt;&lt;br&gt;</v>
      </c>
      <c r="M271" t="str">
        <f t="shared" si="16"/>
        <v xml:space="preserve">    ref_intext_siren_et_al_2018: "Sirén et al., 2018"</v>
      </c>
      <c r="N271" t="str">
        <f t="shared" si="17"/>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row>
    <row r="272" spans="1:14">
      <c r="A272" t="s">
        <v>2643</v>
      </c>
      <c r="B272" t="b">
        <v>1</v>
      </c>
      <c r="C272" t="b">
        <v>0</v>
      </c>
      <c r="D272" t="b">
        <v>0</v>
      </c>
      <c r="E272" t="s">
        <v>1658</v>
      </c>
      <c r="F272" t="s">
        <v>2511</v>
      </c>
      <c r="G272" t="s">
        <v>2906</v>
      </c>
      <c r="H272" t="s">
        <v>95</v>
      </c>
      <c r="I272" t="s">
        <v>95</v>
      </c>
      <c r="J272" t="s">
        <v>3540</v>
      </c>
      <c r="K272" t="s">
        <v>633</v>
      </c>
      <c r="L272" t="str">
        <f t="shared" si="18"/>
        <v>Sollmann, R., Furtado, M. M., Gardner, B., Hofer, H., Jácomo, A. T. A., Tôrres, N. M., &amp; Silveira, L. (2011). Improving Density Estimates for &lt;br&gt; &amp;nbsp;&amp;nbsp;&amp;nbsp;&amp;nbsp;&amp;nbsp;&amp;nbsp;&amp;nbsp;&amp;nbsp;ollmann, R., Furtado, M. M., Gardner, B., Hofer, H., Jácomo, A. T. A., Tôrres, N. M., &amp; Silveira, L. (2011). Improving Density Estimates for E Elusive Carnivores: Accounting for Sex-Specific Detection and Movements Using Spatial Capture–Recapture Models for Jaguars in Central Brazil. *Biological Conservation*, 144(3), 1017–24. &lt;https://doi.org/10.1016/j.biocon.2010.12.011&gt;&lt;br&gt;&lt;br&gt;</v>
      </c>
      <c r="M272" t="str">
        <f t="shared" si="16"/>
        <v xml:space="preserve">    ref_intext_sollmann_et_al_2011: "Sollmann et al., 2011"</v>
      </c>
      <c r="N272" t="str">
        <f t="shared" si="17"/>
        <v xml:space="preserve">    ref_bib_sollmann_et_al_2011: "Sollmann,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v>
      </c>
    </row>
    <row r="273" spans="1:14">
      <c r="A273" t="s">
        <v>2643</v>
      </c>
      <c r="B273" t="b">
        <v>1</v>
      </c>
      <c r="C273" t="b">
        <v>0</v>
      </c>
      <c r="D273" t="b">
        <v>0</v>
      </c>
      <c r="E273" t="s">
        <v>1659</v>
      </c>
      <c r="F273" t="s">
        <v>2512</v>
      </c>
      <c r="G273" t="s">
        <v>2907</v>
      </c>
      <c r="H273" t="s">
        <v>94</v>
      </c>
      <c r="I273" t="s">
        <v>94</v>
      </c>
      <c r="J273" t="s">
        <v>3541</v>
      </c>
      <c r="K273" t="s">
        <v>633</v>
      </c>
      <c r="L273" t="str">
        <f t="shared" si="18"/>
        <v>Sollmann, R., Gardner, B., &amp; Belant, J. L. (2012). How does Spatial Study Design Influence Density Estimates from Spatial capture-recapture m &lt;br&gt; &amp;nbsp;&amp;nbsp;&amp;nbsp;&amp;nbsp;&amp;nbsp;&amp;nbsp;&amp;nbsp;&amp;nbsp;ollmann, R., Gardner, B., &amp; Belant, J. L. (2012). How does Spatial Study Design Influence Density Estimates from Spatial capture-recapture mododels? *PLoS One, 7*, e34575. &lt;https://doi.org/10.1371/journal.pone.0034575&gt;&lt;br&gt;&lt;br&gt;</v>
      </c>
      <c r="M273" t="str">
        <f t="shared" si="16"/>
        <v xml:space="preserve">    ref_intext_sollmann_et_al_2012: "Sollmann et al., 2012"</v>
      </c>
      <c r="N273" t="str">
        <f t="shared" si="17"/>
        <v xml:space="preserve">    ref_bib_sollmann_et_al_2012: "Sollmann, R., Gardner, B., &amp; Belant, J. L. (2012). How does Spatial Study Design Influence Density Estimates from Spatial capture-recapture models? *PLoS One, 7*, e34575. &lt;https://doi.org/10.1371/journal.pone.0034575&gt;"</v>
      </c>
    </row>
    <row r="274" spans="1:14">
      <c r="A274" t="s">
        <v>2643</v>
      </c>
      <c r="B274" t="b">
        <v>1</v>
      </c>
      <c r="C274" t="b">
        <v>0</v>
      </c>
      <c r="D274" t="b">
        <v>0</v>
      </c>
      <c r="E274" t="s">
        <v>1660</v>
      </c>
      <c r="F274" t="s">
        <v>2513</v>
      </c>
      <c r="G274" t="s">
        <v>2908</v>
      </c>
      <c r="H274" t="s">
        <v>93</v>
      </c>
      <c r="I274" t="s">
        <v>93</v>
      </c>
      <c r="J274" t="s">
        <v>3542</v>
      </c>
      <c r="K274" t="s">
        <v>633</v>
      </c>
      <c r="L274" t="str">
        <f t="shared" si="18"/>
        <v>Sollmann, R., Gardner, B., Chandler, R. B., Shindle, D. B., Onorato, D. P., Royle, J. A., O'Connell, A. F., &amp; Lukacs, P. (2013a). Using multi &lt;br&gt; &amp;nbsp;&amp;nbsp;&amp;nbsp;&amp;nbsp;&amp;nbsp;&amp;nbsp;&amp;nbsp;&amp;nbsp;ollmann, R., Gardner, B., Chandler, R. B., Shindle, D. B., Onorato, D. P., Royle, J. A., O'Connell, A. F., &amp; Lukacs, P. (2013a). Using multiplple data sources provides Density estimates for endangered Florida panther. *Journal of Applied Ecology, 50*(4), 961–968. &lt;https://doi.org/10.1111/1365-2664.12098&gt;&lt;br&gt;&lt;br&gt;</v>
      </c>
      <c r="M274" t="str">
        <f t="shared" si="16"/>
        <v xml:space="preserve">    ref_intext_sollmann_et_al_2013a: "Sollmann et al., 2013a"</v>
      </c>
      <c r="N274" t="str">
        <f t="shared" si="17"/>
        <v xml:space="preserve">    ref_bib_sollmann_et_al_2013a: "Sollmann, R., Gardner, B., Chandler, R. B., Shindle, D. B., Onorato, D. P., Royle, J. A., O'Connell, A. F., &amp; Lukacs, P. (2013a). Using multiple data sources provides Density estimates for endangered Florida panther. *Journal of Applied Ecology, 50*(4), 961–968. &lt;https://doi.org/10.1111/1365-2664.12098&gt;"</v>
      </c>
    </row>
    <row r="275" spans="1:14">
      <c r="A275" t="s">
        <v>2643</v>
      </c>
      <c r="B275" t="b">
        <v>1</v>
      </c>
      <c r="C275" t="b">
        <v>0</v>
      </c>
      <c r="D275" t="b">
        <v>0</v>
      </c>
      <c r="E275" t="s">
        <v>1661</v>
      </c>
      <c r="F275" t="s">
        <v>2514</v>
      </c>
      <c r="G275" t="s">
        <v>2909</v>
      </c>
      <c r="H275" t="s">
        <v>92</v>
      </c>
      <c r="I275" t="s">
        <v>92</v>
      </c>
      <c r="J275" t="s">
        <v>1885</v>
      </c>
      <c r="K275" t="s">
        <v>633</v>
      </c>
      <c r="L275" t="str">
        <f t="shared" si="18"/>
        <v>Sollmann, R., Gardner, B., Parsons, A. W., Stocking, J. J., McClintock, B. T., Simons, T. R., Pollock, K. H., &amp; O'Connell, A. F. (2013b). A S &lt;br&gt; &amp;nbsp;&amp;nbsp;&amp;nbsp;&amp;nbsp;&amp;nbsp;&amp;nbsp;&amp;nbsp;&amp;nbsp;ollmann, R., Gardner, B., Parsons, A. W., Stocking, J. J., McClintock, B. T., Simons, T. R., Pollock, K. H., &amp; O'Connell, A. F. (2013b). A Spapatial Mark-Resight Model Augmented with Telemetry Data. *Ecology, 94*(3), 553–559. &lt;https://doi.org/10.1890/12-1256.1&gt;&lt;br&gt;&lt;br&gt;</v>
      </c>
      <c r="M275" t="str">
        <f t="shared" si="16"/>
        <v xml:space="preserve">    ref_intext_sollmann_et_al_2013b: "Sollmann et al., 2013b"</v>
      </c>
      <c r="N275" t="str">
        <f t="shared" si="17"/>
        <v xml:space="preserve">    ref_bib_sollmann_et_al_2013b: "Sollmann, R., Gardner, B., Parsons, A. W., Stocking, J. J., McClintock, B. T., Simons, T. R., Pollock, K. H., &amp; O'Connell, A. F. (2013b). A Spatial Mark-Resight Model Augmented with Telemetry Data. *Ecology, 94*(3), 553–559. &lt;https://doi.org/10.1890/12-1256.1&gt;"</v>
      </c>
    </row>
    <row r="276" spans="1:14">
      <c r="A276" t="s">
        <v>2643</v>
      </c>
      <c r="B276" t="b">
        <v>1</v>
      </c>
      <c r="C276" t="b">
        <v>0</v>
      </c>
      <c r="D276" t="b">
        <v>0</v>
      </c>
      <c r="E276" t="s">
        <v>1662</v>
      </c>
      <c r="F276" t="s">
        <v>2515</v>
      </c>
      <c r="G276" t="s">
        <v>2910</v>
      </c>
      <c r="H276" t="s">
        <v>91</v>
      </c>
      <c r="I276" t="s">
        <v>91</v>
      </c>
      <c r="J276" t="s">
        <v>1886</v>
      </c>
      <c r="K276" t="s">
        <v>633</v>
      </c>
      <c r="L276" t="str">
        <f t="shared" si="18"/>
        <v>Sollmann, R., Mohamed, A., Samejima, H., &amp; Wilting, A. (2013c). Risky Business or Simple Solution – Relative Abundance Indices from Camera-Tr &lt;br&gt; &amp;nbsp;&amp;nbsp;&amp;nbsp;&amp;nbsp;&amp;nbsp;&amp;nbsp;&amp;nbsp;&amp;nbsp;ollmann, R., Mohamed, A., Samejima, H., &amp; Wilting, A. (2013c). Risky Business or Simple Solution – Relative Abundance Indices from Camera-Trapapping. *Biological Conservation, 159*, 405–412. &lt;https://doi.org/10.1016/j.biocon.2012.12.025&gt;&lt;br&gt;&lt;br&gt;</v>
      </c>
      <c r="M276" t="str">
        <f t="shared" si="16"/>
        <v xml:space="preserve">    ref_intext_sollmann_et_al_2013c: "Sollmann et al., 2013c"</v>
      </c>
      <c r="N276" t="str">
        <f t="shared" si="17"/>
        <v xml:space="preserve">    ref_bib_sollmann_et_al_2013c: "Sollmann, R., Mohamed, A., Samejima, H., &amp; Wilting, A. (2013c). Risky Business or Simple Solution – Relative Abundance Indices from Camera-Trapping. *Biological Conservation, 159*, 405–412. &lt;https://doi.org/10.1016/j.biocon.2012.12.025&gt;"</v>
      </c>
    </row>
    <row r="277" spans="1:14">
      <c r="A277" t="s">
        <v>2643</v>
      </c>
      <c r="B277" t="b">
        <v>1</v>
      </c>
      <c r="C277" t="b">
        <v>0</v>
      </c>
      <c r="D277" t="b">
        <v>0</v>
      </c>
      <c r="E277" t="s">
        <v>1663</v>
      </c>
      <c r="F277" t="s">
        <v>2516</v>
      </c>
      <c r="G277" t="s">
        <v>2911</v>
      </c>
      <c r="H277" t="s">
        <v>96</v>
      </c>
      <c r="I277" t="s">
        <v>96</v>
      </c>
      <c r="J277" t="s">
        <v>1887</v>
      </c>
      <c r="K277" t="s">
        <v>633</v>
      </c>
      <c r="L277" t="str">
        <f t="shared" si="18"/>
        <v>Sollmann, R. (2018). A gentle introduction to camera‐trap data analysis. *African Journal of Ecology,* 56, 740–749. &lt;https://doi.org/10.1111/ &lt;br&gt; &amp;nbsp;&amp;nbsp;&amp;nbsp;&amp;nbsp;&amp;nbsp;&amp;nbsp;&amp;nbsp;&amp;nbsp;ollmann, R. (2018). A gentle introduction to camera‐trap data analysis. *African Journal of Ecology,* 56, 740–749. &lt;https://doi.org/10.1111/ajaje.12557&gt;&lt;br&gt;&lt;br&gt;</v>
      </c>
      <c r="M277" t="str">
        <f t="shared" si="16"/>
        <v xml:space="preserve">    ref_intext_sollmann_et_al_2018: "Sollmann et al., 2018"</v>
      </c>
      <c r="N277" t="str">
        <f t="shared" si="17"/>
        <v xml:space="preserve">    ref_bib_sollmann_et_al_2018: "Sollmann, R. (2018). A gentle introduction to camera‐trap data analysis. *African Journal of Ecology,* 56, 740–749. &lt;https://doi.org/10.1111/aje.12557&gt;"</v>
      </c>
    </row>
    <row r="278" spans="1:14">
      <c r="A278" t="s">
        <v>2648</v>
      </c>
      <c r="B278" t="b">
        <v>0</v>
      </c>
      <c r="C278" t="b">
        <v>0</v>
      </c>
      <c r="E278" s="30" t="s">
        <v>3488</v>
      </c>
      <c r="H278" t="s">
        <v>3491</v>
      </c>
      <c r="I278" t="s">
        <v>3490</v>
      </c>
      <c r="J278" t="s">
        <v>3489</v>
      </c>
      <c r="K278" t="s">
        <v>633</v>
      </c>
      <c r="L278" t="str">
        <f t="shared" si="18"/>
        <v>Solymos, P., Moreno M., &amp; Lele, S. R. (2024). *detect: Analyzing Wildlife Data with Detection Error*. R package version 0.5-0, &lt;https://githu &lt;br&gt; &amp;nbsp;&amp;nbsp;&amp;nbsp;&amp;nbsp;&amp;nbsp;&amp;nbsp;&amp;nbsp;&amp;nbsp;olymos, P., Moreno M., &amp; Lele, S. R. (2024). *detect: Analyzing Wildlife Data with Detection Error*. R package version 0.5-0, &lt;https://github.b.com/psolymos/detect&gt;&lt;br&gt;&lt;br&gt;</v>
      </c>
      <c r="M278" t="str">
        <f t="shared" si="16"/>
        <v xml:space="preserve">    ref_intext_solymos_et_al_2024: "Solymos et al., 2024"</v>
      </c>
      <c r="N278" t="str">
        <f t="shared" si="17"/>
        <v xml:space="preserve">    ref_bib_solymos_et_al_2024: "Solymos, P., Moreno M., &amp; Lele, S. R. (2024). *detect: Analyzing Wildlife Data with Detection Error*. R package version 0.5-0, &lt;https://github.com/psolymos/detect&gt;"</v>
      </c>
    </row>
    <row r="279" spans="1:14">
      <c r="A279" t="s">
        <v>2643</v>
      </c>
      <c r="B279" t="b">
        <v>1</v>
      </c>
      <c r="C279" t="b">
        <v>0</v>
      </c>
      <c r="D279" t="b">
        <v>0</v>
      </c>
      <c r="E279" t="s">
        <v>1664</v>
      </c>
      <c r="F279" t="s">
        <v>2517</v>
      </c>
      <c r="G279" t="s">
        <v>2912</v>
      </c>
      <c r="H279" t="s">
        <v>90</v>
      </c>
      <c r="I279" t="s">
        <v>90</v>
      </c>
      <c r="J279" t="s">
        <v>3543</v>
      </c>
      <c r="K279" t="s">
        <v>633</v>
      </c>
      <c r="L279" t="str">
        <f t="shared" si="18"/>
        <v>Soria-Díaz, L., Monroy-Vilchis, O., Rodríguez-Soto, C., Zarco-González, M., &amp; Urios, V. (2010). Variation of Abundance and Density of *Puma c &lt;br&gt; &amp;nbsp;&amp;nbsp;&amp;nbsp;&amp;nbsp;&amp;nbsp;&amp;nbsp;&amp;nbsp;&amp;nbsp;oria-Díaz, L., Monroy-Vilchis, O., Rodríguez-Soto, C., Zarco-González, M., &amp; Urios, V. (2010). Variation of Abundance and Density of *Puma cononcolor* in Zones of High and Low Concentration of Camera Traps in Central Mexico. *Animal Biology, 60*(4), 361-371. &lt;https://doi.org/10.1163/157075610X523251&gt;&lt;br&gt;&lt;br&gt;</v>
      </c>
      <c r="M279" t="str">
        <f t="shared" si="16"/>
        <v xml:space="preserve">    ref_intext_soria_diaz_et_al_2010: "Soria-Díaz et al., 2010"</v>
      </c>
      <c r="N279" t="str">
        <f t="shared" si="17"/>
        <v xml:space="preserve">    ref_bib_soria_diaz_et_al_2010: "Soria-Díaz, L., Monroy-Vilchis, O., Rodríguez-Soto, C., Zarco-González, M., &amp; Urios, V. (2010). Variation of Abundance and Density of *Puma concolor* in Zones of High and Low Concentration of Camera Traps in Central Mexico. *Animal Biology, 60*(4), 361-371. &lt;https://doi.org/10.1163/157075610X523251&gt;"</v>
      </c>
    </row>
    <row r="280" spans="1:14">
      <c r="A280" t="s">
        <v>2643</v>
      </c>
      <c r="B280" t="b">
        <v>0</v>
      </c>
      <c r="C280" t="b">
        <v>0</v>
      </c>
      <c r="D280" t="s">
        <v>800</v>
      </c>
      <c r="E280" t="s">
        <v>1665</v>
      </c>
      <c r="F280" t="s">
        <v>2518</v>
      </c>
      <c r="G280" t="s">
        <v>2913</v>
      </c>
      <c r="H280" t="s">
        <v>89</v>
      </c>
      <c r="I280" t="s">
        <v>89</v>
      </c>
      <c r="J280" t="s">
        <v>1888</v>
      </c>
      <c r="K280" t="s">
        <v>633</v>
      </c>
      <c r="L280" t="str">
        <f t="shared" si="18"/>
        <v>Southwell, D. M., Einoder, L. D., Lahoz‐Monfort, J. J., Fisher, A., Gillespie, G. R., &amp; Wintle, B. A. (2019). Spatially explicit power analys &lt;br&gt; &amp;nbsp;&amp;nbsp;&amp;nbsp;&amp;nbsp;&amp;nbsp;&amp;nbsp;&amp;nbsp;&amp;nbsp;outhwell, D. M., Einoder, L. D., Lahoz‐Monfort, J. J., Fisher, A., Gillespie, G. R., &amp; Wintle, B. A. (2019). Spatially explicit power analysisis for detecting occupancy trends for multiple species. *Ecological Applications, 29*, e01950. &lt;https://doi.org/10.1002/eap.1950&gt;&lt;br&gt;&lt;br&gt;</v>
      </c>
      <c r="M280" t="str">
        <f t="shared" si="16"/>
        <v xml:space="preserve">    ref_intext_southwell_et_al_2019: "Southwell et al., 2019"</v>
      </c>
      <c r="N280" t="str">
        <f t="shared" si="17"/>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row>
    <row r="281" spans="1:14">
      <c r="A281" t="s">
        <v>2643</v>
      </c>
      <c r="B281" t="b">
        <v>1</v>
      </c>
      <c r="C281" t="b">
        <v>1</v>
      </c>
      <c r="D281" t="b">
        <v>0</v>
      </c>
      <c r="E281" t="s">
        <v>1666</v>
      </c>
      <c r="F281" t="s">
        <v>2519</v>
      </c>
      <c r="G281" t="s">
        <v>2914</v>
      </c>
      <c r="H281" t="s">
        <v>85</v>
      </c>
      <c r="I281" t="s">
        <v>804</v>
      </c>
      <c r="J281" t="s">
        <v>1892</v>
      </c>
      <c r="K281" t="s">
        <v>633</v>
      </c>
      <c r="L281" t="str">
        <f t="shared" si="18"/>
        <v>Steenweg, R., Whittington, J., &amp; Hebblewhite, M. (2015). *Canadian Rockies remote camera multi-species occupancy project: Examining trends in &lt;br&gt; &amp;nbsp;&amp;nbsp;&amp;nbsp;&amp;nbsp;&amp;nbsp;&amp;nbsp;&amp;nbsp;&amp;nbsp;teenweg, R., Whittington, J., &amp; Hebblewhite, M. (2015). *Canadian Rockies remote camera multi-species occupancy project: Examining trends in c carnivore populations and their prey*. University of Montana. &lt;http://parkscanadahistory.com/wildlife/steenweg-2015.pdf&gt;&lt;br&gt;&lt;br&gt;</v>
      </c>
      <c r="M281" t="str">
        <f t="shared" si="16"/>
        <v xml:space="preserve">    ref_intext_steenweg_et_al_2015: "Steenweg et al., 2015"</v>
      </c>
      <c r="N281" t="str">
        <f t="shared" si="17"/>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row>
    <row r="282" spans="1:14">
      <c r="A282" t="s">
        <v>2643</v>
      </c>
      <c r="B282" t="b">
        <v>1</v>
      </c>
      <c r="C282" t="b">
        <v>1</v>
      </c>
      <c r="D282" t="b">
        <v>0</v>
      </c>
      <c r="E282" t="s">
        <v>1667</v>
      </c>
      <c r="F282" t="s">
        <v>2520</v>
      </c>
      <c r="G282" t="s">
        <v>2915</v>
      </c>
      <c r="H282" t="s">
        <v>88</v>
      </c>
      <c r="I282" t="s">
        <v>88</v>
      </c>
      <c r="J282" t="s">
        <v>1889</v>
      </c>
      <c r="K282" t="s">
        <v>633</v>
      </c>
      <c r="L282" t="str">
        <f t="shared" si="18"/>
        <v>Steenweg, R., Hebblewhite, M., Kays, R., Ahumada, J., Fisher, J. T., Burton, C., Townsend, S. E., Carbone, C., Rowcliffe, J. M., Whittington, &lt;br&gt; &amp;nbsp;&amp;nbsp;&amp;nbsp;&amp;nbsp;&amp;nbsp;&amp;nbsp;&amp;nbsp;&amp;nbsp;teenweg, R., Hebblewhite, M., Kays, R., Ahumada, J., Fisher, J. T., Burton, C., Townsend, S. E., Carbone, C., Rowcliffe, J. M., Whittington, J J., Brodie, J., Royle, J. A., Switalski, A., Clevenger, A. P., Heim, N., &amp; Rich, L. N. (2017). Scaling‐up Camera Traps: Monitoring the Planet’s Biodiversity with Networks of Remote Sensors. *Frontiers in Ecology and the Environment*, *15*(1), 26–34. &lt;https://doi.org/10.1002/fee.l448&gt;&lt;br&gt;&lt;br&gt;</v>
      </c>
      <c r="M282" t="str">
        <f t="shared" si="16"/>
        <v xml:space="preserve">    ref_intext_steenweg_et_al_2017: "Steenweg et al., 2017"</v>
      </c>
      <c r="N282" t="str">
        <f t="shared" si="17"/>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row>
    <row r="283" spans="1:14">
      <c r="A283" t="s">
        <v>2643</v>
      </c>
      <c r="B283" t="b">
        <v>1</v>
      </c>
      <c r="C283" t="b">
        <v>0</v>
      </c>
      <c r="D283" t="b">
        <v>0</v>
      </c>
      <c r="E283" t="s">
        <v>1668</v>
      </c>
      <c r="F283" t="s">
        <v>2521</v>
      </c>
      <c r="G283" t="s">
        <v>2916</v>
      </c>
      <c r="H283" t="s">
        <v>86</v>
      </c>
      <c r="I283" t="s">
        <v>86</v>
      </c>
      <c r="J283" t="s">
        <v>1890</v>
      </c>
      <c r="K283" t="s">
        <v>633</v>
      </c>
      <c r="L283" t="str">
        <f t="shared" si="18"/>
        <v>Steenweg, R., Hebblewhite, M., Whittington, J., Lukacs, P., &amp; McKelvey, K. (2018). Sampling scales define occupancy and underlying occupancy– &lt;br&gt; &amp;nbsp;&amp;nbsp;&amp;nbsp;&amp;nbsp;&amp;nbsp;&amp;nbsp;&amp;nbsp;&amp;nbsp;teenweg, R., Hebblewhite, M., Whittington, J., Lukacs, P., &amp; McKelvey, K. (2018). Sampling scales define occupancy and underlying occupancy–ababundance relationships in animals. *Ecology*, *99*(1), 172–183. &lt;https://doi.org/10.1002/ecy.2054&gt;&lt;br&gt;&lt;br&gt;</v>
      </c>
      <c r="M283" t="str">
        <f t="shared" si="16"/>
        <v xml:space="preserve">    ref_intext_steenweg_et_al_2018: "Steenweg et al., 2018"</v>
      </c>
      <c r="N283" t="str">
        <f t="shared" si="17"/>
        <v xml:space="preserve">    ref_bib_steenweg_et_al_2018: "Steenweg, R., Hebblewhite, M., Whittington, J., Lukacs, P., &amp; McKelvey, K. (2018). Sampling scales define occupancy and underlying occupancy–abundance relationships in animals. *Ecology*, *99*(1), 172–183. &lt;https://doi.org/10.1002/ecy.2054&gt;"</v>
      </c>
    </row>
    <row r="284" spans="1:14">
      <c r="A284" t="s">
        <v>2643</v>
      </c>
      <c r="B284" t="b">
        <v>1</v>
      </c>
      <c r="C284" t="b">
        <v>0</v>
      </c>
      <c r="D284" t="b">
        <v>0</v>
      </c>
      <c r="E284" t="s">
        <v>1669</v>
      </c>
      <c r="F284" t="s">
        <v>2522</v>
      </c>
      <c r="G284" t="s">
        <v>2917</v>
      </c>
      <c r="H284" t="s">
        <v>87</v>
      </c>
      <c r="I284" t="s">
        <v>87</v>
      </c>
      <c r="J284" t="s">
        <v>1891</v>
      </c>
      <c r="K284" t="s">
        <v>633</v>
      </c>
      <c r="L284" t="str">
        <f t="shared" si="18"/>
        <v>Steenweg, R., Hebblewhite, M., Whittington, J., &amp; Mckelvey, K. (2019). Species‐specific Differences in Detection and Occupancy Probabilities  &lt;br&gt; &amp;nbsp;&amp;nbsp;&amp;nbsp;&amp;nbsp;&amp;nbsp;&amp;nbsp;&amp;nbsp;&amp;nbsp;teenweg, R., Hebblewhite, M., Whittington, J., &amp; Mckelvey, K. (2019). Species‐specific Differences in Detection and Occupancy Probabilities HeHelp Drive Ability to Detect Trends in Occupancy. *Ecosphere, 10*(4), Article e02639. &lt;https://doi.org/10.1002/ecs2.2639&gt;&lt;br&gt;&lt;br&gt;</v>
      </c>
      <c r="M284" t="str">
        <f t="shared" si="16"/>
        <v xml:space="preserve">    ref_intext_steenweg_et_al_2019: "Steenweg et al., 2019"</v>
      </c>
      <c r="N284" t="str">
        <f t="shared" si="17"/>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row>
    <row r="285" spans="1:14">
      <c r="A285" t="s">
        <v>2643</v>
      </c>
      <c r="B285" t="b">
        <v>1</v>
      </c>
      <c r="C285" t="b">
        <v>0</v>
      </c>
      <c r="D285" t="b">
        <v>0</v>
      </c>
      <c r="E285" t="s">
        <v>1670</v>
      </c>
      <c r="F285" t="s">
        <v>2523</v>
      </c>
      <c r="G285" t="s">
        <v>2918</v>
      </c>
      <c r="H285" t="s">
        <v>84</v>
      </c>
      <c r="I285" t="s">
        <v>84</v>
      </c>
      <c r="J285" t="s">
        <v>1893</v>
      </c>
      <c r="K285" t="s">
        <v>633</v>
      </c>
      <c r="L285" t="str">
        <f t="shared" si="18"/>
        <v>Steinbeiser, C. M., Kioko, J., Maresi, A., Kaitilia, R., &amp; Kiffner, C. (2019). Relative Abundance and Activity Patterns Explain Method-Relate &lt;br&gt; &amp;nbsp;&amp;nbsp;&amp;nbsp;&amp;nbsp;&amp;nbsp;&amp;nbsp;&amp;nbsp;&amp;nbsp;teinbeiser, C. M., Kioko, J., Maresi, A., Kaitilia, R., &amp; Kiffner, C. (2019). Relative Abundance and Activity Patterns Explain Method-Related d Differences in Mammalian Species Richness Estimates. *Journal of Mammalogy, 100*(1), 192–201. &lt;https://doi.org/10.1093/jmammal/gyy175&gt;&lt;br&gt;&lt;br&gt;</v>
      </c>
      <c r="M285" t="str">
        <f t="shared" si="16"/>
        <v xml:space="preserve">    ref_intext_steinbeiser_et_al_2019: "Steinbeiser et al., 2019"</v>
      </c>
      <c r="N285" t="str">
        <f t="shared" si="17"/>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row>
    <row r="286" spans="1:14">
      <c r="A286" t="s">
        <v>2643</v>
      </c>
      <c r="B286" t="b">
        <v>1</v>
      </c>
      <c r="C286" t="b">
        <v>0</v>
      </c>
      <c r="D286" t="b">
        <v>0</v>
      </c>
      <c r="E286" t="s">
        <v>1671</v>
      </c>
      <c r="F286" t="s">
        <v>2524</v>
      </c>
      <c r="G286" t="s">
        <v>2919</v>
      </c>
      <c r="H286" t="s">
        <v>83</v>
      </c>
      <c r="I286" t="s">
        <v>83</v>
      </c>
      <c r="J286" t="s">
        <v>1894</v>
      </c>
      <c r="K286" t="s">
        <v>633</v>
      </c>
      <c r="L286" t="str">
        <f t="shared" si="18"/>
        <v>Stokeld, D., Frank, A. S., Hill, B., Choy, J. L., Mahney, T., Stevens, A., &amp; Gillespie, G. R. (2016). Multiple Cameras Required to Reliably D &lt;br&gt; &amp;nbsp;&amp;nbsp;&amp;nbsp;&amp;nbsp;&amp;nbsp;&amp;nbsp;&amp;nbsp;&amp;nbsp;tokeld, D., Frank, A. S., Hill, B., Choy, J. L., Mahney, T., Stevens, A., &amp; Gillespie, G. R. (2016). Multiple Cameras Required to Reliably Detetect Feral Cats in Northern Australian Tropical Savannah: An Evaluation of Sampling Design When Using Camera Traps. *Wildlife Research, 42*(8), 642–649. &lt;https://doi.org/10.1071/WR15083&gt;&lt;br&gt;&lt;br&gt;</v>
      </c>
      <c r="M286" t="str">
        <f t="shared" si="16"/>
        <v xml:space="preserve">    ref_intext_stokeld_et_al_2016: "Stokeld et al., 2016"</v>
      </c>
      <c r="N286" t="str">
        <f t="shared" si="17"/>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row>
    <row r="287" spans="1:14">
      <c r="A287" t="s">
        <v>2643</v>
      </c>
      <c r="B287" t="b">
        <v>0</v>
      </c>
      <c r="C287" t="b">
        <v>0</v>
      </c>
      <c r="E287" t="s">
        <v>2227</v>
      </c>
      <c r="F287" t="s">
        <v>2525</v>
      </c>
      <c r="G287" t="s">
        <v>2920</v>
      </c>
      <c r="H287" t="s">
        <v>2226</v>
      </c>
      <c r="I287" t="s">
        <v>2226</v>
      </c>
      <c r="J287" t="s">
        <v>3499</v>
      </c>
      <c r="K287" t="s">
        <v>2019</v>
      </c>
      <c r="L287" t="str">
        <f t="shared" si="18"/>
        <v>Styring, A. (2020a, May 4). *Field Ecology - Diversity Metrics in R.* [Video]. YouTube. &lt;https://www.youtube.com/watch?v=KBByV3kR3IA&gt; &lt;br&gt; &amp;nbsp;&amp;nbsp;&amp;nbsp;&amp;nbsp;&amp;nbsp;&amp;nbsp;&amp;nbsp;&amp;nbsp;tyring, A. (2020a, May 4). *Field Ecology - Diversity Metrics in R.* [Video]. YouTube. &lt;https://www.youtube.com/watch?v=KBByV3kR3IA&gt;&lt;br&gt;&lt;br&gt;</v>
      </c>
      <c r="M287" t="str">
        <f t="shared" si="16"/>
        <v xml:space="preserve">    ref_intext_styring_2020a: "Styring, 2020a"</v>
      </c>
      <c r="N287" t="str">
        <f t="shared" si="17"/>
        <v xml:space="preserve">    ref_bib_styring_2020a: "Styring, A. (2020a, May 4). *Field Ecology - Diversity Metrics in R.* [Video]. YouTube. &lt;https://www.youtube.com/watch?v=KBByV3kR3IA&gt;"</v>
      </c>
    </row>
    <row r="288" spans="1:14">
      <c r="A288" t="s">
        <v>2643</v>
      </c>
      <c r="B288" t="b">
        <v>0</v>
      </c>
      <c r="C288" t="b">
        <v>0</v>
      </c>
      <c r="E288" t="s">
        <v>2225</v>
      </c>
      <c r="F288" t="s">
        <v>2526</v>
      </c>
      <c r="G288" t="s">
        <v>2921</v>
      </c>
      <c r="H288" t="s">
        <v>2224</v>
      </c>
      <c r="I288" t="s">
        <v>2224</v>
      </c>
      <c r="J288" t="s">
        <v>2228</v>
      </c>
      <c r="K288" t="s">
        <v>2229</v>
      </c>
      <c r="L288" t="str">
        <f t="shared" si="18"/>
        <v>Styring, A. (2020b, Jun 22). *Generating a species accumulation plot in excel for BBS data.*  [Video]. YouTube. &lt;https://www.youtube.com/watc &lt;br&gt; &amp;nbsp;&amp;nbsp;&amp;nbsp;&amp;nbsp;&amp;nbsp;&amp;nbsp;&amp;nbsp;&amp;nbsp;tyring, A. (2020b, Jun 22). *Generating a species accumulation plot in excel for BBS data.*  [Video]. YouTube. &lt;https://www.youtube.com/watch?h?reload=9&amp;app=desktop&amp;v=OEWdPm3zg9I&gt;&lt;br&gt;&lt;br&gt;</v>
      </c>
      <c r="M288" t="str">
        <f t="shared" si="16"/>
        <v xml:space="preserve">    ref_intext_styring_2020b: "Styring, 2020b"</v>
      </c>
      <c r="N288" t="str">
        <f t="shared" si="17"/>
        <v xml:space="preserve">    ref_bib_styring_2020b: "Styring, A. (2020b, Jun 22). *Generating a species accumulation plot in excel for BBS data.*  [Video]. YouTube. &lt;https://www.youtube.com/watch?reload=9&amp;app=desktop&amp;v=OEWdPm3zg9I&gt;"</v>
      </c>
    </row>
    <row r="289" spans="1:14">
      <c r="A289" t="s">
        <v>2643</v>
      </c>
      <c r="B289" t="b">
        <v>0</v>
      </c>
      <c r="C289" t="b">
        <v>0</v>
      </c>
      <c r="D289" t="b">
        <v>1</v>
      </c>
      <c r="E289" t="s">
        <v>1672</v>
      </c>
      <c r="F289" t="s">
        <v>2527</v>
      </c>
      <c r="G289" t="s">
        <v>2922</v>
      </c>
      <c r="H289" t="s">
        <v>82</v>
      </c>
      <c r="I289" t="s">
        <v>82</v>
      </c>
      <c r="J289" t="s">
        <v>3577</v>
      </c>
      <c r="K289" t="s">
        <v>633</v>
      </c>
      <c r="L289" t="str">
        <f t="shared" si="18"/>
        <v>Suárez-Tangil, B. D., &amp; Rodríguez, A. (2017). Detection of Iberian terrestrial mammals employing olfactory, visual and auditory attractants.  &lt;br&gt; &amp;nbsp;&amp;nbsp;&amp;nbsp;&amp;nbsp;&amp;nbsp;&amp;nbsp;&amp;nbsp;&amp;nbsp;uárez-Tangil, B. D., &amp; Rodríguez, A. (2017). Detection of Iberian terrestrial mammals employing olfactory, visual and auditory attractants. *E*European Journal of Wildlife Research, 63*(6). &lt;https://doi.org/10.1007/s10344-017-1150-1&gt;&lt;br&gt;&lt;br&gt;</v>
      </c>
      <c r="M289" t="str">
        <f t="shared" si="16"/>
        <v xml:space="preserve">    ref_intext_suarez_tangil_et_al_2017: "Suárez-Tangil et al., 2017"</v>
      </c>
      <c r="N289" t="str">
        <f t="shared" si="17"/>
        <v xml:space="preserve">    ref_bib_suarez_tangil_et_al_2017: "Suárez-Tangil, B. D., &amp; Rodríguez, A. (2017). Detection of Iberian terrestrial mammals employing olfactory, visual and auditory attractants. *European Journal of Wildlife Research, 63*(6). &lt;https://doi.org/10.1007/s10344-017-1150-1&gt;"</v>
      </c>
    </row>
    <row r="290" spans="1:14">
      <c r="A290" t="s">
        <v>2643</v>
      </c>
      <c r="B290" t="b">
        <v>1</v>
      </c>
      <c r="C290" t="b">
        <v>0</v>
      </c>
      <c r="D290" t="b">
        <v>0</v>
      </c>
      <c r="E290" t="s">
        <v>1673</v>
      </c>
      <c r="F290" t="s">
        <v>2528</v>
      </c>
      <c r="G290" t="s">
        <v>2923</v>
      </c>
      <c r="H290" t="s">
        <v>81</v>
      </c>
      <c r="I290" t="s">
        <v>803</v>
      </c>
      <c r="J290" t="s">
        <v>1897</v>
      </c>
      <c r="K290" t="s">
        <v>633</v>
      </c>
      <c r="L290" t="str">
        <f t="shared" si="18"/>
        <v>Sun, C. C., Fuller, A. K., &amp; Royle., J. A. (2014). Trap Configuration and Spacing Influences Parameter Estimates in Spatial Capture-Recapture &lt;br&gt; &amp;nbsp;&amp;nbsp;&amp;nbsp;&amp;nbsp;&amp;nbsp;&amp;nbsp;&amp;nbsp;&amp;nbsp;un, C. C., Fuller, A. K., &amp; Royle., J. A. (2014). Trap Configuration and Spacing Influences Parameter Estimates in Spatial Capture-Recapture M Models. *PLoS One, 9*(2): e88025. &lt;https://doi.org/10.1371/journal.pone.0088025&gt;&lt;br&gt;&lt;br&gt;</v>
      </c>
      <c r="M290" t="str">
        <f t="shared" si="16"/>
        <v xml:space="preserve">    ref_intext_sun_et_al_2014: "Sun et al., 2014"</v>
      </c>
      <c r="N290" t="str">
        <f t="shared" si="17"/>
        <v xml:space="preserve">    ref_bib_sun_et_al_2014: "Sun, C. C., Fuller, A. K., &amp; Royle., J. A. (2014). Trap Configuration and Spacing Influences Parameter Estimates in Spatial Capture-Recapture Models. *PLoS One, 9*(2): e88025. &lt;https://doi.org/10.1371/journal.pone.0088025&gt;"</v>
      </c>
    </row>
    <row r="291" spans="1:14">
      <c r="A291" t="s">
        <v>2643</v>
      </c>
      <c r="B291" t="b">
        <v>1</v>
      </c>
      <c r="C291" t="b">
        <v>1</v>
      </c>
      <c r="D291" t="b">
        <v>0</v>
      </c>
      <c r="E291" t="s">
        <v>1674</v>
      </c>
      <c r="F291" t="s">
        <v>2529</v>
      </c>
      <c r="G291" t="s">
        <v>2924</v>
      </c>
      <c r="H291" t="s">
        <v>80</v>
      </c>
      <c r="I291" t="s">
        <v>80</v>
      </c>
      <c r="J291" t="s">
        <v>1895</v>
      </c>
      <c r="K291" t="s">
        <v>633</v>
      </c>
      <c r="L291" t="str">
        <f t="shared" si="18"/>
        <v>Sun, C., Beirne, C., Burgar, J. M., Howey, T., Fisher, J. T., Burton, A. C., Rowcliffe, M., &amp; Hofmeester, T. (2021). Simultaneous Monitoring  &lt;br&gt; &amp;nbsp;&amp;nbsp;&amp;nbsp;&amp;nbsp;&amp;nbsp;&amp;nbsp;&amp;nbsp;&amp;nbsp;un, C., Beirne, C., Burgar, J. M., Howey, T., Fisher, J. T., Burton, A. C., Rowcliffe, M., &amp; Hofmeester, T. (2021). Simultaneous Monitoring ofof Vegetation Dynamics and Wildlife Activity with Camera Traps to Assess Habitat Change. *Remote Sensing in Ecology and Conservation, 7*(4), 666-684. &lt;https://doi.org/10.1002/rse2.222&gt;&lt;br&gt;&lt;br&gt;</v>
      </c>
      <c r="M291" t="str">
        <f t="shared" si="16"/>
        <v xml:space="preserve">    ref_intext_sun_et_al_2021: "Sun et al., 2021"</v>
      </c>
      <c r="N291" t="str">
        <f t="shared" si="17"/>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row>
    <row r="292" spans="1:14">
      <c r="A292" t="s">
        <v>2643</v>
      </c>
      <c r="B292" t="b">
        <v>1</v>
      </c>
      <c r="C292" t="b">
        <v>0</v>
      </c>
      <c r="D292" t="b">
        <v>0</v>
      </c>
      <c r="E292" t="s">
        <v>1675</v>
      </c>
      <c r="F292" t="s">
        <v>2530</v>
      </c>
      <c r="G292" t="s">
        <v>2925</v>
      </c>
      <c r="H292" t="s">
        <v>79</v>
      </c>
      <c r="I292" t="s">
        <v>79</v>
      </c>
      <c r="J292" t="s">
        <v>1896</v>
      </c>
      <c r="K292" t="s">
        <v>633</v>
      </c>
      <c r="L292" t="str">
        <f t="shared" si="18"/>
        <v>Sun, C., Burgar, J. M., Fisher, J. T., &amp; Burton, A. C. (2022). A Cautionary Tale Comparing Spatial Count and Partial Identity Models for Esti &lt;br&gt; &amp;nbsp;&amp;nbsp;&amp;nbsp;&amp;nbsp;&amp;nbsp;&amp;nbsp;&amp;nbsp;&amp;nbsp;un, C., Burgar, J. M., Fisher, J. T., &amp; Burton, A. C. (2022). A Cautionary Tale Comparing Spatial Count and Partial Identity Models for Estimamating Densities of Threatened and Unmarked Populations. *Global Ecology and Conservation, 38*, e02268. &lt;https://doi.org/10.1016/j.gecco.2022.e02268&gt;&lt;br&gt;&lt;br&gt;</v>
      </c>
      <c r="M292" t="str">
        <f t="shared" si="16"/>
        <v xml:space="preserve">    ref_intext_sun_et_al_2022: "Sun et al., 2022"</v>
      </c>
      <c r="N292" t="str">
        <f t="shared" si="17"/>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row>
    <row r="293" spans="1:14">
      <c r="A293" t="s">
        <v>2643</v>
      </c>
      <c r="B293" t="b">
        <v>1</v>
      </c>
      <c r="C293" t="b">
        <v>1</v>
      </c>
      <c r="D293" t="b">
        <v>0</v>
      </c>
      <c r="E293" t="s">
        <v>1676</v>
      </c>
      <c r="F293" t="s">
        <v>2531</v>
      </c>
      <c r="G293" t="s">
        <v>2926</v>
      </c>
      <c r="H293" t="s">
        <v>78</v>
      </c>
      <c r="I293" t="s">
        <v>78</v>
      </c>
      <c r="J293" t="s">
        <v>3544</v>
      </c>
      <c r="K293" t="s">
        <v>633</v>
      </c>
      <c r="L293" t="str">
        <f t="shared" si="18"/>
        <v>Suwanrat, S., Ngoprasert, D., Sutherland, C., Suwanwareea, P., Savini, T. (2015). Estimating Density of secretive terrestrial birds (Siamese  &lt;br&gt; &amp;nbsp;&amp;nbsp;&amp;nbsp;&amp;nbsp;&amp;nbsp;&amp;nbsp;&amp;nbsp;&amp;nbsp;uwanrat, S., Ngoprasert, D., Sutherland, C., Suwanwareea, P., Savini, T. (2015). Estimating Density of secretive terrestrial birds (Siamese FiFireback) in pristine and degraded forest using camera traps and distance sampling. *Global Ecology and Conservation, 3*, 596–606. &lt;https://www.sciencedirect.com/science/article/pii/S2351989415000116&gt;&lt;br&gt;&lt;br&gt;</v>
      </c>
      <c r="M293" t="str">
        <f t="shared" si="16"/>
        <v xml:space="preserve">    ref_intext_suwanrat_et_al_2015: "Suwanrat et al., 2015"</v>
      </c>
      <c r="N293" t="str">
        <f t="shared" si="17"/>
        <v xml:space="preserve">    ref_bib_suwanrat_et_al_2015: "Suwanrat,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v>
      </c>
    </row>
    <row r="294" spans="1:14">
      <c r="A294" t="s">
        <v>2644</v>
      </c>
      <c r="B294" t="b">
        <v>1</v>
      </c>
      <c r="C294" t="b">
        <v>0</v>
      </c>
      <c r="D294" t="b">
        <v>0</v>
      </c>
      <c r="E294" t="s">
        <v>1677</v>
      </c>
      <c r="F294" t="s">
        <v>2532</v>
      </c>
      <c r="G294" t="s">
        <v>2927</v>
      </c>
      <c r="H294" t="s">
        <v>77</v>
      </c>
      <c r="I294" t="s">
        <v>77</v>
      </c>
      <c r="J294" t="s">
        <v>1898</v>
      </c>
      <c r="K294" t="s">
        <v>633</v>
      </c>
      <c r="L294" t="str">
        <f t="shared" si="18"/>
        <v>Tabak, M. A., Norouzzadeh, M. S., Wolfson, D. W., Sweeney, S. J., Vercauteren, K. C., Snow, N. P., Halseth, J. M., Di Salvo, P. A., Lewis, J. &lt;br&gt; &amp;nbsp;&amp;nbsp;&amp;nbsp;&amp;nbsp;&amp;nbsp;&amp;nbsp;&amp;nbsp;&amp;nbsp;abak, M. A., Norouzzadeh, M. S., Wolfson, D. W., Sweeney, S. J., Vercauteren, K. C., Snow, N. P., Halseth, J. M., Di Salvo, P. A., Lewis, J. S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&lt;https://doi.org/10.1111/2041-210x.13120&gt;&lt;br&gt;&lt;br&gt;</v>
      </c>
      <c r="M294" t="str">
        <f t="shared" si="16"/>
        <v xml:space="preserve">    ref_intext_tabak_et_al_2018: "Tabak et al., 2018"</v>
      </c>
      <c r="N294" t="str">
        <f t="shared" si="17"/>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row>
    <row r="295" spans="1:14">
      <c r="A295" t="s">
        <v>2644</v>
      </c>
      <c r="D295" t="s">
        <v>800</v>
      </c>
      <c r="E295" t="s">
        <v>1678</v>
      </c>
      <c r="F295" t="s">
        <v>2533</v>
      </c>
      <c r="G295" t="s">
        <v>2928</v>
      </c>
      <c r="H295" t="s">
        <v>76</v>
      </c>
      <c r="I295" t="s">
        <v>802</v>
      </c>
      <c r="J295" t="s">
        <v>1899</v>
      </c>
      <c r="K295" t="s">
        <v>633</v>
      </c>
      <c r="L295" t="str">
        <f t="shared" si="18"/>
        <v>Tanwar, K. S., Sadhu, A., &amp; Jhala, Y. V. (2021). Camera trap placement for evaluating species richness, abundance, and activity. *Scientific  &lt;br&gt; &amp;nbsp;&amp;nbsp;&amp;nbsp;&amp;nbsp;&amp;nbsp;&amp;nbsp;&amp;nbsp;&amp;nbsp;anwar, K. S., Sadhu, A., &amp; Jhala, Y. V. (2021). Camera trap placement for evaluating species richness, abundance, and activity. *Scientific ReReports, 11*(1), 23050. &lt;https://doi.org/10.1038/s41598-021-02459-w&gt;&lt;br&gt;&lt;br&gt;</v>
      </c>
      <c r="M295" t="str">
        <f t="shared" si="16"/>
        <v xml:space="preserve">    ref_intext_tanwar_et_al_2021: "Tanwar et al., 2021"</v>
      </c>
      <c r="N295" t="str">
        <f t="shared" si="17"/>
        <v xml:space="preserve">    ref_bib_tanwar_et_al_2021: "Tanwar, K. S., Sadhu, A., &amp; Jhala, Y. V. (2021). Camera trap placement for evaluating species richness, abundance, and activity. *Scientific Reports, 11*(1), 23050. &lt;https://doi.org/10.1038/s41598-021-02459-w&gt;"</v>
      </c>
    </row>
    <row r="296" spans="1:14">
      <c r="A296" t="s">
        <v>2644</v>
      </c>
      <c r="B296" t="b">
        <v>1</v>
      </c>
      <c r="C296" t="b">
        <v>0</v>
      </c>
      <c r="D296" t="b">
        <v>0</v>
      </c>
      <c r="E296" t="s">
        <v>1679</v>
      </c>
      <c r="F296" t="s">
        <v>2535</v>
      </c>
      <c r="G296" t="s">
        <v>2930</v>
      </c>
      <c r="H296" t="s">
        <v>75</v>
      </c>
      <c r="I296" t="s">
        <v>75</v>
      </c>
      <c r="J296" t="s">
        <v>913</v>
      </c>
      <c r="K296" t="s">
        <v>633</v>
      </c>
      <c r="L296" t="str">
        <f t="shared" ref="L296:L328" si="19">LEFT(J296,141)&amp;" &lt;br&gt; &amp;nbsp;&amp;nbsp;&amp;nbsp;&amp;nbsp;&amp;nbsp;&amp;nbsp;&amp;nbsp;&amp;nbsp;"&amp;MID(J296,2,142)&amp;MID(J296,142,500)&amp;"&lt;br&gt;&lt;br&gt;"</f>
        <v>Thorn, M., Scott, D. M., Green, M., Bateman, P. W., &amp; Cameron, E. Z. (2009). Estimating Brown Hyaena Occupancy using Baited Camera Traps. *So &lt;br&gt; &amp;nbsp;&amp;nbsp;&amp;nbsp;&amp;nbsp;&amp;nbsp;&amp;nbsp;&amp;nbsp;&amp;nbsp;horn, M., Scott, D. M., Green, M., Bateman, P. W., &amp; Cameron, E. Z. (2009). Estimating Brown Hyaena Occupancy using Baited Camera Traps. *Soututh African Journal of Wildlife Research, 39*(1), 1–10. &lt;https://doi.org/10.3957/056.039.0101&gt;&lt;br&gt;&lt;br&gt;</v>
      </c>
      <c r="M296" t="str">
        <f t="shared" si="16"/>
        <v xml:space="preserve">    ref_intext_thorn_et_al_2009: "Thorn et al., 2009"</v>
      </c>
      <c r="N296" t="str">
        <f t="shared" si="17"/>
        <v xml:space="preserve">    ref_bib_thorn_et_al_2009: "Thorn, M., Scott, D. M., Green, M., Bateman, P. W., &amp; Cameron, E. Z. (2009). Estimating Brown Hyaena Occupancy using Baited Camera Traps. *South African Journal of Wildlife Research, 39*(1), 1–10. &lt;https://doi.org/10.3957/056.039.0101&gt;"</v>
      </c>
    </row>
    <row r="297" spans="1:14">
      <c r="A297" t="s">
        <v>2644</v>
      </c>
      <c r="B297" t="b">
        <v>0</v>
      </c>
      <c r="C297" t="b">
        <v>1</v>
      </c>
      <c r="D297" t="b">
        <v>0</v>
      </c>
      <c r="E297" t="s">
        <v>1680</v>
      </c>
      <c r="F297" t="s">
        <v>2536</v>
      </c>
      <c r="G297" t="s">
        <v>2931</v>
      </c>
      <c r="H297" t="s">
        <v>74</v>
      </c>
      <c r="I297" t="s">
        <v>801</v>
      </c>
      <c r="J297" t="s">
        <v>1901</v>
      </c>
      <c r="K297" t="s">
        <v>633</v>
      </c>
      <c r="L297" t="str">
        <f t="shared" si="19"/>
        <v>Tigner, J., Bayne, E. M., &amp; Boutin, S. (2014). Black bear use of seismic lines in Northern Canada. *Journal of Wildlife Management, 78* (2),  &lt;br&gt; &amp;nbsp;&amp;nbsp;&amp;nbsp;&amp;nbsp;&amp;nbsp;&amp;nbsp;&amp;nbsp;&amp;nbsp;igner, J., Bayne, E. M., &amp; Boutin, S. (2014). Black bear use of seismic lines in Northern Canada. *Journal of Wildlife Management, 78* (2), 28282–292. &lt;https://doi.org/10.1002/jwmg.664&gt;&lt;br&gt;&lt;br&gt;</v>
      </c>
      <c r="M297" t="str">
        <f t="shared" si="16"/>
        <v xml:space="preserve">    ref_intext_tigner_et_al_2014: "Tigner et al., 2014"</v>
      </c>
      <c r="N297" t="str">
        <f t="shared" si="17"/>
        <v xml:space="preserve">    ref_bib_tigner_et_al_2014: "Tigner, J., Bayne, E. M., &amp; Boutin, S. (2014). Black bear use of seismic lines in Northern Canada. *Journal of Wildlife Management, 78* (2), 282–292. &lt;https://doi.org/10.1002/jwmg.664&gt;"</v>
      </c>
    </row>
    <row r="298" spans="1:14">
      <c r="A298" t="s">
        <v>2644</v>
      </c>
      <c r="B298" t="b">
        <v>1</v>
      </c>
      <c r="C298" t="b">
        <v>1</v>
      </c>
      <c r="D298" t="b">
        <v>1</v>
      </c>
      <c r="E298" t="s">
        <v>1681</v>
      </c>
      <c r="F298" t="s">
        <v>2538</v>
      </c>
      <c r="G298" t="s">
        <v>2933</v>
      </c>
      <c r="H298" t="s">
        <v>72</v>
      </c>
      <c r="I298" t="s">
        <v>72</v>
      </c>
      <c r="J298" t="s">
        <v>1903</v>
      </c>
      <c r="K298" t="s">
        <v>633</v>
      </c>
      <c r="L298" t="str">
        <f t="shared" si="19"/>
        <v>Tobler, M. W., Pitman, R. L., Mares, R. &amp; Powell, G. (2008). An Evaluation of Camera Traps for Inventorying Large- and Medium-Sized Terrestri &lt;br&gt; &amp;nbsp;&amp;nbsp;&amp;nbsp;&amp;nbsp;&amp;nbsp;&amp;nbsp;&amp;nbsp;&amp;nbsp;obler, M. W., Pitman, R. L., Mares, R. &amp; Powell, G. (2008). An Evaluation of Camera Traps for Inventorying Large- and Medium-Sized Terrestrialal Rainforest Mammals. *Animal Conservation, 11*, 169–178. &lt;https://doi.org/10.1111/j.1469-1795.2008.00169.x&gt;&lt;br&gt;&lt;br&gt;</v>
      </c>
      <c r="M298" t="str">
        <f t="shared" si="16"/>
        <v xml:space="preserve">    ref_intext_tobler_et_al_2008: "Tobler et al., 2008"</v>
      </c>
      <c r="N298" t="str">
        <f t="shared" si="17"/>
        <v xml:space="preserve">    ref_bib_tobler_et_al_2008: "Tobler, M. W., Pitman, R. L., Mares, R. &amp; Powell, G. (2008). An Evaluation of Camera Traps for Inventorying Large- and Medium-Sized Terrestrial Rainforest Mammals. *Animal Conservation, 11*, 169–178. &lt;https://doi.org/10.1111/j.1469-1795.2008.00169.x&gt;"</v>
      </c>
    </row>
    <row r="299" spans="1:14">
      <c r="A299" t="s">
        <v>2644</v>
      </c>
      <c r="B299" t="b">
        <v>1</v>
      </c>
      <c r="C299" t="b">
        <v>0</v>
      </c>
      <c r="D299" t="b">
        <v>1</v>
      </c>
      <c r="E299" t="s">
        <v>1682</v>
      </c>
      <c r="F299" t="s">
        <v>2537</v>
      </c>
      <c r="G299" t="s">
        <v>2932</v>
      </c>
      <c r="H299" t="s">
        <v>73</v>
      </c>
      <c r="I299" t="s">
        <v>73</v>
      </c>
      <c r="J299" t="s">
        <v>1902</v>
      </c>
      <c r="K299" t="s">
        <v>633</v>
      </c>
      <c r="L299" t="str">
        <f t="shared" si="19"/>
        <v>Tobler, M. W. &amp; Powell, G. V. N. (2013). Estimating jaguar densities with camera traps: problems with current designs and recommendations for &lt;br&gt; &amp;nbsp;&amp;nbsp;&amp;nbsp;&amp;nbsp;&amp;nbsp;&amp;nbsp;&amp;nbsp;&amp;nbsp;obler, M. W. &amp; Powell, G. V. N. (2013). Estimating jaguar densities with camera traps: problems with current designs and recommendations for f future studies. *Biological Conservation, 159*, 109–118. &lt;https://doi.org/10.1016/j.biocon.2012.12.009&gt;&lt;br&gt;&lt;br&gt;</v>
      </c>
      <c r="M299" t="str">
        <f t="shared" si="16"/>
        <v xml:space="preserve">    ref_intext_tobler_powell_2013: "Tobler &amp; Powell, 2013"</v>
      </c>
      <c r="N299" t="str">
        <f t="shared" si="17"/>
        <v xml:space="preserve">    ref_bib_tobler_powell_2013: "Tobler, M. W. &amp; Powell, G. V. N. (2013). Estimating jaguar densities with camera traps: problems with current designs and recommendations for future studies. *Biological Conservation, 159*, 109–118. &lt;https://doi.org/10.1016/j.biocon.2012.12.009&gt;"</v>
      </c>
    </row>
    <row r="300" spans="1:14">
      <c r="A300" t="s">
        <v>2644</v>
      </c>
      <c r="B300" t="b">
        <v>0</v>
      </c>
      <c r="C300" t="b">
        <v>0</v>
      </c>
      <c r="D300" t="s">
        <v>800</v>
      </c>
      <c r="E300" t="s">
        <v>5</v>
      </c>
      <c r="F300" t="s">
        <v>2540</v>
      </c>
      <c r="G300" t="s">
        <v>2935</v>
      </c>
      <c r="H300" t="s">
        <v>71</v>
      </c>
      <c r="I300" t="s">
        <v>71</v>
      </c>
      <c r="J300" t="s">
        <v>1904</v>
      </c>
      <c r="K300" t="s">
        <v>633</v>
      </c>
      <c r="L300" t="str">
        <f t="shared" si="19"/>
        <v>Tourani, M. (2022). A review of spatial capture-recapture: Ecological insights, limitations, and prospects. *Ecology and Evolution, 12*, e846 &lt;br&gt; &amp;nbsp;&amp;nbsp;&amp;nbsp;&amp;nbsp;&amp;nbsp;&amp;nbsp;&amp;nbsp;&amp;nbsp;ourani, M. (2022). A review of spatial capture-recapture: Ecological insights, limitations, and prospects. *Ecology and Evolution, 12*, e8468.8. &lt;https://doi.org/10.1002/ece3.8468&gt;&lt;br&gt;&lt;br&gt;</v>
      </c>
      <c r="M300" t="str">
        <f t="shared" si="16"/>
        <v xml:space="preserve">    ref_intext_tourani_2022: "Tourani, 2022"</v>
      </c>
      <c r="N300" t="str">
        <f t="shared" si="17"/>
        <v xml:space="preserve">    ref_bib_tourani_2022: "Tourani, M. (2022). A review of spatial capture-recapture: Ecological insights, limitations, and prospects. *Ecology and Evolution, 12*, e8468. &lt;https://doi.org/10.1002/ece3.8468&gt;"</v>
      </c>
    </row>
    <row r="301" spans="1:14">
      <c r="A301" t="s">
        <v>2644</v>
      </c>
      <c r="B301" t="b">
        <v>0</v>
      </c>
      <c r="C301" t="b">
        <v>0</v>
      </c>
      <c r="E301" t="s">
        <v>2028</v>
      </c>
      <c r="F301" t="s">
        <v>2539</v>
      </c>
      <c r="G301" t="s">
        <v>2934</v>
      </c>
      <c r="H301" t="s">
        <v>2027</v>
      </c>
      <c r="I301" t="s">
        <v>2027</v>
      </c>
      <c r="J301" t="s">
        <v>2026</v>
      </c>
      <c r="K301" t="s">
        <v>633</v>
      </c>
      <c r="L301" t="str">
        <f t="shared" si="19"/>
        <v>Tourani, M., Brøste, E. N., Bakken, S., Odden, J., Bischof, R., &amp; Hayward, M. (2020). Sooner, closer, or longer: Detectability of mesocarnivo &lt;br&gt; &amp;nbsp;&amp;nbsp;&amp;nbsp;&amp;nbsp;&amp;nbsp;&amp;nbsp;&amp;nbsp;&amp;nbsp;ourani, M., Brøste, E. N., Bakken, S., Odden, J., Bischof, R., &amp; Hayward, M. (2020). Sooner, closer, or longer: Detectability of mesocarnivoreres at camera traps. *Journal of Zoology, 312*(4), 259–270. &lt;https://doi.org/10.1111/jzo.12828&gt;&lt;br&gt;&lt;br&gt;</v>
      </c>
      <c r="M301" t="str">
        <f t="shared" si="16"/>
        <v xml:space="preserve">    ref_intext_tourani_et_al_2020: "Tourani et al., 2020"</v>
      </c>
      <c r="N301" t="str">
        <f t="shared" si="17"/>
        <v xml:space="preserve">    ref_bib_tourani_et_al_2020: "Tourani, M., Brøste, E. N., Bakken, S., Odden, J., Bischof, R., &amp; Hayward, M. (2020). Sooner, closer, or longer: Detectability of mesocarnivores at camera traps. *Journal of Zoology, 312*(4), 259–270. &lt;https://doi.org/10.1111/jzo.12828&gt;"</v>
      </c>
    </row>
    <row r="302" spans="1:14">
      <c r="A302" t="s">
        <v>2644</v>
      </c>
      <c r="B302" t="b">
        <v>0</v>
      </c>
      <c r="C302" t="b">
        <v>0</v>
      </c>
      <c r="D302" t="s">
        <v>800</v>
      </c>
      <c r="E302" t="s">
        <v>1683</v>
      </c>
      <c r="F302" t="s">
        <v>2541</v>
      </c>
      <c r="G302" t="s">
        <v>2936</v>
      </c>
      <c r="H302" t="s">
        <v>70</v>
      </c>
      <c r="I302" t="s">
        <v>70</v>
      </c>
      <c r="J302" t="s">
        <v>1905</v>
      </c>
      <c r="K302" t="s">
        <v>633</v>
      </c>
      <c r="L302" t="str">
        <f t="shared" si="19"/>
        <v>Trolliet, F., Huynen, M., Vermeulen, C., &amp; Hambuckers, A. (2014). Use of Camera Traps for Wildlife Studies. A Review. *Biotechnology, Agronom &lt;br&gt; &amp;nbsp;&amp;nbsp;&amp;nbsp;&amp;nbsp;&amp;nbsp;&amp;nbsp;&amp;nbsp;&amp;nbsp;rolliet, F., Huynen, M., Vermeulen, C., &amp; Hambuckers, A. (2014). Use of Camera Traps for Wildlife Studies. A Review. *Biotechnology, Agronomy y and Society and Environment 18*(3), 446–54. &lt;https://www.researchgate.net/publication/266381944_Use_of_camera_traps_for_wildlife_studies_A_review&gt;&lt;br&gt;&lt;br&gt;</v>
      </c>
      <c r="M302" t="str">
        <f t="shared" si="16"/>
        <v xml:space="preserve">    ref_intext_trolliet_et_al_2014: "Trolliet et al., 2014"</v>
      </c>
      <c r="N302" t="str">
        <f t="shared" si="17"/>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row>
    <row r="303" spans="1:14">
      <c r="A303" t="s">
        <v>2644</v>
      </c>
      <c r="B303" t="b">
        <v>0</v>
      </c>
      <c r="C303" t="b">
        <v>1</v>
      </c>
      <c r="D303" t="b">
        <v>0</v>
      </c>
      <c r="E303" t="s">
        <v>1684</v>
      </c>
      <c r="F303" t="s">
        <v>2542</v>
      </c>
      <c r="G303" t="s">
        <v>2937</v>
      </c>
      <c r="H303" t="s">
        <v>69</v>
      </c>
      <c r="I303" t="s">
        <v>69</v>
      </c>
      <c r="J303" t="s">
        <v>1906</v>
      </c>
      <c r="K303" t="s">
        <v>633</v>
      </c>
      <c r="L303" t="str">
        <f t="shared" si="19"/>
        <v>Tschumi, M., Ekroos, J., Hjort, C., Smith, H. G., &amp; Birkhofer, K. (2018). Rodents, not birds, dominate predation-related ecosystem services a &lt;br&gt; &amp;nbsp;&amp;nbsp;&amp;nbsp;&amp;nbsp;&amp;nbsp;&amp;nbsp;&amp;nbsp;&amp;nbsp;schumi, M., Ekroos, J., Hjort, C., Smith, H. G., &amp; Birkhofer, K. (2018). Rodents, not birds, dominate predation-related ecosystem services andnd disservices in vertebrate communities of agricultural landscapes. *Oecologia, 188* (3), 863–873. &lt;https://doi.org/10.1007/s00442-018-4242-z&gt;&lt;br&gt;&lt;br&gt;</v>
      </c>
      <c r="M303" t="str">
        <f t="shared" si="16"/>
        <v xml:space="preserve">    ref_intext_tschumi_et_al_2018: "Tschumi et al., 2018"</v>
      </c>
      <c r="N303" t="str">
        <f t="shared" si="17"/>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row>
    <row r="304" spans="1:14">
      <c r="A304" t="s">
        <v>2644</v>
      </c>
      <c r="E304" t="s">
        <v>3503</v>
      </c>
      <c r="H304" t="s">
        <v>3502</v>
      </c>
      <c r="I304" t="s">
        <v>3502</v>
      </c>
      <c r="J304" t="s">
        <v>3500</v>
      </c>
      <c r="K304" t="s">
        <v>3501</v>
      </c>
      <c r="L304" t="str">
        <f t="shared" si="19"/>
        <v>Turlapaty, A. (2014, Jun 15). *Probability of Detection: Eg 01.* [Video]. YouTube. &lt;https://www.youtube.com/watch?v=WBgWOQBlNoI&gt; &lt;br&gt; &amp;nbsp;&amp;nbsp;&amp;nbsp;&amp;nbsp;&amp;nbsp;&amp;nbsp;&amp;nbsp;&amp;nbsp;urlapaty, A. (2014, Jun 15). *Probability of Detection: Eg 01.* [Video]. YouTube. &lt;https://www.youtube.com/watch?v=WBgWOQBlNoI&gt;&lt;br&gt;&lt;br&gt;</v>
      </c>
      <c r="M304" t="str">
        <f t="shared" si="16"/>
        <v xml:space="preserve">    ref_intext_turlapaty_2014: "Turlapaty, 2014"</v>
      </c>
      <c r="N304" t="str">
        <f t="shared" si="17"/>
        <v xml:space="preserve">    ref_bib_turlapaty_2014: "Turlapaty, A. (2014, Jun 15). *Probability of Detection: Eg 01.* [Video]. YouTube. &lt;https://www.youtube.com/watch?v=WBgWOQBlNoI&gt;"</v>
      </c>
    </row>
    <row r="305" spans="1:14">
      <c r="A305" t="s">
        <v>2644</v>
      </c>
      <c r="B305" t="b">
        <v>1</v>
      </c>
      <c r="C305" t="b">
        <v>0</v>
      </c>
      <c r="D305" t="b">
        <v>0</v>
      </c>
      <c r="E305" t="s">
        <v>1685</v>
      </c>
      <c r="F305" t="s">
        <v>2543</v>
      </c>
      <c r="G305" t="s">
        <v>2938</v>
      </c>
      <c r="H305" t="s">
        <v>68</v>
      </c>
      <c r="I305" t="s">
        <v>68</v>
      </c>
      <c r="J305" t="s">
        <v>3602</v>
      </c>
      <c r="K305" t="s">
        <v>633</v>
      </c>
      <c r="L305" t="str">
        <f t="shared" si="19"/>
        <v>Twining, J. P., McFarlane, C., O'Meara, D., O'Reilly, C., Reyne, M., Montgomery, W. I., Helyar, S., Tosh, D. G., &amp; Augustine, B. C. (2022) A  &lt;br&gt; &amp;nbsp;&amp;nbsp;&amp;nbsp;&amp;nbsp;&amp;nbsp;&amp;nbsp;&amp;nbsp;&amp;nbsp;wining, J. P., McFarlane, C., O'Meara, D., O'Reilly, C., Reyne, M., Montgomery, W. I., Helyar, S., Tosh, D. G., &amp; Augustine, B. C. (2022) A CoComparison of Density Estimation Methods for Monitoring Marked and Unmarked Animal Populations. *Ecosphere, 13*(10), e4165. &lt;https://doi.org/10.1002/ecs2.4165&gt;&lt;br&gt;&lt;br&gt;</v>
      </c>
      <c r="M305" t="str">
        <f t="shared" si="16"/>
        <v xml:space="preserve">    ref_intext_twining_et_al_2022: "Twining et al., 2022"</v>
      </c>
      <c r="N305" t="str">
        <f t="shared" si="17"/>
        <v xml:space="preserve">    ref_bib_twining_et_al_2022: "Twining, J. P., McFarlane, C., O'Meara, D., O'Reilly, C., Reyne, M., Montgomery, W. I., Helyar, S., Tosh, D. G., &amp; Augustine, B. C. (2022) A Comparison of Density Estimation Methods for Monitoring Marked and Unmarked Animal Populations. *Ecosphere, 13*(10), e4165. &lt;https://doi.org/10.1002/ecs2.4165&gt;"</v>
      </c>
    </row>
    <row r="306" spans="1:14">
      <c r="A306" t="s">
        <v>2646</v>
      </c>
      <c r="B306" t="b">
        <v>0</v>
      </c>
      <c r="C306" t="b">
        <v>0</v>
      </c>
      <c r="D306" t="s">
        <v>800</v>
      </c>
      <c r="E306" t="s">
        <v>1686</v>
      </c>
      <c r="F306" t="s">
        <v>2544</v>
      </c>
      <c r="G306" t="s">
        <v>2939</v>
      </c>
      <c r="H306" t="s">
        <v>67</v>
      </c>
      <c r="I306" t="s">
        <v>67</v>
      </c>
      <c r="J306" t="s">
        <v>1907</v>
      </c>
      <c r="K306" t="s">
        <v>633</v>
      </c>
      <c r="L306" t="str">
        <f t="shared" si="19"/>
        <v>Van Berkel, T. (2014). *Camera trapping for wildlife conservation: Expedition field techniques*. Geography Outdoors. &lt;https://www.researchgat &lt;br&gt; &amp;nbsp;&amp;nbsp;&amp;nbsp;&amp;nbsp;&amp;nbsp;&amp;nbsp;&amp;nbsp;&amp;nbsp;an Berkel, T. (2014). *Camera trapping for wildlife conservation: Expedition field techniques*. Geography Outdoors. &lt;https://www.researchgate.e.net/publication/339271024_Expedition_Field_Techniques_Camera_Trapping&gt;&lt;br&gt;&lt;br&gt;</v>
      </c>
      <c r="M306" t="str">
        <f t="shared" si="16"/>
        <v xml:space="preserve">    ref_intext_van_berkel_2014: "Van Berkel, 2014"</v>
      </c>
      <c r="N306" t="str">
        <f t="shared" si="17"/>
        <v xml:space="preserve">    ref_bib_van_berkel_2014: "Van Berkel, T. (2014). *Camera trapping for wildlife conservation: Expedition field techniques*. Geography Outdoors. &lt;https://www.researchgate.net/publication/339271024_Expedition_Field_Techniques_Camera_Trapping&gt;"</v>
      </c>
    </row>
    <row r="307" spans="1:14">
      <c r="A307" t="s">
        <v>2646</v>
      </c>
      <c r="B307" t="b">
        <v>1</v>
      </c>
      <c r="C307" t="b">
        <v>0</v>
      </c>
      <c r="D307" t="b">
        <v>0</v>
      </c>
      <c r="E307" t="s">
        <v>1687</v>
      </c>
      <c r="F307" t="s">
        <v>2546</v>
      </c>
      <c r="G307" t="s">
        <v>2941</v>
      </c>
      <c r="H307" t="s">
        <v>65</v>
      </c>
      <c r="I307" t="s">
        <v>65</v>
      </c>
      <c r="J307" t="s">
        <v>1909</v>
      </c>
      <c r="K307" t="s">
        <v>633</v>
      </c>
      <c r="L307" t="str">
        <f t="shared" si="19"/>
        <v>Van Wilgenburg, S. L., Mahon, C. L., Campbell, G., McLeod, L., Campbell, M., Evans, D., Easton, W., Francis, C. M., Hache, S., Machtans, C. S &lt;br&gt; &amp;nbsp;&amp;nbsp;&amp;nbsp;&amp;nbsp;&amp;nbsp;&amp;nbsp;&amp;nbsp;&amp;nbsp;an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&lt;https://journals.plos.org/plosone/article?id=10.1371/journal.pone.0234494&gt;&lt;br&gt;&lt;br&gt;</v>
      </c>
      <c r="M307" t="str">
        <f t="shared" si="16"/>
        <v xml:space="preserve">    ref_intext_van_wilgenburg_et_al_2020: "Van Wilgenburg et al., 2020"</v>
      </c>
      <c r="N307" t="str">
        <f t="shared" si="17"/>
        <v xml:space="preserve">    ref_bib_van_wilgenburg_et_al_2020: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row>
    <row r="308" spans="1:14">
      <c r="A308" t="s">
        <v>2646</v>
      </c>
      <c r="B308" t="b">
        <v>0</v>
      </c>
      <c r="C308" t="b">
        <v>0</v>
      </c>
      <c r="D308" t="b">
        <v>1</v>
      </c>
      <c r="E308" t="s">
        <v>2029</v>
      </c>
      <c r="F308" t="s">
        <v>2545</v>
      </c>
      <c r="G308" t="s">
        <v>2940</v>
      </c>
      <c r="H308" t="s">
        <v>66</v>
      </c>
      <c r="I308" t="s">
        <v>66</v>
      </c>
      <c r="J308" t="s">
        <v>1908</v>
      </c>
      <c r="K308" t="s">
        <v>633</v>
      </c>
      <c r="L308" t="str">
        <f t="shared" si="19"/>
        <v>Van Dooren, T. J. M. (2016). Pollinator species richness: Are the declines slowing down? *Nature Conservation*, *15*, 11–22. &lt;https://doi.org &lt;br&gt; &amp;nbsp;&amp;nbsp;&amp;nbsp;&amp;nbsp;&amp;nbsp;&amp;nbsp;&amp;nbsp;&amp;nbsp;an Dooren, T. J. M. (2016). Pollinator species richness: Are the declines slowing down? *Nature Conservation*, *15*, 11–22. &lt;https://doi.org/1/10.3897/natureconservation.15.9616&gt;&lt;br&gt;&lt;br&gt;</v>
      </c>
      <c r="M308" t="str">
        <f t="shared" si="16"/>
        <v xml:space="preserve">    ref_intext_vandooren_2016: "Van Dooren, 2016"</v>
      </c>
      <c r="N308" t="str">
        <f t="shared" si="17"/>
        <v xml:space="preserve">    ref_bib_vandooren_2016: "Van Dooren, T. J. M. (2016). Pollinator species richness: Are the declines slowing down? *Nature Conservation*, *15*, 11–22. &lt;https://doi.org/10.3897/natureconservation.15.9616&gt;"</v>
      </c>
    </row>
    <row r="309" spans="1:14">
      <c r="A309" t="s">
        <v>2646</v>
      </c>
      <c r="B309" t="b">
        <v>1</v>
      </c>
      <c r="C309" t="b">
        <v>0</v>
      </c>
      <c r="D309" t="b">
        <v>0</v>
      </c>
      <c r="E309" t="s">
        <v>1688</v>
      </c>
      <c r="F309" t="s">
        <v>2547</v>
      </c>
      <c r="G309" t="s">
        <v>2942</v>
      </c>
      <c r="H309" t="s">
        <v>64</v>
      </c>
      <c r="I309" t="s">
        <v>64</v>
      </c>
      <c r="J309" t="s">
        <v>1910</v>
      </c>
      <c r="K309" t="s">
        <v>633</v>
      </c>
      <c r="L309" t="str">
        <f t="shared" si="19"/>
        <v>Velez, J., McShea, W., Shamon, H., Castiblanco-Camacho, P. J., Tabak, M. A., Chalmers, C., Fergus, P., &amp; Fieberg, J. (2023). An Evaluation of &lt;br&gt; &amp;nbsp;&amp;nbsp;&amp;nbsp;&amp;nbsp;&amp;nbsp;&amp;nbsp;&amp;nbsp;&amp;nbsp;elez, J., McShea, W., Shamon, H., Castiblanco-Camacho, P. J., Tabak, M. A., Chalmers, C., Fergus, P., &amp; Fieberg, J. (2023). An Evaluation of P Platforms for Processing Camera-Trap Data using Artificial Intelligence. *Methods in Ecology and Evolution, 145*, 459-477. &lt;https://doi.org/10.1111/2041-210X.14044&gt;&lt;br&gt;&lt;br&gt;</v>
      </c>
      <c r="M309" t="str">
        <f t="shared" si="16"/>
        <v xml:space="preserve">    ref_intext_velez_et_al_2023: "Velez et al., 2023"</v>
      </c>
      <c r="N309" t="str">
        <f t="shared" si="17"/>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row>
    <row r="310" spans="1:14">
      <c r="A310" t="s">
        <v>2646</v>
      </c>
      <c r="B310" t="b">
        <v>1</v>
      </c>
      <c r="C310" t="b">
        <v>0</v>
      </c>
      <c r="D310" t="b">
        <v>0</v>
      </c>
      <c r="E310" t="s">
        <v>1689</v>
      </c>
      <c r="F310" t="s">
        <v>2548</v>
      </c>
      <c r="G310" t="s">
        <v>2943</v>
      </c>
      <c r="H310" t="s">
        <v>63</v>
      </c>
      <c r="I310" t="s">
        <v>63</v>
      </c>
      <c r="J310" t="s">
        <v>1911</v>
      </c>
      <c r="K310" t="s">
        <v>633</v>
      </c>
      <c r="L310" t="str">
        <f t="shared" si="19"/>
        <v>Vidal, M., Wolf, N., Rosenberg, B., Harris, B. P., &amp; Mathis, A. (2021). Perspectives on Individual Animal Identification from Biology and Com &lt;br&gt; &amp;nbsp;&amp;nbsp;&amp;nbsp;&amp;nbsp;&amp;nbsp;&amp;nbsp;&amp;nbsp;&amp;nbsp;idal, M., Wolf, N., Rosenberg, B., Harris, B. P., &amp; Mathis, A. (2021). Perspectives on Individual Animal Identification from Biology and Compuputer Vision. *Integrative and Comparative Biology, 61*(3), 900-916. &lt;https://academic.oup.com/icb/article/61/3/900/6288456&gt;&lt;br&gt;&lt;br&gt;</v>
      </c>
      <c r="M310" t="str">
        <f t="shared" si="16"/>
        <v xml:space="preserve">    ref_intext_vidal_et_al_2021: "Vidal et al., 2021"</v>
      </c>
      <c r="N310" t="str">
        <f t="shared" si="17"/>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row>
    <row r="311" spans="1:14">
      <c r="A311" t="s">
        <v>2646</v>
      </c>
      <c r="B311" t="b">
        <v>0</v>
      </c>
      <c r="C311" t="b">
        <v>0</v>
      </c>
      <c r="E311" t="s">
        <v>1940</v>
      </c>
      <c r="F311" t="s">
        <v>2549</v>
      </c>
      <c r="G311" t="s">
        <v>2944</v>
      </c>
      <c r="H311" t="s">
        <v>1939</v>
      </c>
      <c r="I311" t="s">
        <v>1939</v>
      </c>
      <c r="J311" t="s">
        <v>1938</v>
      </c>
      <c r="K311" t="s">
        <v>633</v>
      </c>
      <c r="L311" t="str">
        <f t="shared" si="19"/>
        <v>VSN International (2022, Jul 13). *Species abundance tools in Genstat* [Video]. YouTube. &lt;https://www.youtube.com/watch?v=wBx7f4PP8RE&gt; &lt;br&gt; &amp;nbsp;&amp;nbsp;&amp;nbsp;&amp;nbsp;&amp;nbsp;&amp;nbsp;&amp;nbsp;&amp;nbsp;SN International (2022, Jul 13). *Species abundance tools in Genstat* [Video]. YouTube. &lt;https://www.youtube.com/watch?v=wBx7f4PP8RE&gt;&lt;br&gt;&lt;br&gt;</v>
      </c>
      <c r="M311" t="str">
        <f t="shared" si="16"/>
        <v xml:space="preserve">    ref_intext_vsn_international_2022: "VSN International, 2022"</v>
      </c>
      <c r="N311" t="str">
        <f t="shared" si="17"/>
        <v xml:space="preserve">    ref_bib_vsn_international_2022: "VSN International (2022, Jul 13). *Species abundance tools in Genstat* [Video]. YouTube. &lt;https://www.youtube.com/watch?v=wBx7f4PP8RE&gt;"</v>
      </c>
    </row>
    <row r="312" spans="1:14">
      <c r="A312" t="s">
        <v>2645</v>
      </c>
      <c r="B312" t="b">
        <v>1</v>
      </c>
      <c r="C312" t="b">
        <v>0</v>
      </c>
      <c r="D312" t="b">
        <v>0</v>
      </c>
      <c r="E312" t="s">
        <v>1690</v>
      </c>
      <c r="F312" t="s">
        <v>2550</v>
      </c>
      <c r="G312" t="s">
        <v>2945</v>
      </c>
      <c r="H312" t="s">
        <v>61</v>
      </c>
      <c r="I312" t="s">
        <v>61</v>
      </c>
      <c r="J312" t="s">
        <v>3571</v>
      </c>
      <c r="K312" t="s">
        <v>633</v>
      </c>
      <c r="L312" t="str">
        <f t="shared" si="19"/>
        <v>Warbington, C. H., &amp; Boyce, M. S. (2020). Population Density of sitatunga in riverine wetland habitats. *Global Ecology and Conservation, 24* &lt;br&gt; &amp;nbsp;&amp;nbsp;&amp;nbsp;&amp;nbsp;&amp;nbsp;&amp;nbsp;&amp;nbsp;&amp;nbsp;arbington, C. H., &amp; Boyce, M. S. (2020). Population Density of sitatunga in riverine wetland habitats. *Global Ecology and Conservation, 24*. . &lt;https://doi.org/10.1016/j.gecco.2020.e01212&gt;&lt;br&gt;&lt;br&gt;</v>
      </c>
      <c r="M312" t="str">
        <f t="shared" si="16"/>
        <v xml:space="preserve">    ref_intext_warbington_boyce_2020: "Warbington &amp; Boyce, 2020"</v>
      </c>
      <c r="N312" t="str">
        <f t="shared" si="17"/>
        <v xml:space="preserve">    ref_bib_warbington_boyce_2020: "Warbington, C. H., &amp; Boyce, M. S. (2020). Population Density of sitatunga in riverine wetland habitats. *Global Ecology and Conservation, 24*. &lt;https://doi.org/10.1016/j.gecco.2020.e01212&gt;"</v>
      </c>
    </row>
    <row r="313" spans="1:14">
      <c r="A313" t="s">
        <v>2645</v>
      </c>
      <c r="B313" t="b">
        <v>1</v>
      </c>
      <c r="C313" t="b">
        <v>1</v>
      </c>
      <c r="D313" t="b">
        <v>0</v>
      </c>
      <c r="E313" t="s">
        <v>1691</v>
      </c>
      <c r="F313" t="s">
        <v>2553</v>
      </c>
      <c r="G313" t="s">
        <v>2948</v>
      </c>
      <c r="H313" t="s">
        <v>57</v>
      </c>
      <c r="I313" t="s">
        <v>57</v>
      </c>
      <c r="J313" t="s">
        <v>3569</v>
      </c>
      <c r="K313" t="s">
        <v>633</v>
      </c>
      <c r="L313" t="str">
        <f t="shared" si="19"/>
        <v>Wearn, O. R., Rowcliffe, J. M., Carbone, C., Bernard, H., &amp; Ewers, R. M. (2013). Assessing the status of wild felids in a highly-disturbed co &lt;br&gt; &amp;nbsp;&amp;nbsp;&amp;nbsp;&amp;nbsp;&amp;nbsp;&amp;nbsp;&amp;nbsp;&amp;nbsp;earn, O. R., Rowcliffe, J. M., Carbone, C., Bernard, H., &amp; Ewers, R. M. (2013). Assessing the status of wild felids in a highly-disturbed commmmercial forest reserve in Borneo and the implications for camera trap Survey design. *PLoS One, 8*(11), e77598. &lt;https://doi.org/10.1371/journal.pone.0077598&gt;&lt;br&gt;&lt;br&gt;</v>
      </c>
      <c r="M313" t="str">
        <f t="shared" si="16"/>
        <v xml:space="preserve">    ref_intext_wearn_et_al_2013: "Wearn et al., 2013"</v>
      </c>
      <c r="N313" t="str">
        <f t="shared" si="17"/>
        <v xml:space="preserve">    ref_bib_wearn_et_al_2013: "Wearn, O. R., Rowcliffe, J. M., Carbone, C., Bernard, H., &amp; Ewers, R. M. (2013). Assessing the status of wild felids in a highly-disturbed commercial forest reserve in Borneo and the implications for camera trap Survey design. *PLoS One, 8*(11), e77598. &lt;https://doi.org/10.1371/journal.pone.0077598&gt;"</v>
      </c>
    </row>
    <row r="314" spans="1:14">
      <c r="A314" t="s">
        <v>2645</v>
      </c>
      <c r="B314" t="b">
        <v>1</v>
      </c>
      <c r="C314" t="b">
        <v>0</v>
      </c>
      <c r="D314" t="b">
        <v>1</v>
      </c>
      <c r="E314" t="s">
        <v>1692</v>
      </c>
      <c r="F314" t="s">
        <v>2554</v>
      </c>
      <c r="G314" t="s">
        <v>2949</v>
      </c>
      <c r="H314" t="s">
        <v>58</v>
      </c>
      <c r="I314" t="s">
        <v>58</v>
      </c>
      <c r="J314" t="s">
        <v>1913</v>
      </c>
      <c r="K314" t="s">
        <v>633</v>
      </c>
      <c r="L314" t="str">
        <f t="shared" si="19"/>
        <v>Wearn, O. R., Carbone, C., Rowcliffe, J. M., Bernard, H. &amp; Ewers, R. M. (2016). Grain-dependent responses of mammalian diversity to land-use  &lt;br&gt; &amp;nbsp;&amp;nbsp;&amp;nbsp;&amp;nbsp;&amp;nbsp;&amp;nbsp;&amp;nbsp;&amp;nbsp;earn, O. R., Carbone, C., Rowcliffe, J. M., Bernard, H. &amp; Ewers, R. M. (2016). Grain-dependent responses of mammalian diversity to land-use anand the implications for conservation set-aside. *Ecological Applications, 26*(5), 1409–1420. &lt;https://doi.org/10.1890/15-1363&gt;&lt;br&gt;&lt;br&gt;</v>
      </c>
      <c r="M314" t="str">
        <f t="shared" si="16"/>
        <v xml:space="preserve">    ref_intext_wearn_et_al_2016: "Wearn et al., 2016"</v>
      </c>
      <c r="N314" t="str">
        <f t="shared" si="17"/>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row>
    <row r="315" spans="1:14">
      <c r="A315" t="s">
        <v>2645</v>
      </c>
      <c r="B315" t="b">
        <v>1</v>
      </c>
      <c r="C315" t="b">
        <v>0</v>
      </c>
      <c r="D315" t="s">
        <v>800</v>
      </c>
      <c r="E315" t="s">
        <v>1931</v>
      </c>
      <c r="F315" t="s">
        <v>2551</v>
      </c>
      <c r="G315" t="s">
        <v>2946</v>
      </c>
      <c r="H315" t="s">
        <v>60</v>
      </c>
      <c r="I315" t="s">
        <v>60</v>
      </c>
      <c r="J315" t="s">
        <v>3572</v>
      </c>
      <c r="K315" t="s">
        <v>633</v>
      </c>
      <c r="L315" t="str">
        <f t="shared" si="19"/>
        <v>Wearn, O. R., &amp; Glover-Kapfer, P. (2017). Camera-Trapping for Conservation: A Guide to Best-ractices. *WWF conservation technology series, 1* &lt;br&gt; &amp;nbsp;&amp;nbsp;&amp;nbsp;&amp;nbsp;&amp;nbsp;&amp;nbsp;&amp;nbsp;&amp;nbsp;earn, O. R., &amp; Glover-Kapfer, P. (2017). Camera-Trapping for Conservation: A Guide to Best-ractices. *WWF conservation technology series, 1*, , 1–181. &lt;http://dx.doi.org/10.13140/RG.2.2.23409.17767&gt;&lt;br&gt;&lt;br&gt;</v>
      </c>
      <c r="M315" t="str">
        <f t="shared" si="16"/>
        <v xml:space="preserve">    ref_intext_wearn_gloverkapfer_2017: "Wearn &amp; Glover-Kapfer, 2017"</v>
      </c>
      <c r="N315" t="str">
        <f t="shared" si="17"/>
        <v xml:space="preserve">    ref_bib_wearn_gloverkapfer_2017: "Wearn, O. R., &amp; Glover-Kapfer, P. (2017). Camera-Trapping for Conservation: A Guide to Best-ractices. *WWF conservation technology series, 1*, 1–181. &lt;http://dx.doi.org/10.13140/RG.2.2.23409.17767&gt;"</v>
      </c>
    </row>
    <row r="316" spans="1:14">
      <c r="A316" t="s">
        <v>2645</v>
      </c>
      <c r="B316" t="b">
        <v>0</v>
      </c>
      <c r="C316" t="b">
        <v>0</v>
      </c>
      <c r="D316" t="s">
        <v>800</v>
      </c>
      <c r="E316" t="s">
        <v>1693</v>
      </c>
      <c r="F316" t="s">
        <v>2552</v>
      </c>
      <c r="G316" t="s">
        <v>2947</v>
      </c>
      <c r="H316" t="s">
        <v>59</v>
      </c>
      <c r="I316" t="s">
        <v>59</v>
      </c>
      <c r="J316" t="s">
        <v>1912</v>
      </c>
      <c r="K316" t="s">
        <v>633</v>
      </c>
      <c r="L316" t="str">
        <f t="shared" si="19"/>
        <v>Wearn, O. R., &amp; Glover-Kapfer, P. (2019). Snap happy: Camera traps are an effective sampling tool when compared with alternative methods. *Ro &lt;br&gt; &amp;nbsp;&amp;nbsp;&amp;nbsp;&amp;nbsp;&amp;nbsp;&amp;nbsp;&amp;nbsp;&amp;nbsp;earn, O. R., &amp; Glover-Kapfer, P. (2019). Snap happy: Camera traps are an effective sampling tool when compared with alternative methods. *Royayal Society Open Science*, *6*(3), 181748. &lt;https://doi.org/10.1098/rsos.181748&gt;&lt;br&gt;&lt;br&gt;</v>
      </c>
      <c r="M316" t="str">
        <f t="shared" si="16"/>
        <v xml:space="preserve">    ref_intext_wearn_gloverkapfer_2019: "Wearn &amp; Glover-Kapfer, 2019"</v>
      </c>
      <c r="N316" t="str">
        <f t="shared" si="17"/>
        <v xml:space="preserve">    ref_bib_wearn_gloverkapfer_2019: "Wearn, O. R., &amp; Glover-Kapfer, P. (2019). Snap happy: Camera traps are an effective sampling tool when compared with alternative methods. *Royal Society Open Science*, *6*(3), 181748. &lt;https://doi.org/10.1098/rsos.181748&gt;"</v>
      </c>
    </row>
    <row r="317" spans="1:14">
      <c r="A317" t="s">
        <v>2645</v>
      </c>
      <c r="B317" t="b">
        <v>0</v>
      </c>
      <c r="C317" t="b">
        <v>0</v>
      </c>
      <c r="D317" t="b">
        <v>1</v>
      </c>
      <c r="E317" t="s">
        <v>1694</v>
      </c>
      <c r="F317" t="s">
        <v>2555</v>
      </c>
      <c r="G317" t="s">
        <v>2950</v>
      </c>
      <c r="H317" t="s">
        <v>56</v>
      </c>
      <c r="I317" t="s">
        <v>56</v>
      </c>
      <c r="J317" t="s">
        <v>3570</v>
      </c>
      <c r="K317" t="s">
        <v>633</v>
      </c>
      <c r="L317" t="str">
        <f t="shared" si="19"/>
        <v>Webster, S. C., &amp; Beasley, J. C. (2019). Influence of lure choice and Survey duration on scent stations for carnivore Surveys. *Wildlife Soci &lt;br&gt; &amp;nbsp;&amp;nbsp;&amp;nbsp;&amp;nbsp;&amp;nbsp;&amp;nbsp;&amp;nbsp;&amp;nbsp;ebster, S. C., &amp; Beasley, J. C. (2019). Influence of lure choice and Survey duration on scent stations for carnivore Surveys. *Wildlife Societety Bulletin, 43*(4), 661–668. &lt;https://doi.org/10.1002/wsb.1011&gt;&lt;br&gt;&lt;br&gt;</v>
      </c>
      <c r="M317" t="str">
        <f t="shared" si="16"/>
        <v xml:space="preserve">    ref_intext_webster_et_al_2019: "Webster et al., 2019"</v>
      </c>
      <c r="N317" t="str">
        <f t="shared" si="17"/>
        <v xml:space="preserve">    ref_bib_webster_et_al_2019: "Webster, S. C., &amp; Beasley, J. C. (2019). Influence of lure choice and Survey duration on scent stations for carnivore Surveys. *Wildlife Society Bulletin, 43*(4), 661–668. &lt;https://doi.org/10.1002/wsb.1011&gt;"</v>
      </c>
    </row>
    <row r="318" spans="1:14">
      <c r="A318" t="s">
        <v>2645</v>
      </c>
      <c r="B318" t="b">
        <v>1</v>
      </c>
      <c r="C318" t="b">
        <v>0</v>
      </c>
      <c r="D318" t="b">
        <v>1</v>
      </c>
      <c r="E318" t="s">
        <v>1695</v>
      </c>
      <c r="F318" t="s">
        <v>2556</v>
      </c>
      <c r="G318" t="s">
        <v>2951</v>
      </c>
      <c r="H318" t="s">
        <v>55</v>
      </c>
      <c r="I318" t="s">
        <v>55</v>
      </c>
      <c r="J318" t="s">
        <v>3581</v>
      </c>
      <c r="K318" t="s">
        <v>633</v>
      </c>
      <c r="L318" t="str">
        <f t="shared" si="19"/>
        <v>Wegge, P., C. P. Pokheral, &amp; Jnawali, S. R. (2004). Effects of trapping effort and trap shyness on estimates of tiger abundance from camera t &lt;br&gt; &amp;nbsp;&amp;nbsp;&amp;nbsp;&amp;nbsp;&amp;nbsp;&amp;nbsp;&amp;nbsp;&amp;nbsp;egge, P., C. P. Pokheral, &amp; Jnawali, S. R. (2004). Effects of trapping effort and trap shyness on estimates of tiger abundance from camera trarap studies. *Animal Conservation, 7*, 251–256. &lt;https://doi.org/10.1017/S1367943004001441&gt;&lt;br&gt;&lt;br&gt;</v>
      </c>
      <c r="M318" t="str">
        <f t="shared" si="16"/>
        <v xml:space="preserve">    ref_intext_wegge_et_al_2004: "Wegge et al., 2004"</v>
      </c>
      <c r="N318" t="str">
        <f t="shared" si="17"/>
        <v xml:space="preserve">    ref_bib_wegge_et_al_2004: "Wegge, P., C. P. Pokheral, &amp; Jnawali, S. R. (2004). Effects of trapping effort and trap shyness on estimates of tiger abundance from camera trap studies. *Animal Conservation, 7*, 251–256. &lt;https://doi.org/10.1017/S1367943004001441&gt;"</v>
      </c>
    </row>
    <row r="319" spans="1:14">
      <c r="A319" t="s">
        <v>2645</v>
      </c>
      <c r="B319" t="b">
        <v>1</v>
      </c>
      <c r="C319" t="b">
        <v>0</v>
      </c>
      <c r="D319" t="b">
        <v>0</v>
      </c>
      <c r="E319" t="s">
        <v>1696</v>
      </c>
      <c r="F319" t="s">
        <v>2557</v>
      </c>
      <c r="G319" t="s">
        <v>2952</v>
      </c>
      <c r="H319" t="s">
        <v>54</v>
      </c>
      <c r="I319" t="s">
        <v>54</v>
      </c>
      <c r="J319" t="s">
        <v>1914</v>
      </c>
      <c r="K319" t="s">
        <v>633</v>
      </c>
      <c r="L319" t="str">
        <f t="shared" si="19"/>
        <v>Welbourne, D. J., Claridge, A. W., Paul, D. J., &amp; Lambert, A. (2016). How do passive infrared triggered camera traps operate and why does it  &lt;br&gt; &amp;nbsp;&amp;nbsp;&amp;nbsp;&amp;nbsp;&amp;nbsp;&amp;nbsp;&amp;nbsp;&amp;nbsp;elbourne, D. J., Claridge, A. W., Paul, D. J., &amp; Lambert, A. (2016). How do passive infrared triggered camera traps operate and why does it mamatter? Breaking down common misconceptions. *Remote Sensing in Ecology and Conservation*, 77-83. &lt;https://doi.or/10.1002/rse2.20&gt;&lt;br&gt;&lt;br&gt;</v>
      </c>
      <c r="M319" t="str">
        <f t="shared" si="16"/>
        <v xml:space="preserve">    ref_intext_welbourne_et_al_2016: "Welbourne et al., 2016"</v>
      </c>
      <c r="N319" t="str">
        <f t="shared" si="17"/>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row>
    <row r="320" spans="1:14">
      <c r="A320" t="s">
        <v>2645</v>
      </c>
      <c r="B320" t="b">
        <v>1</v>
      </c>
      <c r="C320" t="b">
        <v>0</v>
      </c>
      <c r="D320" t="s">
        <v>800</v>
      </c>
      <c r="E320" t="s">
        <v>1697</v>
      </c>
      <c r="F320" t="s">
        <v>2558</v>
      </c>
      <c r="G320" t="s">
        <v>2953</v>
      </c>
      <c r="H320" t="s">
        <v>53</v>
      </c>
      <c r="I320" t="s">
        <v>53</v>
      </c>
      <c r="J320" t="s">
        <v>1915</v>
      </c>
      <c r="K320" t="s">
        <v>633</v>
      </c>
      <c r="L320" t="str">
        <f t="shared" si="19"/>
        <v>Wellington, K., Bottom, C., Merrill, C., &amp; Litvaitis, J. A. (2014). Identifying performance differences among trail cameras used to monitor f &lt;br&gt; &amp;nbsp;&amp;nbsp;&amp;nbsp;&amp;nbsp;&amp;nbsp;&amp;nbsp;&amp;nbsp;&amp;nbsp;ellington, K., Bottom, C., Merrill, C., &amp; Litvaitis, J. A. (2014). Identifying performance differences among trail cameras used to monitor fororest mammals. *Wildlife Society Bulletin, 38*(3), 634–638. &lt;https://doi.org/10.1002/wsb.425&gt;&lt;br&gt;&lt;br&gt;</v>
      </c>
      <c r="M320" t="str">
        <f t="shared" si="16"/>
        <v xml:space="preserve">    ref_intext_wellington_et_al_2014: "Wellington et al., 2014"</v>
      </c>
      <c r="N320" t="str">
        <f t="shared" si="17"/>
        <v xml:space="preserve">    ref_bib_wellington_et_al_2014: "Wellington, K., Bottom, C., Merrill, C., &amp; Litvaitis, J. A. (2014). Identifying performance differences among trail cameras used to monitor forest mammals. *Wildlife Society Bulletin, 38*(3), 634–638. &lt;https://doi.org/10.1002/wsb.425&gt;"</v>
      </c>
    </row>
    <row r="321" spans="1:14">
      <c r="A321" t="s">
        <v>2645</v>
      </c>
      <c r="B321" t="b">
        <v>0</v>
      </c>
      <c r="C321" t="b">
        <v>0</v>
      </c>
      <c r="D321" t="b">
        <v>1</v>
      </c>
      <c r="E321" t="s">
        <v>1698</v>
      </c>
      <c r="F321" t="s">
        <v>2559</v>
      </c>
      <c r="G321" t="s">
        <v>2954</v>
      </c>
      <c r="H321" t="s">
        <v>52</v>
      </c>
      <c r="I321" t="s">
        <v>52</v>
      </c>
      <c r="J321" t="s">
        <v>1916</v>
      </c>
      <c r="K321" t="s">
        <v>633</v>
      </c>
      <c r="L321" t="str">
        <f t="shared" si="19"/>
        <v>Welsh, A. H., Cunningham, R. B., &amp; Chambers, R. L. (2000). Methodology for estimating the abundance of rare animals: Seabird nesting on North &lt;br&gt; &amp;nbsp;&amp;nbsp;&amp;nbsp;&amp;nbsp;&amp;nbsp;&amp;nbsp;&amp;nbsp;&amp;nbsp;elsh, A. H., Cunningham, R. B., &amp; Chambers, R. L. (2000). Methodology for estimating the abundance of rare animals: Seabird nesting on North E East Herald Cay. *Biometrics, 56*(1), 22–30. &lt;https://doi.org/10.1111/j.0006-341X.2000.00022.x&gt;&lt;br&gt;&lt;br&gt;</v>
      </c>
      <c r="M321" t="str">
        <f t="shared" si="16"/>
        <v xml:space="preserve">    ref_intext_welsh_et_al_2000: "Welsh et al., 2000"</v>
      </c>
      <c r="N321" t="str">
        <f t="shared" si="17"/>
        <v xml:space="preserve">    ref_bib_welsh_et_al_2000: "Welsh, A. H., Cunningham, R. B., &amp; Chambers, R. L. (2000). Methodology for estimating the abundance of rare animals: Seabird nesting on North East Herald Cay. *Biometrics, 56*(1), 22–30. &lt;https://doi.org/10.1111/j.0006-341X.2000.00022.x&gt;"</v>
      </c>
    </row>
    <row r="322" spans="1:14">
      <c r="A322" t="s">
        <v>2645</v>
      </c>
      <c r="B322" t="b">
        <v>1</v>
      </c>
      <c r="C322" t="b">
        <v>0</v>
      </c>
      <c r="D322" t="b">
        <v>0</v>
      </c>
      <c r="E322" t="s">
        <v>1699</v>
      </c>
      <c r="F322" t="s">
        <v>2560</v>
      </c>
      <c r="G322" t="s">
        <v>2955</v>
      </c>
      <c r="H322" t="s">
        <v>51</v>
      </c>
      <c r="I322" t="s">
        <v>51</v>
      </c>
      <c r="J322" t="s">
        <v>1917</v>
      </c>
      <c r="K322" t="s">
        <v>633</v>
      </c>
      <c r="L322" t="str">
        <f t="shared" si="19"/>
        <v>Whittington, J., Hebblewhite, M., Chandler, R. B., &amp; Lentini, P. (2018). Generalized spatial mark-resight models with an application to grizz &lt;br&gt; &amp;nbsp;&amp;nbsp;&amp;nbsp;&amp;nbsp;&amp;nbsp;&amp;nbsp;&amp;nbsp;&amp;nbsp;hittington, J., Hebblewhite, M., Chandler, R. B., &amp; Lentini, P. (2018). Generalized spatial mark-resight models with an application to grizzlyly bears. *Journal of Applied Ecology, 55*(1), 157–168. &lt;https://doi.org/10.1111/1365-2664.12954&gt;&lt;br&gt;&lt;br&gt;</v>
      </c>
      <c r="M322" t="str">
        <f t="shared" ref="M322:M328" si="20">"    ref_intext_"&amp;E322&amp;": "&amp;""""&amp;H322&amp;""""</f>
        <v xml:space="preserve">    ref_intext_whittington_et_al_2018: "Whittington et al., 2018"</v>
      </c>
      <c r="N322" t="str">
        <f t="shared" ref="N322:N328" si="21">"    ref_bib_"&amp;E322&amp;": "&amp;""""&amp;J322&amp;""""</f>
        <v xml:space="preserve">    ref_bib_whittington_et_al_2018: "Whittington, J., Hebblewhite, M., Chandler, R. B., &amp; Lentini, P. (2018). Generalized spatial mark-resight models with an application to grizzly bears. *Journal of Applied Ecology, 55*(1), 157–168. &lt;https://doi.org/10.1111/1365-2664.12954&gt;"</v>
      </c>
    </row>
    <row r="323" spans="1:14">
      <c r="A323" t="s">
        <v>2645</v>
      </c>
      <c r="B323" t="b">
        <v>0</v>
      </c>
      <c r="C323" t="b">
        <v>1</v>
      </c>
      <c r="D323" t="b">
        <v>0</v>
      </c>
      <c r="E323" t="s">
        <v>1700</v>
      </c>
      <c r="F323" t="s">
        <v>2561</v>
      </c>
      <c r="G323" t="s">
        <v>2956</v>
      </c>
      <c r="H323" t="s">
        <v>50</v>
      </c>
      <c r="I323" t="s">
        <v>799</v>
      </c>
      <c r="J323" t="s">
        <v>1918</v>
      </c>
      <c r="K323" t="s">
        <v>633</v>
      </c>
      <c r="L323" t="str">
        <f t="shared" si="19"/>
        <v>Whittington, J., Low, P., &amp; Hunt, B. (2019). Temporal road closures improve habitat quality for wildlife. *Scientific Reports, 9* (1), 3772.  &lt;br&gt; &amp;nbsp;&amp;nbsp;&amp;nbsp;&amp;nbsp;&amp;nbsp;&amp;nbsp;&amp;nbsp;&amp;nbsp;hittington, J., Low, P., &amp; Hunt, B. (2019). Temporal road closures improve habitat quality for wildlife. *Scientific Reports, 9* (1), 3772. &lt;h&lt;https://www.nature.com/articles/s41598-019-40581-y&gt;&lt;br&gt;&lt;br&gt;</v>
      </c>
      <c r="M323" t="str">
        <f t="shared" si="20"/>
        <v xml:space="preserve">    ref_intext_whittington_et_al_2019: "Whittington et al., 2019"</v>
      </c>
      <c r="N323" t="str">
        <f t="shared" si="21"/>
        <v xml:space="preserve">    ref_bib_whittington_et_al_2019: "Whittington, J., Low, P., &amp; Hunt, B. (2019). Temporal road closures improve habitat quality for wildlife. *Scientific Reports, 9* (1), 3772. &lt;https://www.nature.com/articles/s41598-019-40581-y&gt;"</v>
      </c>
    </row>
    <row r="324" spans="1:14">
      <c r="A324" t="s">
        <v>2645</v>
      </c>
      <c r="B324" t="b">
        <v>1</v>
      </c>
      <c r="C324" t="b">
        <v>0</v>
      </c>
      <c r="D324" t="b">
        <v>0</v>
      </c>
      <c r="E324" t="s">
        <v>1701</v>
      </c>
      <c r="F324" t="s">
        <v>2562</v>
      </c>
      <c r="G324" t="s">
        <v>2957</v>
      </c>
      <c r="H324" t="s">
        <v>49</v>
      </c>
      <c r="I324" t="s">
        <v>49</v>
      </c>
      <c r="J324" t="s">
        <v>1919</v>
      </c>
      <c r="K324" t="s">
        <v>633</v>
      </c>
      <c r="L324" t="str">
        <f t="shared" si="19"/>
        <v>WildCAM Network (2019). *WildCAM Network Camera Trapping Best Practices Literature Synthesis.* &lt;https://wildcams.ca/site/assets/files/1390/wi &lt;br&gt; &amp;nbsp;&amp;nbsp;&amp;nbsp;&amp;nbsp;&amp;nbsp;&amp;nbsp;&amp;nbsp;&amp;nbsp;ildCAM Network (2019). *WildCAM Network Camera Trapping Best Practices Literature Synthesis.* &lt;https://wildcams.ca/site/assets/files/1390/wildldcam_network_camera_trapping_best_practices_literature_synthesis.pdf&gt;&lt;br&gt;&lt;br&gt;</v>
      </c>
      <c r="M324" t="str">
        <f t="shared" si="20"/>
        <v xml:space="preserve">    ref_intext_wildcam_network_2019: "WildCAM Network, 2019"</v>
      </c>
      <c r="N324" t="str">
        <f t="shared" si="21"/>
        <v xml:space="preserve">    ref_bib_wildcam_network_2019: "WildCAM Network (2019). *WildCAM Network Camera Trapping Best Practices Literature Synthesis.* &lt;https://wildcams.ca/site/assets/files/1390/wildcam_network_camera_trapping_best_practices_literature_synthesis.pdf&gt;"</v>
      </c>
    </row>
    <row r="325" spans="1:14">
      <c r="A325" t="s">
        <v>2645</v>
      </c>
      <c r="B325" t="b">
        <v>1</v>
      </c>
      <c r="C325" t="b">
        <v>0</v>
      </c>
      <c r="D325" t="b">
        <v>0</v>
      </c>
      <c r="E325" t="s">
        <v>3</v>
      </c>
      <c r="F325" t="s">
        <v>2563</v>
      </c>
      <c r="G325" t="s">
        <v>2958</v>
      </c>
      <c r="H325" t="s">
        <v>48</v>
      </c>
      <c r="I325" t="s">
        <v>48</v>
      </c>
      <c r="J325" t="s">
        <v>1920</v>
      </c>
      <c r="K325" t="s">
        <v>633</v>
      </c>
      <c r="L325" t="str">
        <f t="shared" si="19"/>
        <v>WildCo Lab (2020). *WildCo_Image_Renamer.* &lt;https://github.com/WildCoLab/WildCo_Image_Renamer&gt; &lt;br&gt; &amp;nbsp;&amp;nbsp;&amp;nbsp;&amp;nbsp;&amp;nbsp;&amp;nbsp;&amp;nbsp;&amp;nbsp;ildCo Lab (2020). *WildCo_Image_Renamer.* &lt;https://github.com/WildCoLab/WildCo_Image_Renamer&gt;&lt;br&gt;&lt;br&gt;</v>
      </c>
      <c r="M325" t="str">
        <f t="shared" si="20"/>
        <v xml:space="preserve">    ref_intext_wildco_2020: "WildCo Lab, 2020"</v>
      </c>
      <c r="N325" t="str">
        <f t="shared" si="21"/>
        <v xml:space="preserve">    ref_bib_wildco_2020: "WildCo Lab (2020). *WildCo_Image_Renamer.* &lt;https://github.com/WildCoLab/WildCo_Image_Renamer&gt;"</v>
      </c>
    </row>
    <row r="326" spans="1:14">
      <c r="A326" t="s">
        <v>2645</v>
      </c>
      <c r="B326" t="b">
        <v>1</v>
      </c>
      <c r="C326" t="b">
        <v>0</v>
      </c>
      <c r="D326" t="b">
        <v>0</v>
      </c>
      <c r="E326" t="s">
        <v>1702</v>
      </c>
      <c r="F326" t="s">
        <v>2564</v>
      </c>
      <c r="G326" t="s">
        <v>2959</v>
      </c>
      <c r="H326" t="s">
        <v>47</v>
      </c>
      <c r="I326" t="s">
        <v>47</v>
      </c>
      <c r="J326" t="s">
        <v>1921</v>
      </c>
      <c r="K326" t="s">
        <v>633</v>
      </c>
      <c r="L326" t="str">
        <f t="shared" si="19"/>
        <v>WildCo Lab (2021a). *WildCo-FaceBlur.* &lt;https://github.com/WildCoLab/WildCo_Face_Blur&gt; &lt;br&gt; &amp;nbsp;&amp;nbsp;&amp;nbsp;&amp;nbsp;&amp;nbsp;&amp;nbsp;&amp;nbsp;&amp;nbsp;ildCo Lab (2021a). *WildCo-FaceBlur.* &lt;https://github.com/WildCoLab/WildCo_Face_Blur&gt;&lt;br&gt;&lt;br&gt;</v>
      </c>
      <c r="M326" t="str">
        <f t="shared" si="20"/>
        <v xml:space="preserve">    ref_intext_wildco_lab_2021a: "WildCo Lab, 2021a"</v>
      </c>
      <c r="N326" t="str">
        <f t="shared" si="21"/>
        <v xml:space="preserve">    ref_bib_wildco_lab_2021a: "WildCo Lab (2021a). *WildCo-FaceBlur.* &lt;https://github.com/WildCoLab/WildCo_Face_Blur&gt;"</v>
      </c>
    </row>
    <row r="327" spans="1:14">
      <c r="A327" t="s">
        <v>2645</v>
      </c>
      <c r="B327" t="b">
        <v>1</v>
      </c>
      <c r="C327" t="b">
        <v>0</v>
      </c>
      <c r="D327" t="b">
        <v>0</v>
      </c>
      <c r="E327" t="s">
        <v>1703</v>
      </c>
      <c r="F327" t="s">
        <v>2565</v>
      </c>
      <c r="G327" t="s">
        <v>2960</v>
      </c>
      <c r="H327" t="s">
        <v>46</v>
      </c>
      <c r="I327" t="s">
        <v>46</v>
      </c>
      <c r="J327" t="s">
        <v>1922</v>
      </c>
      <c r="K327" t="s">
        <v>633</v>
      </c>
      <c r="L327" t="str">
        <f t="shared" si="19"/>
        <v>WildCo Lab (2021b). *WildCo: Reproducible camera trap data exploration and analysis examples in R*. University of British Columbia. &lt;https:// &lt;br&gt; &amp;nbsp;&amp;nbsp;&amp;nbsp;&amp;nbsp;&amp;nbsp;&amp;nbsp;&amp;nbsp;&amp;nbsp;ildCo Lab (2021b). *WildCo: Reproducible camera trap data exploration and analysis examples in R*. University of British Columbia. &lt;https://bobookdown.org/c_w_beirne/wildCo-Data-Analysis/#what-this-guide-is&gt;&lt;br&gt;&lt;br&gt;</v>
      </c>
      <c r="M327" t="str">
        <f t="shared" si="20"/>
        <v xml:space="preserve">    ref_intext_wildco_lab_2021b: "WildCo Lab, 2021b"</v>
      </c>
      <c r="N327" t="str">
        <f t="shared" si="21"/>
        <v xml:space="preserve">    ref_bib_wildco_lab_2021b: "WildCo Lab (2021b). *WildCo: Reproducible camera trap data exploration and analysis examples in R*. University of British Columbia. &lt;https://bookdown.org/c_w_beirne/wildCo-Data-Analysis/#what-this-guide-is&gt;"</v>
      </c>
    </row>
    <row r="328" spans="1:14">
      <c r="A328" t="s">
        <v>2645</v>
      </c>
      <c r="B328" t="b">
        <v>1</v>
      </c>
      <c r="C328" t="b">
        <v>0</v>
      </c>
      <c r="D328" t="b">
        <v>0</v>
      </c>
      <c r="E328" t="s">
        <v>4</v>
      </c>
      <c r="F328" t="s">
        <v>2534</v>
      </c>
      <c r="G328" t="s">
        <v>2929</v>
      </c>
      <c r="H328" t="s">
        <v>62</v>
      </c>
      <c r="I328" t="s">
        <v>62</v>
      </c>
      <c r="J328" t="s">
        <v>1900</v>
      </c>
      <c r="K328" t="s">
        <v>633</v>
      </c>
      <c r="L328" t="str">
        <f t="shared" si="19"/>
        <v>The WILDLABS Partnership (2021). *How do I get started with Megadetector?* Siyu Y. &lt;https://www.wildlabs.net/event/how-do-i-get-started-megad &lt;br&gt; &amp;nbsp;&amp;nbsp;&amp;nbsp;&amp;nbsp;&amp;nbsp;&amp;nbsp;&amp;nbsp;&amp;nbsp;he WILDLABS Partnership (2021). *How do I get started with Megadetector?* Siyu Y. &lt;https://www.wildlabs.net/event/how-do-i-get-started-megadetetector&gt;&lt;br&gt;&lt;br&gt;</v>
      </c>
      <c r="M328" t="str">
        <f t="shared" si="20"/>
        <v xml:space="preserve">    ref_intext_wildlabs_2021: "The WILDLABS Partnership, 2021"</v>
      </c>
      <c r="N328" t="str">
        <f t="shared" si="21"/>
        <v xml:space="preserve">    ref_bib_wildlabs_2021: "The WILDLABS Partnership (2021). *How do I get started with Megadetector?* Siyu Y. &lt;https://www.wildlabs.net/event/how-do-i-get-started-megadetector&gt;"</v>
      </c>
    </row>
    <row r="329" spans="1:14">
      <c r="A329" s="15"/>
      <c r="B329" s="15"/>
      <c r="C329" s="15"/>
      <c r="D329" s="15"/>
      <c r="E329" s="15" t="s">
        <v>3802</v>
      </c>
      <c r="F329" s="15"/>
      <c r="G329" s="15"/>
      <c r="H329" s="15" t="s">
        <v>3804</v>
      </c>
      <c r="I329" s="15" t="s">
        <v>3804</v>
      </c>
      <c r="J329" s="15" t="s">
        <v>3803</v>
      </c>
      <c r="K329" s="15" t="s">
        <v>3801</v>
      </c>
      <c r="L329" s="15"/>
      <c r="M329" s="15"/>
      <c r="N329" s="15"/>
    </row>
    <row r="330" spans="1:14">
      <c r="A330" t="s">
        <v>2647</v>
      </c>
      <c r="B330" t="b">
        <v>1</v>
      </c>
      <c r="C330" t="b">
        <v>0</v>
      </c>
      <c r="D330" t="b">
        <v>0</v>
      </c>
      <c r="E330" t="s">
        <v>1704</v>
      </c>
      <c r="F330" t="s">
        <v>2566</v>
      </c>
      <c r="G330" t="s">
        <v>2961</v>
      </c>
      <c r="H330" t="s">
        <v>44</v>
      </c>
      <c r="I330" t="s">
        <v>798</v>
      </c>
      <c r="J330" t="s">
        <v>3580</v>
      </c>
      <c r="K330" t="s">
        <v>633</v>
      </c>
      <c r="L330" t="str">
        <f t="shared" ref="L330:L335" si="22">LEFT(J330,141)&amp;" &lt;br&gt; &amp;nbsp;&amp;nbsp;&amp;nbsp;&amp;nbsp;&amp;nbsp;&amp;nbsp;&amp;nbsp;&amp;nbsp;"&amp;MID(J330,2,142)&amp;MID(J330,142,500)&amp;"&lt;br&gt;&lt;br&gt;"</f>
        <v>Young, S., Rode-Margono, J., &amp; Amin, R. (2018). Software to facilitate and streamline camera trap data management: A review. *Ecology and Evo &lt;br&gt; &amp;nbsp;&amp;nbsp;&amp;nbsp;&amp;nbsp;&amp;nbsp;&amp;nbsp;&amp;nbsp;&amp;nbsp;oung, S., Rode-Margono, J., &amp; Amin, R. (2018). Software to facilitate and streamline camera trap data management: A review. *Ecology and Evolulution, 8*(19), 9947–9957. &lt;https://doi.org/10.1002/ece3.4464&gt;&lt;br&gt;&lt;br&gt;</v>
      </c>
      <c r="M330" t="str">
        <f t="shared" ref="M330:M335" si="23">"    ref_intext_"&amp;E330&amp;": "&amp;""""&amp;H330&amp;""""</f>
        <v xml:space="preserve">    ref_intext_young_et_al_2018: "Young et al., 2018"</v>
      </c>
      <c r="N330" t="str">
        <f t="shared" ref="N330:N335" si="24">"    ref_bib_"&amp;E330&amp;": "&amp;""""&amp;J330&amp;""""</f>
        <v xml:space="preserve">    ref_bib_young_et_al_2018: "Young, S., Rode-Margono, J., &amp; Amin, R. (2018). Software to facilitate and streamline camera trap data management: A review. *Ecology and Evolution, 8*(19), 9947–9957. &lt;https://doi.org/10.1002/ece3.4464&gt;"</v>
      </c>
    </row>
    <row r="331" spans="1:14">
      <c r="A331" t="s">
        <v>2647</v>
      </c>
      <c r="B331" t="b">
        <v>0</v>
      </c>
      <c r="C331" t="b">
        <v>0</v>
      </c>
      <c r="D331" t="b">
        <v>1</v>
      </c>
      <c r="E331" t="s">
        <v>1705</v>
      </c>
      <c r="F331" t="s">
        <v>2567</v>
      </c>
      <c r="G331" t="s">
        <v>2962</v>
      </c>
      <c r="H331" t="s">
        <v>45</v>
      </c>
      <c r="I331" t="s">
        <v>45</v>
      </c>
      <c r="J331" t="s">
        <v>1721</v>
      </c>
      <c r="K331" t="s">
        <v>633</v>
      </c>
      <c r="L331" t="str">
        <f t="shared" si="22"/>
        <v>Yue, S., Brodie, J. F., Zipkin, E. F., &amp; Bernard, H. (2015). Oil palm plantations fail to support mammal diversity. *Ecological Applications, &lt;br&gt; &amp;nbsp;&amp;nbsp;&amp;nbsp;&amp;nbsp;&amp;nbsp;&amp;nbsp;&amp;nbsp;&amp;nbsp;ue, S., Brodie, J. F., Zipkin, E. F., &amp; Bernard, H. (2015). Oil palm plantations fail to support mammal diversity. *Ecological Applications, 2 25*(8), 2285–2292. &lt;https://doi.org/10.1890/14-1928.1&gt;&lt;br&gt;&lt;br&gt;</v>
      </c>
      <c r="M331" t="str">
        <f t="shared" si="23"/>
        <v xml:space="preserve">    ref_intext_yue_et_al_2015: "Yue et al., 2015"</v>
      </c>
      <c r="N331" t="str">
        <f t="shared" si="24"/>
        <v xml:space="preserve">    ref_bib_yue_et_al_2015: "Yue, S., Brodie, J. F., Zipkin, E. F., &amp; Bernard, H. (2015). Oil palm plantations fail to support mammal diversity. *Ecological Applications, 25*(8), 2285–2292. &lt;https://doi.org/10.1890/14-1928.1&gt;"</v>
      </c>
    </row>
    <row r="332" spans="1:14">
      <c r="A332" t="s">
        <v>2648</v>
      </c>
      <c r="B332" t="b">
        <v>0</v>
      </c>
      <c r="C332" t="b">
        <v>0</v>
      </c>
      <c r="D332" t="b">
        <v>1</v>
      </c>
      <c r="E332" t="s">
        <v>1706</v>
      </c>
      <c r="F332" t="s">
        <v>2568</v>
      </c>
      <c r="G332" t="s">
        <v>2963</v>
      </c>
      <c r="H332" t="s">
        <v>43</v>
      </c>
      <c r="I332" t="s">
        <v>43</v>
      </c>
      <c r="J332" t="s">
        <v>1923</v>
      </c>
      <c r="K332" t="s">
        <v>633</v>
      </c>
      <c r="L332" t="str">
        <f t="shared" si="22"/>
        <v>Zeileis, A., Kleiber, C., &amp; Jackman, S. (2008). Regression Models for Count Data in R. *Journal of Statistical Software, 27*(8). &lt;https://doi &lt;br&gt; &amp;nbsp;&amp;nbsp;&amp;nbsp;&amp;nbsp;&amp;nbsp;&amp;nbsp;&amp;nbsp;&amp;nbsp;eileis, A., Kleiber, C., &amp; Jackman, S. (2008). Regression Models for Count Data in R. *Journal of Statistical Software, 27*(8). &lt;https://doi.o.org/10.18637/jss.v027.i08&gt;&lt;br&gt;&lt;br&gt;</v>
      </c>
      <c r="M332" t="str">
        <f t="shared" si="23"/>
        <v xml:space="preserve">    ref_intext_zeileis_et_al_2008: "Zeileis et al., 2008"</v>
      </c>
      <c r="N332" t="str">
        <f t="shared" si="24"/>
        <v xml:space="preserve">    ref_bib_zeileis_et_al_2008: "Zeileis, A., Kleiber, C., &amp; Jackman, S. (2008). Regression Models for Count Data in R. *Journal of Statistical Software, 27*(8). &lt;https://doi.org/10.18637/jss.v027.i08&gt;"</v>
      </c>
    </row>
    <row r="333" spans="1:14">
      <c r="A333" t="s">
        <v>2648</v>
      </c>
      <c r="B333" t="b">
        <v>1</v>
      </c>
      <c r="C333" t="b">
        <v>0</v>
      </c>
      <c r="D333" t="b">
        <v>0</v>
      </c>
      <c r="E333" t="s">
        <v>2</v>
      </c>
      <c r="F333" t="s">
        <v>2569</v>
      </c>
      <c r="G333" t="s">
        <v>2964</v>
      </c>
      <c r="H333" t="s">
        <v>42</v>
      </c>
      <c r="I333" t="s">
        <v>42</v>
      </c>
      <c r="J333" t="s">
        <v>1924</v>
      </c>
      <c r="K333" t="s">
        <v>633</v>
      </c>
      <c r="L333" t="str">
        <f t="shared" si="22"/>
        <v>Zorn, C. J. W. (1998). An Analytic and Empirical Examination of Zero-inflated and Hurdle Poisson Specifications. *Sociological Methods and Re &lt;br&gt; &amp;nbsp;&amp;nbsp;&amp;nbsp;&amp;nbsp;&amp;nbsp;&amp;nbsp;&amp;nbsp;&amp;nbsp;orn, C. J. W. (1998). An Analytic and Empirical Examination of Zero-inflated and Hurdle Poisson Specifications. *Sociological Methods and Resesearch 26*(3), 368-400. &lt;https://doi.org/10.1177/0049124198026003004&gt;&lt;br&gt;&lt;br&gt;</v>
      </c>
      <c r="M333" t="str">
        <f t="shared" si="23"/>
        <v xml:space="preserve">    ref_intext_zorn_1998: "Zorn, 1998"</v>
      </c>
      <c r="N333" t="str">
        <f t="shared" si="24"/>
        <v xml:space="preserve">    ref_bib_zorn_1998: "Zorn, C. J. W. (1998). An Analytic and Empirical Examination of Zero-inflated and Hurdle Poisson Specifications. *Sociological Methods and Research 26*(3), 368-400. &lt;https://doi.org/10.1177/0049124198026003004&gt;"</v>
      </c>
    </row>
    <row r="334" spans="1:14">
      <c r="A334" t="s">
        <v>2648</v>
      </c>
      <c r="B334" t="b">
        <v>0</v>
      </c>
      <c r="C334" t="b">
        <v>0</v>
      </c>
      <c r="D334" t="b">
        <v>1</v>
      </c>
      <c r="E334" t="s">
        <v>1707</v>
      </c>
      <c r="F334" t="s">
        <v>2570</v>
      </c>
      <c r="G334" t="s">
        <v>2965</v>
      </c>
      <c r="H334" t="s">
        <v>41</v>
      </c>
      <c r="I334" t="s">
        <v>41</v>
      </c>
      <c r="J334" t="s">
        <v>2243</v>
      </c>
      <c r="K334" t="s">
        <v>633</v>
      </c>
      <c r="L334" t="str">
        <f t="shared" si="22"/>
        <v>Zuckerberg, B., Cohen, J. M., Nunes, L. A., Bernath-Plaisted, J., Clare, J. D. J., Gilbert, N. A., Kozidis, S. S., Maresh Nelson, S. B., Ship &lt;br&gt; &amp;nbsp;&amp;nbsp;&amp;nbsp;&amp;nbsp;&amp;nbsp;&amp;nbsp;&amp;nbsp;&amp;nbsp;uckerberg, B., Cohen, J. M., Nunes, L. A., Bernath-Plaisted, J., Clare, J. D. J., Gilbert, N. A., Kozidis, S. S., Maresh Nelson, S. B., Shipleley, A. A., Thompson, K. L., &amp; Desrochers, A. (2020). A Review of Overlapping Landscapes: Pseudoreplication or a Red Herring in Landscape Ecology? *Current Landscape Ecology Reports, 5*(4), 140–148. &lt;https://doi.org/10.1007/s40823-020-00059-4&gt;&lt;br&gt;&lt;br&gt;</v>
      </c>
      <c r="M334" t="str">
        <f t="shared" si="23"/>
        <v xml:space="preserve">    ref_intext_zuckerberg_et_al_2020: "Zuckerberg et al., 2020"</v>
      </c>
      <c r="N334" t="str">
        <f t="shared" si="24"/>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row>
    <row r="335" spans="1:14">
      <c r="A335" t="s">
        <v>2648</v>
      </c>
      <c r="B335" t="b">
        <v>1</v>
      </c>
      <c r="C335" t="b">
        <v>0</v>
      </c>
      <c r="D335" t="b">
        <v>0</v>
      </c>
      <c r="E335" t="s">
        <v>1708</v>
      </c>
      <c r="F335" t="s">
        <v>2571</v>
      </c>
      <c r="G335" t="s">
        <v>2966</v>
      </c>
      <c r="H335" t="s">
        <v>40</v>
      </c>
      <c r="I335" t="s">
        <v>797</v>
      </c>
      <c r="J335" t="s">
        <v>1925</v>
      </c>
      <c r="K335" t="s">
        <v>633</v>
      </c>
      <c r="L335" t="str">
        <f t="shared" si="22"/>
        <v>Zuur, A. K., Ieno, E. N., &amp; Smith, G. M. (2007). Generalised linear modelling. In, M. Gail, K. Krickeberg, J. Samet, A. Tsiatis, &amp; W. Wong (E &lt;br&gt; &amp;nbsp;&amp;nbsp;&amp;nbsp;&amp;nbsp;&amp;nbsp;&amp;nbsp;&amp;nbsp;&amp;nbsp;uur, A. K., Ieno, E. N., &amp; Smith, G. M. (2007). Generalised linear modelling. In, M. Gail, K. Krickeberg, J. Samet, A. Tsiatis, &amp; W. Wong (Edsds.), *Analysing Ecological Data* (pp 79-96). Springer. &lt;https://doi.org/10.1111/j.1751-5823.2007.00030_17.x&gt;&lt;br&gt;&lt;br&gt;</v>
      </c>
      <c r="M335" t="str">
        <f t="shared" si="23"/>
        <v xml:space="preserve">    ref_intext_zuur_et_al_2007: "Zuur et al., 2007"</v>
      </c>
      <c r="N335" t="str">
        <f t="shared" si="24"/>
        <v xml:space="preserve">    ref_bib_zuur_et_al_2007: "Zuur, A. K., Ieno, E. N., &amp; Smith, G. M. (2007). Generalised linear modelling. In, M. Gail, K. Krickeberg, J. Samet, A. Tsiatis, &amp; W. Wong (Eds.), *Analysing Ecological Data* (pp 79-96). Springer. &lt;https://doi.org/10.1111/j.1751-5823.2007.00030_17.x&gt;"</v>
      </c>
    </row>
    <row r="336" spans="1:14">
      <c r="K336" s="35"/>
    </row>
  </sheetData>
  <autoFilter ref="A1:N334" xr:uid="{FE3E278D-A7CB-4D1C-B3BC-3C40BC867BE4}">
    <sortState xmlns:xlrd2="http://schemas.microsoft.com/office/spreadsheetml/2017/richdata2" ref="A2:N335">
      <sortCondition ref="E1:E334"/>
    </sortState>
  </autoFilter>
  <conditionalFormatting sqref="J1:K9 K10:K184 J10:J334 K186:K335 J336:K1048576">
    <cfRule type="containsText" dxfId="10" priority="3" operator="containsText" text="&lt;&gt;">
      <formula>NOT(ISERROR(SEARCH("&lt;&gt;",J1)))</formula>
    </cfRule>
  </conditionalFormatting>
  <conditionalFormatting sqref="J1:K9 L1:L1048576 K10:K184 J10:J334 K186:K335 J336:K1048576">
    <cfRule type="containsText" dxfId="9" priority="1" operator="containsText" text="](">
      <formula>NOT(ISERROR(SEARCH("](",J1)))</formula>
    </cfRule>
  </conditionalFormatting>
  <conditionalFormatting sqref="M1:N1048576">
    <cfRule type="containsText" dxfId="8" priority="2" operator="containsText" text="}(">
      <formula>NOT(ISERROR(SEARCH("}(",M1)))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EA90-2CAE-46C0-B7D1-79D69F6629FD}">
  <dimension ref="A1:E14"/>
  <sheetViews>
    <sheetView workbookViewId="0">
      <selection activeCell="C6" sqref="C6"/>
    </sheetView>
  </sheetViews>
  <sheetFormatPr defaultRowHeight="15"/>
  <cols>
    <col min="1" max="1" width="9" style="36"/>
    <col min="2" max="5" width="9" style="39"/>
  </cols>
  <sheetData>
    <row r="1" spans="1:4">
      <c r="A1" s="36" t="s">
        <v>3609</v>
      </c>
      <c r="B1" s="37" t="s">
        <v>3620</v>
      </c>
      <c r="D1" s="39" t="s">
        <v>3624</v>
      </c>
    </row>
    <row r="2" spans="1:4">
      <c r="A2" s="36" t="s">
        <v>3610</v>
      </c>
      <c r="B2" s="39" t="s">
        <v>3607</v>
      </c>
    </row>
    <row r="3" spans="1:4">
      <c r="A3" s="36" t="s">
        <v>3611</v>
      </c>
      <c r="B3" s="39" t="s">
        <v>3606</v>
      </c>
    </row>
    <row r="4" spans="1:4">
      <c r="A4" s="36" t="s">
        <v>3612</v>
      </c>
      <c r="B4" s="39" t="s">
        <v>3608</v>
      </c>
    </row>
    <row r="5" spans="1:4">
      <c r="A5" s="36" t="s">
        <v>3613</v>
      </c>
    </row>
    <row r="6" spans="1:4">
      <c r="A6" t="s">
        <v>3615</v>
      </c>
      <c r="B6" s="37" t="s">
        <v>3614</v>
      </c>
    </row>
    <row r="7" spans="1:4">
      <c r="A7" t="s">
        <v>3616</v>
      </c>
      <c r="B7" s="39" t="s">
        <v>3617</v>
      </c>
    </row>
    <row r="8" spans="1:4">
      <c r="A8" t="s">
        <v>3618</v>
      </c>
      <c r="B8" s="37" t="s">
        <v>3619</v>
      </c>
    </row>
    <row r="9" spans="1:4">
      <c r="A9" t="s">
        <v>3621</v>
      </c>
      <c r="B9" s="37" t="s">
        <v>3622</v>
      </c>
    </row>
    <row r="10" spans="1:4">
      <c r="A10" s="36" t="s">
        <v>3626</v>
      </c>
      <c r="B10" s="37" t="s">
        <v>3625</v>
      </c>
    </row>
    <row r="11" spans="1:4">
      <c r="A11" s="36" t="s">
        <v>3631</v>
      </c>
      <c r="B11" s="37" t="s">
        <v>3632</v>
      </c>
    </row>
    <row r="12" spans="1:4">
      <c r="A12" s="36" t="s">
        <v>3627</v>
      </c>
      <c r="B12" s="37" t="s">
        <v>3628</v>
      </c>
    </row>
    <row r="13" spans="1:4">
      <c r="A13" s="38" t="s">
        <v>3629</v>
      </c>
      <c r="B13" s="37" t="s">
        <v>3630</v>
      </c>
    </row>
    <row r="14" spans="1:4">
      <c r="A14" t="s">
        <v>3634</v>
      </c>
      <c r="B14" s="37" t="s">
        <v>3633</v>
      </c>
    </row>
  </sheetData>
  <conditionalFormatting sqref="A2:A4">
    <cfRule type="containsText" dxfId="7" priority="1" operator="containsText" text="\">
      <formula>NOT(ISERROR(SEARCH("\",A2)))</formula>
    </cfRule>
    <cfRule type="containsText" dxfId="6" priority="2" operator="containsText" text="/">
      <formula>NOT(ISERROR(SEARCH("/",A2)))</formula>
    </cfRule>
  </conditionalFormatting>
  <conditionalFormatting sqref="B2:B5">
    <cfRule type="containsText" dxfId="5" priority="9" operator="containsText" text="\">
      <formula>NOT(ISERROR(SEARCH("\",B2)))</formula>
    </cfRule>
    <cfRule type="containsText" dxfId="4" priority="10" operator="containsText" text="/">
      <formula>NOT(ISERROR(SEARCH("/",B2)))</formula>
    </cfRule>
  </conditionalFormatting>
  <conditionalFormatting sqref="B7">
    <cfRule type="containsText" dxfId="3" priority="7" operator="containsText" text="\">
      <formula>NOT(ISERROR(SEARCH("\",B7)))</formula>
    </cfRule>
    <cfRule type="containsText" dxfId="2" priority="8" operator="containsText" text="/">
      <formula>NOT(ISERROR(SEARCH("/",B7)))</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80B98-A7AD-4E10-84FB-9ABD81B1FFF7}">
  <dimension ref="A1:D32"/>
  <sheetViews>
    <sheetView workbookViewId="0">
      <selection activeCell="B17" sqref="B17"/>
    </sheetView>
  </sheetViews>
  <sheetFormatPr defaultRowHeight="14.25"/>
  <cols>
    <col min="1" max="1" width="11.625" bestFit="1" customWidth="1"/>
    <col min="2" max="2" width="23.75" bestFit="1" customWidth="1"/>
    <col min="3" max="3" width="68.625" bestFit="1" customWidth="1"/>
    <col min="4" max="4" width="50.75" customWidth="1"/>
  </cols>
  <sheetData>
    <row r="1" spans="1:4" ht="15">
      <c r="A1" s="6" t="s">
        <v>867</v>
      </c>
      <c r="B1" s="6" t="s">
        <v>385</v>
      </c>
      <c r="C1" s="6" t="s">
        <v>914</v>
      </c>
      <c r="D1" s="6" t="s">
        <v>384</v>
      </c>
    </row>
    <row r="2" spans="1:4">
      <c r="A2" t="s">
        <v>1194</v>
      </c>
      <c r="B2" t="s">
        <v>927</v>
      </c>
      <c r="C2" t="s">
        <v>925</v>
      </c>
      <c r="D2" t="str">
        <f>"    "&amp;B2&amp;": "&amp;""""&amp;C2&amp;""""</f>
        <v xml:space="preserve">    b2: "-   "</v>
      </c>
    </row>
    <row r="3" spans="1:4">
      <c r="A3" t="s">
        <v>1194</v>
      </c>
      <c r="B3" t="s">
        <v>928</v>
      </c>
      <c r="C3" t="s">
        <v>926</v>
      </c>
      <c r="D3" t="str">
        <f t="shared" ref="D3:D32" si="0">"    "&amp;B3&amp;": "&amp;""""&amp;C3&amp;""""</f>
        <v xml:space="preserve">    b1: "    -   "</v>
      </c>
    </row>
    <row r="4" spans="1:4">
      <c r="A4" t="s">
        <v>1964</v>
      </c>
      <c r="B4" t="s">
        <v>1943</v>
      </c>
      <c r="C4" t="s">
        <v>2003</v>
      </c>
      <c r="D4" t="str">
        <f t="shared" si="0"/>
        <v xml:space="preserve">    ref_intext_figure1_ref_id: "In-text ref here"</v>
      </c>
    </row>
    <row r="5" spans="1:4">
      <c r="A5" t="s">
        <v>1964</v>
      </c>
      <c r="B5" t="s">
        <v>1944</v>
      </c>
      <c r="C5" t="s">
        <v>2003</v>
      </c>
      <c r="D5" t="str">
        <f t="shared" si="0"/>
        <v xml:space="preserve">    ref_intext_figure2_ref_id: "In-text ref here"</v>
      </c>
    </row>
    <row r="6" spans="1:4">
      <c r="A6" t="s">
        <v>1964</v>
      </c>
      <c r="B6" t="s">
        <v>1945</v>
      </c>
      <c r="C6" t="s">
        <v>2003</v>
      </c>
      <c r="D6" t="str">
        <f t="shared" si="0"/>
        <v xml:space="preserve">    ref_intext_figure3_ref_id: "In-text ref here"</v>
      </c>
    </row>
    <row r="7" spans="1:4">
      <c r="A7" t="s">
        <v>1964</v>
      </c>
      <c r="B7" t="s">
        <v>1946</v>
      </c>
      <c r="C7" t="s">
        <v>2003</v>
      </c>
      <c r="D7" t="str">
        <f t="shared" si="0"/>
        <v xml:space="preserve">    ref_intext_figure4_ref_id: "In-text ref here"</v>
      </c>
    </row>
    <row r="8" spans="1:4">
      <c r="A8" t="s">
        <v>1964</v>
      </c>
      <c r="B8" t="s">
        <v>1947</v>
      </c>
      <c r="C8" t="s">
        <v>2003</v>
      </c>
      <c r="D8" t="str">
        <f t="shared" si="0"/>
        <v xml:space="preserve">    ref_intext_figure5_ref_id: "In-text ref here"</v>
      </c>
    </row>
    <row r="9" spans="1:4">
      <c r="A9" t="s">
        <v>1964</v>
      </c>
      <c r="B9" t="s">
        <v>1942</v>
      </c>
      <c r="C9" t="s">
        <v>2003</v>
      </c>
      <c r="D9" t="str">
        <f t="shared" si="0"/>
        <v xml:space="preserve">    ref_intext_figure6_ref_id: "In-text ref here"</v>
      </c>
    </row>
    <row r="10" spans="1:4">
      <c r="A10" t="s">
        <v>1964</v>
      </c>
      <c r="B10" t="s">
        <v>1948</v>
      </c>
      <c r="C10" t="s">
        <v>2003</v>
      </c>
      <c r="D10" t="str">
        <f t="shared" si="0"/>
        <v xml:space="preserve">    ref_intext_figure7_ref_id: "In-text ref here"</v>
      </c>
    </row>
    <row r="11" spans="1:4">
      <c r="A11" t="s">
        <v>1964</v>
      </c>
      <c r="B11" t="s">
        <v>1952</v>
      </c>
      <c r="C11" t="s">
        <v>2003</v>
      </c>
      <c r="D11" t="str">
        <f t="shared" si="0"/>
        <v xml:space="preserve">    ref_intext_vid1_ref_id: "In-text ref here"</v>
      </c>
    </row>
    <row r="12" spans="1:4">
      <c r="A12" t="s">
        <v>1964</v>
      </c>
      <c r="B12" t="s">
        <v>1953</v>
      </c>
      <c r="C12" t="s">
        <v>2003</v>
      </c>
      <c r="D12" t="str">
        <f t="shared" si="0"/>
        <v xml:space="preserve">    ref_intext_vid2_ref_id: "In-text ref here"</v>
      </c>
    </row>
    <row r="13" spans="1:4">
      <c r="A13" t="s">
        <v>1964</v>
      </c>
      <c r="B13" t="s">
        <v>1954</v>
      </c>
      <c r="C13" t="s">
        <v>2003</v>
      </c>
      <c r="D13" t="str">
        <f t="shared" si="0"/>
        <v xml:space="preserve">    ref_intext_vid3_ref_id: "In-text ref here"</v>
      </c>
    </row>
    <row r="14" spans="1:4">
      <c r="A14" t="s">
        <v>1964</v>
      </c>
      <c r="B14" t="s">
        <v>1955</v>
      </c>
      <c r="C14" t="s">
        <v>2003</v>
      </c>
      <c r="D14" t="str">
        <f t="shared" si="0"/>
        <v xml:space="preserve">    ref_intext_vid4_ref_id: "In-text ref here"</v>
      </c>
    </row>
    <row r="15" spans="1:4">
      <c r="A15" t="s">
        <v>1964</v>
      </c>
      <c r="B15" t="s">
        <v>1956</v>
      </c>
      <c r="C15" t="s">
        <v>2003</v>
      </c>
      <c r="D15" t="str">
        <f t="shared" si="0"/>
        <v xml:space="preserve">    ref_intext_vid5_ref_id: "In-text ref here"</v>
      </c>
    </row>
    <row r="16" spans="1:4">
      <c r="A16" t="s">
        <v>1964</v>
      </c>
      <c r="B16" t="s">
        <v>1957</v>
      </c>
      <c r="C16" t="s">
        <v>2003</v>
      </c>
      <c r="D16" t="str">
        <f t="shared" si="0"/>
        <v xml:space="preserve">    ref_intext_vid6_ref_id: "In-text ref here"</v>
      </c>
    </row>
    <row r="17" spans="1:4">
      <c r="A17" t="s">
        <v>1964</v>
      </c>
      <c r="B17" t="s">
        <v>1951</v>
      </c>
      <c r="C17" t="s">
        <v>2003</v>
      </c>
      <c r="D17" t="str">
        <f t="shared" si="0"/>
        <v xml:space="preserve">    ref_intext_vid7_ref_id: "In-text ref here"</v>
      </c>
    </row>
    <row r="18" spans="1:4">
      <c r="A18" t="s">
        <v>1964</v>
      </c>
      <c r="B18" t="s">
        <v>1950</v>
      </c>
      <c r="C18" t="s">
        <v>2004</v>
      </c>
      <c r="D18" t="str">
        <f t="shared" si="0"/>
        <v xml:space="preserve">    ref_bib_resource1_ref_id: "Full ref here"</v>
      </c>
    </row>
    <row r="19" spans="1:4">
      <c r="A19" t="s">
        <v>1964</v>
      </c>
      <c r="B19" t="s">
        <v>1958</v>
      </c>
      <c r="C19" t="s">
        <v>2004</v>
      </c>
      <c r="D19" t="str">
        <f t="shared" si="0"/>
        <v xml:space="preserve">    ref_bib_resource2_ref_id: "Full ref here"</v>
      </c>
    </row>
    <row r="20" spans="1:4">
      <c r="A20" t="s">
        <v>1964</v>
      </c>
      <c r="B20" t="s">
        <v>1959</v>
      </c>
      <c r="C20" t="s">
        <v>2004</v>
      </c>
      <c r="D20" t="str">
        <f t="shared" si="0"/>
        <v xml:space="preserve">    ref_bib_resource3_ref_id: "Full ref here"</v>
      </c>
    </row>
    <row r="21" spans="1:4">
      <c r="A21" t="s">
        <v>1964</v>
      </c>
      <c r="B21" t="s">
        <v>1960</v>
      </c>
      <c r="C21" t="s">
        <v>2004</v>
      </c>
      <c r="D21" t="str">
        <f t="shared" si="0"/>
        <v xml:space="preserve">    ref_bib_resource4_ref_id: "Full ref here"</v>
      </c>
    </row>
    <row r="22" spans="1:4">
      <c r="A22" t="s">
        <v>1964</v>
      </c>
      <c r="B22" t="s">
        <v>1949</v>
      </c>
      <c r="C22" t="s">
        <v>2004</v>
      </c>
      <c r="D22" t="str">
        <f t="shared" si="0"/>
        <v xml:space="preserve">    ref_bib_resource5_ref_id: "Full ref here"</v>
      </c>
    </row>
    <row r="23" spans="1:4">
      <c r="A23" t="s">
        <v>1964</v>
      </c>
      <c r="B23" t="s">
        <v>1961</v>
      </c>
      <c r="C23" t="s">
        <v>2004</v>
      </c>
      <c r="D23" t="str">
        <f t="shared" si="0"/>
        <v xml:space="preserve">    ref_bib_resource6_ref_id: "Full ref here"</v>
      </c>
    </row>
    <row r="24" spans="1:4">
      <c r="A24" t="s">
        <v>1964</v>
      </c>
      <c r="B24" t="s">
        <v>1962</v>
      </c>
      <c r="C24" t="s">
        <v>2004</v>
      </c>
      <c r="D24" t="str">
        <f t="shared" si="0"/>
        <v xml:space="preserve">    ref_bib_resource7_ref_id: "Full ref here"</v>
      </c>
    </row>
    <row r="25" spans="1:4">
      <c r="A25" t="s">
        <v>1964</v>
      </c>
      <c r="B25" t="s">
        <v>1963</v>
      </c>
      <c r="C25" t="s">
        <v>2004</v>
      </c>
      <c r="D25" t="str">
        <f t="shared" si="0"/>
        <v xml:space="preserve">    ref_bib_resource8_ref_id: "Full ref here"</v>
      </c>
    </row>
    <row r="26" spans="1:4">
      <c r="A26" t="s">
        <v>1964</v>
      </c>
      <c r="B26" t="s">
        <v>1998</v>
      </c>
      <c r="C26" t="s">
        <v>2004</v>
      </c>
      <c r="D26" t="str">
        <f t="shared" si="0"/>
        <v xml:space="preserve">    ref_bib_resource9_ref_id: "Full ref here"</v>
      </c>
    </row>
    <row r="27" spans="1:4">
      <c r="A27" t="s">
        <v>1964</v>
      </c>
      <c r="B27" t="s">
        <v>1999</v>
      </c>
      <c r="C27" t="s">
        <v>2004</v>
      </c>
      <c r="D27" t="str">
        <f t="shared" si="0"/>
        <v xml:space="preserve">    ref_bib_resource10_ref_id: "Full ref here"</v>
      </c>
    </row>
    <row r="28" spans="1:4">
      <c r="A28" t="s">
        <v>1964</v>
      </c>
      <c r="B28" t="s">
        <v>2000</v>
      </c>
      <c r="C28" t="s">
        <v>2004</v>
      </c>
      <c r="D28" t="str">
        <f t="shared" si="0"/>
        <v xml:space="preserve">    ref_bib_resource11_ref_id: "Full ref here"</v>
      </c>
    </row>
    <row r="29" spans="1:4">
      <c r="A29" t="s">
        <v>1964</v>
      </c>
      <c r="B29" t="s">
        <v>2001</v>
      </c>
      <c r="C29" t="s">
        <v>2004</v>
      </c>
      <c r="D29" t="str">
        <f t="shared" si="0"/>
        <v xml:space="preserve">    ref_bib_resource12_ref_id: "Full ref here"</v>
      </c>
    </row>
    <row r="30" spans="1:4">
      <c r="A30" t="s">
        <v>1964</v>
      </c>
      <c r="B30" t="s">
        <v>2002</v>
      </c>
      <c r="C30" t="s">
        <v>2004</v>
      </c>
      <c r="D30" t="str">
        <f t="shared" si="0"/>
        <v xml:space="preserve">    ref_bib_resource13_ref_id: "Full ref here"</v>
      </c>
    </row>
    <row r="31" spans="1:4">
      <c r="A31" t="s">
        <v>1964</v>
      </c>
      <c r="B31" t="s">
        <v>3660</v>
      </c>
      <c r="C31" t="s">
        <v>3663</v>
      </c>
      <c r="D31" t="str">
        <f t="shared" si="0"/>
        <v xml:space="preserve">    name_mod_name: "Model name"</v>
      </c>
    </row>
    <row r="32" spans="1:4">
      <c r="A32" t="s">
        <v>1964</v>
      </c>
      <c r="B32" t="s">
        <v>3661</v>
      </c>
      <c r="C32" t="s">
        <v>3662</v>
      </c>
      <c r="D32" t="str">
        <f t="shared" si="0"/>
        <v xml:space="preserve">    term_mod_name: "Model name here (with ref)"</v>
      </c>
    </row>
  </sheetData>
  <autoFilter ref="A1:D30" xr:uid="{5B9C1C1F-6928-4DA5-8716-D178E5716830}"/>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P267"/>
  <sheetViews>
    <sheetView topLeftCell="F1" zoomScaleNormal="100" workbookViewId="0">
      <pane ySplit="1" topLeftCell="A237" activePane="bottomLeft" state="frozen"/>
      <selection pane="bottomLeft" activeCell="H243" sqref="H243"/>
    </sheetView>
  </sheetViews>
  <sheetFormatPr defaultRowHeight="14.25"/>
  <cols>
    <col min="1" max="1" width="9" style="15"/>
    <col min="2" max="2" width="11.125" style="15" customWidth="1"/>
    <col min="3" max="3" width="18.375" style="15" customWidth="1"/>
    <col min="4" max="4" width="11.125" style="15" customWidth="1"/>
    <col min="5" max="5" width="29.125" style="15" customWidth="1"/>
    <col min="6" max="6" width="84.625" style="15" customWidth="1"/>
    <col min="7" max="7" width="27.375" style="15" hidden="1" customWidth="1"/>
    <col min="8" max="8" width="88.125" style="15" customWidth="1"/>
    <col min="9" max="9" width="9" style="15" hidden="1" customWidth="1"/>
    <col min="10" max="12" width="0" style="15" hidden="1" customWidth="1"/>
    <col min="13" max="13" width="35" style="15" customWidth="1"/>
    <col min="14" max="14" width="52.5" style="15" customWidth="1"/>
    <col min="15" max="15" width="14.875" style="15" customWidth="1"/>
    <col min="16" max="16" width="9" style="15"/>
  </cols>
  <sheetData>
    <row r="1" spans="1:15" ht="15">
      <c r="A1" s="15" t="s">
        <v>3077</v>
      </c>
      <c r="B1" s="16" t="s">
        <v>1289</v>
      </c>
      <c r="C1" s="15" t="s">
        <v>1225</v>
      </c>
      <c r="D1" s="16" t="s">
        <v>867</v>
      </c>
      <c r="E1" s="16" t="s">
        <v>732</v>
      </c>
      <c r="F1" s="16" t="s">
        <v>912</v>
      </c>
      <c r="G1" s="16" t="s">
        <v>1290</v>
      </c>
      <c r="H1" s="16" t="s">
        <v>735</v>
      </c>
      <c r="I1" s="16" t="s">
        <v>734</v>
      </c>
      <c r="J1" s="16" t="s">
        <v>733</v>
      </c>
      <c r="K1" s="16" t="s">
        <v>496</v>
      </c>
      <c r="L1" s="16" t="s">
        <v>2624</v>
      </c>
      <c r="M1" s="17" t="s">
        <v>1229</v>
      </c>
      <c r="N1" s="17" t="s">
        <v>1228</v>
      </c>
      <c r="O1" s="17" t="s">
        <v>1715</v>
      </c>
    </row>
    <row r="2" spans="1:15" ht="15">
      <c r="B2" s="15">
        <v>99</v>
      </c>
      <c r="C2" s="15" t="s">
        <v>3640</v>
      </c>
      <c r="D2" s="15" t="s">
        <v>910</v>
      </c>
      <c r="E2" s="18" t="s">
        <v>739</v>
      </c>
      <c r="F2" s="23" t="s">
        <v>637</v>
      </c>
      <c r="G2" s="20" t="str">
        <f>"(#"&amp;E2&amp;")=@{{ "&amp;D2&amp;"_"&amp;E2&amp;" }}@@: {{ "&amp;D2&amp;"_def_"&amp;E2&amp;" }}@@"</f>
        <v>(#cam_id_new)=@{{ field_cam_id_new }}@@: {{ field_def_cam_id_new }}@@</v>
      </c>
      <c r="H2" s="18">
        <v>999</v>
      </c>
      <c r="I2" s="18"/>
      <c r="J2" s="21" t="b">
        <v>1</v>
      </c>
      <c r="K2" s="24" t="b">
        <v>0</v>
      </c>
      <c r="L2" s="24" t="b">
        <v>0</v>
      </c>
      <c r="M2" s="15" t="str">
        <f t="shared" ref="M2:M65" si="0">"    "&amp;D2&amp;"_"&amp;E2&amp;": """&amp;F2&amp;""""</f>
        <v xml:space="preserve">    field_cam_id_new: "**New Camera ID**"</v>
      </c>
      <c r="N2" s="15" t="str">
        <f t="shared" ref="N2:N65" si="1">IF(H2=999,"",("    "&amp;D2&amp;"_def_"&amp;E2&amp;": """&amp;H2&amp;""""))</f>
        <v/>
      </c>
    </row>
    <row r="3" spans="1:15" ht="15">
      <c r="B3" s="15">
        <v>100</v>
      </c>
      <c r="C3" s="15" t="s">
        <v>3640</v>
      </c>
      <c r="D3" s="15" t="s">
        <v>910</v>
      </c>
      <c r="E3" s="18" t="s">
        <v>736</v>
      </c>
      <c r="F3" s="23" t="s">
        <v>636</v>
      </c>
      <c r="G3" s="20" t="str">
        <f>"(#"&amp;E3&amp;")=@{{ "&amp;D3&amp;"_"&amp;E3&amp;" }}@@: {{ "&amp;D3&amp;"_def_"&amp;E3&amp;" }}@@"</f>
        <v>(#camera_make_new)=@{{ field_camera_make_new }}@@: {{ field_def_camera_make_new }}@@</v>
      </c>
      <c r="H3" s="18">
        <v>999</v>
      </c>
      <c r="I3" s="18"/>
      <c r="J3" s="21" t="b">
        <v>1</v>
      </c>
      <c r="K3" s="24" t="b">
        <v>0</v>
      </c>
      <c r="L3" s="24" t="b">
        <v>0</v>
      </c>
      <c r="M3" s="15" t="str">
        <f t="shared" si="0"/>
        <v xml:space="preserve">    field_camera_make_new: "**New Camera Make**"</v>
      </c>
      <c r="N3" s="15" t="str">
        <f t="shared" si="1"/>
        <v/>
      </c>
    </row>
    <row r="4" spans="1:15" ht="15">
      <c r="B4" s="15">
        <v>101</v>
      </c>
      <c r="C4" s="15" t="s">
        <v>3640</v>
      </c>
      <c r="D4" s="15" t="s">
        <v>910</v>
      </c>
      <c r="E4" s="18" t="s">
        <v>737</v>
      </c>
      <c r="F4" s="23" t="s">
        <v>635</v>
      </c>
      <c r="G4" s="20" t="str">
        <f>"(#"&amp;E4&amp;")=@{{ "&amp;D4&amp;"_"&amp;E4&amp;" }}@@: {{ "&amp;D4&amp;"_def_"&amp;E4&amp;" }}@@"</f>
        <v>(#camera_model_new)=@{{ field_camera_model_new }}@@: {{ field_def_camera_model_new }}@@</v>
      </c>
      <c r="H4" s="18">
        <v>999</v>
      </c>
      <c r="I4" s="18"/>
      <c r="J4" s="21" t="b">
        <v>1</v>
      </c>
      <c r="K4" s="24" t="b">
        <v>0</v>
      </c>
      <c r="L4" s="24" t="b">
        <v>0</v>
      </c>
      <c r="M4" s="15" t="str">
        <f t="shared" si="0"/>
        <v xml:space="preserve">    field_camera_model_new: "**New Camera Model**"</v>
      </c>
      <c r="N4" s="15" t="str">
        <f t="shared" si="1"/>
        <v/>
      </c>
    </row>
    <row r="5" spans="1:15" ht="15">
      <c r="B5" s="15">
        <v>102</v>
      </c>
      <c r="C5" s="15" t="s">
        <v>3640</v>
      </c>
      <c r="D5" s="15" t="s">
        <v>910</v>
      </c>
      <c r="E5" s="18" t="s">
        <v>738</v>
      </c>
      <c r="F5" s="23" t="s">
        <v>634</v>
      </c>
      <c r="G5" s="20" t="str">
        <f>"(#"&amp;E5&amp;")=@{{ "&amp;D5&amp;"_"&amp;E5&amp;" }}@@: {{ "&amp;D5&amp;"_def_"&amp;E5&amp;" }}@@"</f>
        <v>(#camera_serial_number_new)=@{{ field_camera_serial_number_new }}@@: {{ field_def_camera_serial_number_new }}@@</v>
      </c>
      <c r="H5" s="18">
        <v>999</v>
      </c>
      <c r="I5" s="18"/>
      <c r="J5" s="21" t="b">
        <v>1</v>
      </c>
      <c r="K5" s="24" t="b">
        <v>0</v>
      </c>
      <c r="L5" s="24" t="b">
        <v>0</v>
      </c>
      <c r="M5" s="15" t="str">
        <f t="shared" si="0"/>
        <v xml:space="preserve">    field_camera_serial_number_new: "**New Camera Serial Number**"</v>
      </c>
      <c r="N5" s="15" t="str">
        <f t="shared" si="1"/>
        <v/>
      </c>
    </row>
    <row r="6" spans="1:15" ht="15">
      <c r="B6" s="15">
        <v>103</v>
      </c>
      <c r="C6" s="15" t="s">
        <v>3640</v>
      </c>
      <c r="D6" s="15" t="s">
        <v>910</v>
      </c>
      <c r="E6" s="18" t="s">
        <v>740</v>
      </c>
      <c r="F6" s="23" t="s">
        <v>3664</v>
      </c>
      <c r="G6" s="20" t="str">
        <f>"(#"&amp;E6&amp;")=@{{ "&amp;D6&amp;"_"&amp;E6&amp;" }}@@: {{ "&amp;D6&amp;"_def_"&amp;E6&amp;" }}@@"</f>
        <v>(#sd_id_new)=@{{ field_sd_id_new }}@@: {{ field_def_sd_id_new }}@@</v>
      </c>
      <c r="H6" s="18">
        <v>999</v>
      </c>
      <c r="I6" s="18"/>
      <c r="J6" s="21" t="b">
        <v>0</v>
      </c>
      <c r="K6" s="22" t="b">
        <v>1</v>
      </c>
      <c r="L6" s="22" t="b">
        <v>1</v>
      </c>
      <c r="M6" s="15" t="str">
        <f t="shared" si="0"/>
        <v xml:space="preserve">    field_sd_id_new: "***New SD Card ID"</v>
      </c>
      <c r="N6" s="15" t="str">
        <f t="shared" si="1"/>
        <v/>
      </c>
    </row>
    <row r="7" spans="1:15">
      <c r="C7" t="s">
        <v>336</v>
      </c>
      <c r="D7" t="s">
        <v>3652</v>
      </c>
      <c r="E7" t="s">
        <v>918</v>
      </c>
      <c r="F7" t="s">
        <v>3654</v>
      </c>
      <c r="H7" s="15">
        <v>999</v>
      </c>
      <c r="M7" s="15" t="str">
        <f t="shared" si="0"/>
        <v xml:space="preserve">    mod_appl_mod_divers_rich_alpha: "Alpha richness (&amp;alpha)"</v>
      </c>
      <c r="N7" s="15" t="str">
        <f t="shared" si="1"/>
        <v/>
      </c>
    </row>
    <row r="8" spans="1:15">
      <c r="A8" s="40"/>
      <c r="B8" s="40"/>
      <c r="C8" s="8" t="s">
        <v>374</v>
      </c>
      <c r="D8" s="8" t="s">
        <v>333</v>
      </c>
      <c r="E8" s="8" t="s">
        <v>382</v>
      </c>
      <c r="F8" s="8" t="s">
        <v>369</v>
      </c>
      <c r="G8" s="20" t="str">
        <f t="shared" ref="G8:G39" si="2">"(#"&amp;E8&amp;")=@{{ "&amp;D8&amp;"_"&amp;E8&amp;" }}@@: {{ "&amp;D8&amp;"_def_"&amp;E8&amp;" }}@@"</f>
        <v>(#obj_divers_rich)=@{{ name_obj_divers_rich }}@@: {{ name_def_obj_divers_rich }}@@</v>
      </c>
      <c r="H8" s="18">
        <v>999</v>
      </c>
      <c r="I8" s="40"/>
      <c r="J8" s="40"/>
      <c r="K8" s="40"/>
      <c r="L8" s="40"/>
      <c r="M8" s="40" t="str">
        <f t="shared" si="0"/>
        <v xml:space="preserve">    name_obj_divers_rich: "Species diversity &amp; richness"</v>
      </c>
      <c r="N8" s="15" t="str">
        <f t="shared" si="1"/>
        <v/>
      </c>
      <c r="O8" s="40"/>
    </row>
    <row r="9" spans="1:15" ht="15">
      <c r="B9" s="15">
        <v>1</v>
      </c>
      <c r="C9" s="15" t="s">
        <v>3637</v>
      </c>
      <c r="D9" s="15" t="s">
        <v>910</v>
      </c>
      <c r="E9" s="18" t="s">
        <v>729</v>
      </c>
      <c r="F9" s="19" t="s">
        <v>3666</v>
      </c>
      <c r="G9" s="20" t="str">
        <f t="shared" si="2"/>
        <v>(#access_method)=@{{ field_access_method }}@@: {{ field_def_access_method }}@@</v>
      </c>
      <c r="H9" s="18" t="s">
        <v>741</v>
      </c>
      <c r="I9" s="18"/>
      <c r="J9" s="21" t="b">
        <v>0</v>
      </c>
      <c r="K9" s="22" t="b">
        <v>1</v>
      </c>
      <c r="L9" s="22" t="b">
        <v>1</v>
      </c>
      <c r="M9" s="15" t="str">
        <f t="shared" si="0"/>
        <v xml:space="preserve">    field_access_method: "***Access Method**"</v>
      </c>
      <c r="N9" s="15" t="str">
        <f t="shared" si="1"/>
        <v xml:space="preserve">    field_def_access_method: "The method used to reach the camera location (e.g., on 'Foot,' 'ATV,' 'Helicopter,' etc.)."</v>
      </c>
      <c r="O9" s="15" t="str">
        <f>"    "&amp;D9&amp;"_"&amp;E9&amp;"_bold: """&amp;"**"&amp;F9&amp;"**"&amp;""""</f>
        <v xml:space="preserve">    field_access_method_bold: "*****Access Method****"</v>
      </c>
    </row>
    <row r="10" spans="1:15" ht="15">
      <c r="B10" s="15">
        <v>3</v>
      </c>
      <c r="C10" s="18" t="s">
        <v>524</v>
      </c>
      <c r="D10" s="15" t="s">
        <v>910</v>
      </c>
      <c r="E10" s="18" t="s">
        <v>674</v>
      </c>
      <c r="F10" s="23" t="s">
        <v>3079</v>
      </c>
      <c r="G10" s="20" t="str">
        <f t="shared" si="2"/>
        <v>(#age_class)=@{{ field_age_class }}@@: {{ field_def_age_class }}@@</v>
      </c>
      <c r="H10" s="18" t="s">
        <v>742</v>
      </c>
      <c r="I10" s="18"/>
      <c r="J10" s="21" t="b">
        <v>1</v>
      </c>
      <c r="K10" s="22" t="b">
        <v>1</v>
      </c>
      <c r="L10" s="22" t="b">
        <v>1</v>
      </c>
      <c r="M10" s="15" t="str">
        <f t="shared" si="0"/>
        <v xml:space="preserve">    field_age_class: "**Age Class**"</v>
      </c>
      <c r="N10" s="15" t="str">
        <f t="shared" si="1"/>
        <v xml:space="preserve">    field_def_age_class: "The age classification of individual(s) being categorized (e.g., 'Adult,' 'Juvenile,' 'Subadult,' 'Subadult - Young of Year,' 'Subadult - Yearling,' or 'Unknown'). "</v>
      </c>
    </row>
    <row r="11" spans="1:15" ht="15">
      <c r="B11" s="15">
        <v>4</v>
      </c>
      <c r="C11" s="18" t="s">
        <v>524</v>
      </c>
      <c r="D11" s="15" t="s">
        <v>910</v>
      </c>
      <c r="E11" s="18" t="s">
        <v>672</v>
      </c>
      <c r="F11" s="23" t="s">
        <v>3080</v>
      </c>
      <c r="G11" s="20" t="str">
        <f t="shared" si="2"/>
        <v>(#analyst)=@{{ field_analyst }}@@: {{ field_def_analyst }}@@</v>
      </c>
      <c r="H11" s="18" t="s">
        <v>673</v>
      </c>
      <c r="I11" s="18"/>
      <c r="J11" s="21" t="b">
        <v>1</v>
      </c>
      <c r="K11" s="22" t="b">
        <v>1</v>
      </c>
      <c r="L11" s="22" t="b">
        <v>1</v>
      </c>
      <c r="M11" s="15" t="str">
        <f t="shared" si="0"/>
        <v xml:space="preserve">    field_analyst: "**Analyst**"</v>
      </c>
      <c r="N11" s="15" t="str">
        <f t="shared" si="1"/>
        <v xml:space="preserve">    field_def_analyst: "The first and last names of the individual who provided the observation data point (species identification and associated information). If there are multiple analysts for an observation, enter the primary analyst."</v>
      </c>
    </row>
    <row r="12" spans="1:15" ht="15">
      <c r="B12" s="15">
        <v>5</v>
      </c>
      <c r="C12" s="18" t="s">
        <v>524</v>
      </c>
      <c r="D12" s="15" t="s">
        <v>910</v>
      </c>
      <c r="E12" s="18" t="s">
        <v>727</v>
      </c>
      <c r="F12" s="23" t="s">
        <v>3665</v>
      </c>
      <c r="G12" s="20" t="str">
        <f t="shared" si="2"/>
        <v>(#animal_id)=@{{ field_animal_id }}@@: {{ field_def_animal_id }}@@</v>
      </c>
      <c r="H12" s="18" t="s">
        <v>728</v>
      </c>
      <c r="I12" s="18" t="b">
        <v>1</v>
      </c>
      <c r="J12" s="21" t="b">
        <v>0</v>
      </c>
      <c r="K12" s="22" t="b">
        <v>1</v>
      </c>
      <c r="L12" s="24" t="b">
        <v>0</v>
      </c>
      <c r="M12" s="15" t="str">
        <f t="shared" si="0"/>
        <v xml:space="preserve">    field_animal_id: "***Animal ID**"</v>
      </c>
      <c r="N12" s="15" t="str">
        <f t="shared" si="1"/>
        <v xml:space="preserve">    field_def_animal_id: "A unique ID for an animal that can be uniquely identified (e.g., marked in some way). If multiple unique individuals are identified, enter an Animal ID for each as a unique row. Leave blank if not applicable."</v>
      </c>
    </row>
    <row r="13" spans="1:15" ht="15">
      <c r="B13" s="15">
        <v>8</v>
      </c>
      <c r="C13" s="15" t="s">
        <v>3635</v>
      </c>
      <c r="D13" s="15" t="s">
        <v>910</v>
      </c>
      <c r="E13" s="18" t="s">
        <v>671</v>
      </c>
      <c r="F13" s="19" t="s">
        <v>3081</v>
      </c>
      <c r="G13" s="20" t="str">
        <f t="shared" si="2"/>
        <v>(#baitlure_bait_lure_type)=@{{ field_baitlure_bait_lure_type }}@@: {{ field_def_baitlure_bait_lure_type }}@@</v>
      </c>
      <c r="H13" s="18" t="s">
        <v>843</v>
      </c>
      <c r="I13" s="18" t="b">
        <v>1</v>
      </c>
      <c r="J13" s="21" t="b">
        <v>1</v>
      </c>
      <c r="K13" s="22" t="b">
        <v>1</v>
      </c>
      <c r="L13" s="22" t="b">
        <v>1</v>
      </c>
      <c r="M13" s="15" t="str">
        <f t="shared" si="0"/>
        <v xml:space="preserve">    field_baitlure_bait_lure_type: "**Bait*/Lure Type**"</v>
      </c>
      <c r="N13" s="15" t="str">
        <f t="shared" si="1"/>
        <v xml:space="preserve">    field_def_baitlure_bait_lure_type: "The type of bait or lure used at a camera location. Record 'None' if a Bait*/Lure Type was not used and 'Unknown' if not known. If 'Other,' describe in the Deployment Comments."</v>
      </c>
    </row>
    <row r="14" spans="1:15" ht="15">
      <c r="B14" s="15">
        <v>9</v>
      </c>
      <c r="C14" s="15" t="s">
        <v>3640</v>
      </c>
      <c r="D14" s="15" t="s">
        <v>910</v>
      </c>
      <c r="E14" s="18" t="s">
        <v>725</v>
      </c>
      <c r="F14" s="23" t="s">
        <v>3667</v>
      </c>
      <c r="G14" s="20" t="str">
        <f t="shared" si="2"/>
        <v>(#batteries_replaced)=@{{ field_batteries_replaced }}@@: {{ field_def_batteries_replaced }}@@</v>
      </c>
      <c r="H14" s="18" t="s">
        <v>726</v>
      </c>
      <c r="I14" s="18"/>
      <c r="J14" s="21" t="b">
        <v>0</v>
      </c>
      <c r="K14" s="22" t="b">
        <v>1</v>
      </c>
      <c r="L14" s="22" t="b">
        <v>1</v>
      </c>
      <c r="M14" s="15" t="str">
        <f t="shared" si="0"/>
        <v xml:space="preserve">    field_batteries_replaced: "***Batteries Replaced**"</v>
      </c>
      <c r="N14" s="15" t="str">
        <f t="shared" si="1"/>
        <v xml:space="preserve">    field_def_batteries_replaced: "Whether the camera's batteries were replaced."</v>
      </c>
    </row>
    <row r="15" spans="1:15" ht="15">
      <c r="B15" s="15">
        <v>10</v>
      </c>
      <c r="C15" s="15" t="s">
        <v>3640</v>
      </c>
      <c r="D15" s="15" t="s">
        <v>910</v>
      </c>
      <c r="E15" s="18" t="s">
        <v>724</v>
      </c>
      <c r="F15" s="19" t="s">
        <v>1965</v>
      </c>
      <c r="G15" s="20" t="str">
        <f t="shared" si="2"/>
        <v>(#behaviour)=@{{ field_behaviour }}@@: {{ field_def_behaviour }}@@</v>
      </c>
      <c r="H15" s="18" t="s">
        <v>746</v>
      </c>
      <c r="I15" s="18"/>
      <c r="J15" s="21" t="b">
        <v>0</v>
      </c>
      <c r="K15" s="22" t="b">
        <v>1</v>
      </c>
      <c r="L15" s="22" t="b">
        <v>1</v>
      </c>
      <c r="M15" s="15" t="str">
        <f t="shared" si="0"/>
        <v xml:space="preserve">    field_behaviour: "**\*Behaviour**"</v>
      </c>
      <c r="N15" s="15" t="str">
        <f t="shared" si="1"/>
        <v xml:space="preserve">    field_def_behaviour: "The behaviour of the individual(s) being categorized (e.g., 'Standing,' 'Drinking,' 'Vigilant,' etc.)."</v>
      </c>
    </row>
    <row r="16" spans="1:15" ht="15">
      <c r="B16" s="15">
        <v>11</v>
      </c>
      <c r="C16" s="15" t="s">
        <v>3640</v>
      </c>
      <c r="D16" s="15" t="s">
        <v>910</v>
      </c>
      <c r="E16" s="18" t="s">
        <v>722</v>
      </c>
      <c r="F16" s="23" t="s">
        <v>1966</v>
      </c>
      <c r="G16" s="20" t="str">
        <f t="shared" si="2"/>
        <v>(#camera_active_on_arrival)=@{{ field_camera_active_on_arrival }}@@: {{ field_def_camera_active_on_arrival }}@@</v>
      </c>
      <c r="H16" s="18" t="s">
        <v>723</v>
      </c>
      <c r="I16" s="18"/>
      <c r="J16" s="21" t="b">
        <v>0</v>
      </c>
      <c r="K16" s="22" t="b">
        <v>1</v>
      </c>
      <c r="L16" s="22" t="b">
        <v>1</v>
      </c>
      <c r="M16" s="15" t="str">
        <f t="shared" si="0"/>
        <v xml:space="preserve">    field_camera_active_on_arrival: "**\*Camera Active On Arrival**"</v>
      </c>
      <c r="N16" s="15" t="str">
        <f t="shared" si="1"/>
        <v xml:space="preserve">    field_def_camera_active_on_arrival: "Whether a camera was functional upon arrival."</v>
      </c>
    </row>
    <row r="17" spans="2:14" ht="15">
      <c r="B17" s="15">
        <v>12</v>
      </c>
      <c r="C17" s="15" t="s">
        <v>3640</v>
      </c>
      <c r="D17" s="15" t="s">
        <v>910</v>
      </c>
      <c r="E17" s="18" t="s">
        <v>720</v>
      </c>
      <c r="F17" s="23" t="s">
        <v>1967</v>
      </c>
      <c r="G17" s="20" t="str">
        <f t="shared" si="2"/>
        <v>(#camera_active_on_departure)=@{{ field_camera_active_on_departure }}@@: {{ field_def_camera_active_on_departure }}@@</v>
      </c>
      <c r="H17" s="18" t="s">
        <v>721</v>
      </c>
      <c r="I17" s="18"/>
      <c r="J17" s="21" t="b">
        <v>0</v>
      </c>
      <c r="K17" s="22" t="b">
        <v>1</v>
      </c>
      <c r="L17" s="22" t="b">
        <v>1</v>
      </c>
      <c r="M17" s="15" t="str">
        <f t="shared" si="0"/>
        <v xml:space="preserve">    field_camera_active_on_departure: "**\*Camera Active On Departure**"</v>
      </c>
      <c r="N17" s="15" t="str">
        <f t="shared" si="1"/>
        <v xml:space="preserve">    field_def_camera_active_on_departure: "Whether a camera was functional upon departure."</v>
      </c>
    </row>
    <row r="18" spans="2:14" ht="15">
      <c r="B18" s="15">
        <v>14</v>
      </c>
      <c r="C18" s="15" t="s">
        <v>3639</v>
      </c>
      <c r="D18" s="15" t="s">
        <v>910</v>
      </c>
      <c r="E18" s="18" t="s">
        <v>719</v>
      </c>
      <c r="F18" s="23" t="s">
        <v>1968</v>
      </c>
      <c r="G18" s="20" t="str">
        <f t="shared" si="2"/>
        <v>(#camera_attachment)=@{{ field_camera_attachment }}@@: {{ field_def_camera_attachment }}@@</v>
      </c>
      <c r="H18" s="18" t="s">
        <v>844</v>
      </c>
      <c r="I18" s="18" t="b">
        <v>1</v>
      </c>
      <c r="J18" s="21" t="b">
        <v>0</v>
      </c>
      <c r="K18" s="22" t="b">
        <v>1</v>
      </c>
      <c r="L18" s="22" t="b">
        <v>1</v>
      </c>
      <c r="M18" s="15" t="str">
        <f t="shared" si="0"/>
        <v xml:space="preserve">    field_camera_attachment: "**\*Camera Attachment**"</v>
      </c>
      <c r="N18" s="15" t="str">
        <f t="shared" si="1"/>
        <v xml:space="preserve">    field_def_camera_attachment: "The method*/tools used to attach the camera (e.g., attached to a tree with a bungee cord; reported as codes such as 'Tree + Bungee*/Strap'). If 'Other,' describe in the Camera Location Comments."</v>
      </c>
    </row>
    <row r="19" spans="2:14" ht="15">
      <c r="B19" s="15">
        <v>15</v>
      </c>
      <c r="C19" s="15" t="s">
        <v>3640</v>
      </c>
      <c r="D19" s="15" t="s">
        <v>910</v>
      </c>
      <c r="E19" s="18" t="s">
        <v>717</v>
      </c>
      <c r="F19" s="23" t="s">
        <v>1969</v>
      </c>
      <c r="G19" s="20" t="str">
        <f t="shared" si="2"/>
        <v>(#camera_damaged)=@{{ field_camera_damaged }}@@: {{ field_def_camera_damaged }}@@</v>
      </c>
      <c r="H19" s="18" t="s">
        <v>718</v>
      </c>
      <c r="I19" s="18"/>
      <c r="J19" s="21" t="b">
        <v>0</v>
      </c>
      <c r="K19" s="22" t="b">
        <v>1</v>
      </c>
      <c r="L19" s="22" t="b">
        <v>1</v>
      </c>
      <c r="M19" s="15" t="str">
        <f t="shared" si="0"/>
        <v xml:space="preserve">    field_camera_damaged: "**\*Camera Damaged**"</v>
      </c>
      <c r="N19" s="15" t="str">
        <f t="shared" si="1"/>
        <v xml:space="preserve">    field_def_camera_damaged: "Whether the camera was damaged or malfunctioning; if there is any damage to the device (physical or mechanical), the crew should describe the damage in the Service*/Retrieval Comments."</v>
      </c>
    </row>
    <row r="20" spans="2:14" ht="15">
      <c r="B20" s="15">
        <v>17</v>
      </c>
      <c r="C20" s="15" t="s">
        <v>3639</v>
      </c>
      <c r="D20" s="15" t="s">
        <v>910</v>
      </c>
      <c r="E20" s="18" t="s">
        <v>716</v>
      </c>
      <c r="F20" s="19" t="s">
        <v>1970</v>
      </c>
      <c r="G20" s="20" t="str">
        <f t="shared" si="2"/>
        <v>(#camera_direction)=@{{ field_camera_direction }}@@: {{ field_def_camera_direction }}@@</v>
      </c>
      <c r="H20" s="18" t="s">
        <v>747</v>
      </c>
      <c r="I20" s="18"/>
      <c r="J20" s="21" t="b">
        <v>0</v>
      </c>
      <c r="K20" s="22" t="b">
        <v>1</v>
      </c>
      <c r="L20" s="22" t="b">
        <v>1</v>
      </c>
      <c r="M20" s="15" t="str">
        <f t="shared" si="0"/>
        <v xml:space="preserve">    field_camera_direction: "**\*Camera Direction (degrees)**"</v>
      </c>
      <c r="N20" s="15" t="str">
        <f t="shared" si="1"/>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21" spans="2:14" ht="15">
      <c r="B21" s="15">
        <v>18</v>
      </c>
      <c r="C21" s="15" t="s">
        <v>3639</v>
      </c>
      <c r="D21" s="15" t="s">
        <v>910</v>
      </c>
      <c r="E21" s="18" t="s">
        <v>669</v>
      </c>
      <c r="F21" s="23" t="s">
        <v>3082</v>
      </c>
      <c r="G21" s="20" t="str">
        <f t="shared" si="2"/>
        <v>(#camera_height)=@{{ field_camera_height }}@@: {{ field_def_camera_height }}@@</v>
      </c>
      <c r="H21" s="18" t="s">
        <v>670</v>
      </c>
      <c r="I21" s="18"/>
      <c r="J21" s="21" t="b">
        <v>1</v>
      </c>
      <c r="K21" s="22" t="b">
        <v>1</v>
      </c>
      <c r="L21" s="22" t="b">
        <v>1</v>
      </c>
      <c r="M21" s="15" t="str">
        <f t="shared" si="0"/>
        <v xml:space="preserve">    field_camera_height: "**Camera Height (m) **"</v>
      </c>
      <c r="N21" s="15" t="str">
        <f t="shared" si="1"/>
        <v xml:space="preserve">    field_def_camera_height: "The height from the ground (below snow) to the bottom of the lens (metres; to the nearest 0.05 m)."</v>
      </c>
    </row>
    <row r="22" spans="2:14" ht="15">
      <c r="B22" s="15">
        <v>19</v>
      </c>
      <c r="C22" s="15" t="s">
        <v>3640</v>
      </c>
      <c r="D22" s="15" t="s">
        <v>910</v>
      </c>
      <c r="E22" s="18" t="s">
        <v>667</v>
      </c>
      <c r="F22" s="23" t="s">
        <v>3083</v>
      </c>
      <c r="G22" s="20" t="str">
        <f t="shared" si="2"/>
        <v>(#camera_id)=@{{ field_camera_id }}@@: {{ field_def_camera_id }}@@</v>
      </c>
      <c r="H22" s="18" t="s">
        <v>668</v>
      </c>
      <c r="I22" s="18"/>
      <c r="J22" s="21" t="b">
        <v>1</v>
      </c>
      <c r="K22" s="22" t="b">
        <v>1</v>
      </c>
      <c r="L22" s="22" t="b">
        <v>1</v>
      </c>
      <c r="M22" s="15" t="str">
        <f t="shared" si="0"/>
        <v xml:space="preserve">    field_camera_id: "**Camera ID**"</v>
      </c>
      <c r="N22" s="15" t="str">
        <f t="shared" si="1"/>
        <v xml:space="preserve">    field_def_camera_id: "A unique alphanumeric ID for the camera that distinguishes it from other cameras of the same make or model."</v>
      </c>
    </row>
    <row r="23" spans="2:14" ht="15">
      <c r="B23" s="15">
        <v>21</v>
      </c>
      <c r="C23" s="15" t="s">
        <v>3644</v>
      </c>
      <c r="D23" s="15" t="s">
        <v>910</v>
      </c>
      <c r="E23" s="18" t="s">
        <v>715</v>
      </c>
      <c r="F23" s="23" t="s">
        <v>1971</v>
      </c>
      <c r="G23" s="20" t="str">
        <f t="shared" si="2"/>
        <v>(#camera_location_characteristics)=@{{ field_camera_location_characteristics }}@@: {{ field_def_camera_location_characteristics }}@@</v>
      </c>
      <c r="H23" s="18" t="s">
        <v>749</v>
      </c>
      <c r="I23" s="18" t="b">
        <v>1</v>
      </c>
      <c r="J23" s="21" t="b">
        <v>0</v>
      </c>
      <c r="K23" s="22" t="b">
        <v>1</v>
      </c>
      <c r="L23" s="22" t="b">
        <v>1</v>
      </c>
      <c r="M23" s="15" t="str">
        <f t="shared" si="0"/>
        <v xml:space="preserve">    field_camera_location_characteristics: "**\*Camera Location Characteristic(s)**"</v>
      </c>
      <c r="N23" s="15" t="str">
        <f t="shared" si="1"/>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24" spans="2:14" ht="15">
      <c r="B24" s="15">
        <v>22</v>
      </c>
      <c r="C24" s="15" t="s">
        <v>3644</v>
      </c>
      <c r="D24" s="15" t="s">
        <v>910</v>
      </c>
      <c r="E24" s="18" t="s">
        <v>713</v>
      </c>
      <c r="F24" s="23" t="s">
        <v>1972</v>
      </c>
      <c r="G24" s="20" t="str">
        <f t="shared" si="2"/>
        <v>(#camera_location_comments)=@{{ field_camera_location_comments }}@@: {{ field_def_camera_location_comments }}@@</v>
      </c>
      <c r="H24" s="18" t="s">
        <v>714</v>
      </c>
      <c r="I24" s="18"/>
      <c r="J24" s="21" t="b">
        <v>0</v>
      </c>
      <c r="K24" s="22" t="b">
        <v>1</v>
      </c>
      <c r="L24" s="22" t="b">
        <v>1</v>
      </c>
      <c r="M24" s="15" t="str">
        <f t="shared" si="0"/>
        <v xml:space="preserve">    field_camera_location_comments: "**\*Camera Location Comments**"</v>
      </c>
      <c r="N24" s="15" t="str">
        <f t="shared" si="1"/>
        <v xml:space="preserve">    field_def_camera_location_comments: "Comments describing additional details about a camera location."</v>
      </c>
    </row>
    <row r="25" spans="2:14" ht="15">
      <c r="B25" s="15">
        <v>23</v>
      </c>
      <c r="C25" s="15" t="s">
        <v>3644</v>
      </c>
      <c r="D25" s="15" t="s">
        <v>910</v>
      </c>
      <c r="E25" s="18" t="s">
        <v>666</v>
      </c>
      <c r="F25" s="23" t="s">
        <v>3668</v>
      </c>
      <c r="G25" s="20" t="str">
        <f t="shared" si="2"/>
        <v>(#camera_location_name)=@{{ field_camera_location_name }}@@: {{ field_def_camera_location_name }}@@</v>
      </c>
      <c r="H25" s="18" t="s">
        <v>750</v>
      </c>
      <c r="I25" s="18"/>
      <c r="J25" s="21" t="b">
        <v>1</v>
      </c>
      <c r="K25" s="22" t="b">
        <v>1</v>
      </c>
      <c r="L25" s="22" t="b">
        <v>1</v>
      </c>
      <c r="M25" s="15" t="str">
        <f t="shared" si="0"/>
        <v xml:space="preserve">    field_camera_location_name: "**Camera Location Name**"</v>
      </c>
      <c r="N25" s="15" t="str">
        <f t="shared" si="1"/>
        <v xml:space="preserve">    field_def_camera_location_name: "A unique alphanumeric identifier for the location where a single camera was placed (e.g., 'bh1,' 'bh2')."</v>
      </c>
    </row>
    <row r="26" spans="2:14" ht="15">
      <c r="B26" s="15">
        <v>24</v>
      </c>
      <c r="C26" s="15" t="s">
        <v>3640</v>
      </c>
      <c r="D26" s="15" t="s">
        <v>910</v>
      </c>
      <c r="E26" s="18" t="s">
        <v>665</v>
      </c>
      <c r="F26" s="23" t="s">
        <v>3084</v>
      </c>
      <c r="G26" s="20" t="str">
        <f t="shared" si="2"/>
        <v>(#camera_make)=@{{ field_camera_make }}@@: {{ field_def_camera_make }}@@</v>
      </c>
      <c r="H26" s="18" t="s">
        <v>751</v>
      </c>
      <c r="I26" s="18"/>
      <c r="J26" s="21" t="b">
        <v>1</v>
      </c>
      <c r="K26" s="22" t="b">
        <v>1</v>
      </c>
      <c r="L26" s="22" t="b">
        <v>1</v>
      </c>
      <c r="M26" s="15" t="str">
        <f t="shared" si="0"/>
        <v xml:space="preserve">    field_camera_make: "**Camera Make**"</v>
      </c>
      <c r="N26" s="15" t="str">
        <f t="shared" si="1"/>
        <v xml:space="preserve">    field_def_camera_make: "The make of a particular camera (i.e., the manufacturer, e.g., 'Reconyx' or 'Bushnell')."</v>
      </c>
    </row>
    <row r="27" spans="2:14" ht="15">
      <c r="B27" s="15">
        <v>25</v>
      </c>
      <c r="C27" s="15" t="s">
        <v>3640</v>
      </c>
      <c r="D27" s="15" t="s">
        <v>910</v>
      </c>
      <c r="E27" s="18" t="s">
        <v>664</v>
      </c>
      <c r="F27" s="23" t="s">
        <v>3085</v>
      </c>
      <c r="G27" s="20" t="str">
        <f t="shared" si="2"/>
        <v>(#camera_model)=@{{ field_camera_model }}@@: {{ field_def_camera_model }}@@</v>
      </c>
      <c r="H27" s="18" t="s">
        <v>752</v>
      </c>
      <c r="I27" s="18"/>
      <c r="J27" s="21" t="b">
        <v>1</v>
      </c>
      <c r="K27" s="22" t="b">
        <v>1</v>
      </c>
      <c r="L27" s="22" t="b">
        <v>1</v>
      </c>
      <c r="M27" s="15" t="str">
        <f t="shared" si="0"/>
        <v xml:space="preserve">    field_camera_model: "**Camera Model**"</v>
      </c>
      <c r="N27" s="15" t="str">
        <f t="shared" si="1"/>
        <v xml:space="preserve">    field_def_camera_model: "The model number or name of a particular camera (e.g., 'PC900' or 'Trophy Cam HD')."</v>
      </c>
    </row>
    <row r="28" spans="2:14" ht="15">
      <c r="B28" s="15">
        <v>26</v>
      </c>
      <c r="C28" s="15" t="s">
        <v>3640</v>
      </c>
      <c r="D28" s="15" t="s">
        <v>910</v>
      </c>
      <c r="E28" s="18" t="s">
        <v>663</v>
      </c>
      <c r="F28" s="23" t="s">
        <v>3086</v>
      </c>
      <c r="G28" s="20" t="str">
        <f t="shared" si="2"/>
        <v>(#camera_serial_number)=@{{ field_camera_serial_number }}@@: {{ field_def_camera_serial_number }}@@</v>
      </c>
      <c r="H28" s="18" t="s">
        <v>753</v>
      </c>
      <c r="I28" s="18"/>
      <c r="J28" s="21" t="b">
        <v>1</v>
      </c>
      <c r="K28" s="22" t="b">
        <v>1</v>
      </c>
      <c r="L28" s="22" t="b">
        <v>1</v>
      </c>
      <c r="M28" s="15" t="str">
        <f t="shared" si="0"/>
        <v xml:space="preserve">    field_camera_serial_number: "**Camera Serial Number**"</v>
      </c>
      <c r="N28" s="15" t="str">
        <f t="shared" si="1"/>
        <v xml:space="preserve">    field_def_camera_serial_number: "The serial number of a particular camera, which is usually found inside the camera cover (e.g., 'P900FF04152022')."</v>
      </c>
    </row>
    <row r="29" spans="2:14" ht="15">
      <c r="B29" s="15">
        <v>36</v>
      </c>
      <c r="C29" s="15" t="s">
        <v>3642</v>
      </c>
      <c r="D29" s="15" t="s">
        <v>910</v>
      </c>
      <c r="E29" s="18" t="s">
        <v>712</v>
      </c>
      <c r="F29" s="23" t="s">
        <v>1973</v>
      </c>
      <c r="G29" s="20" t="str">
        <f t="shared" si="2"/>
        <v>(#deployment_area_photo_numbers)=@{{ field_deployment_area_photo_numbers }}@@: {{ field_def_deployment_area_photo_numbers }}@@</v>
      </c>
      <c r="H29" s="18" t="s">
        <v>755</v>
      </c>
      <c r="I29" s="18" t="b">
        <v>1</v>
      </c>
      <c r="J29" s="21" t="b">
        <v>0</v>
      </c>
      <c r="K29" s="22" t="b">
        <v>1</v>
      </c>
      <c r="L29" s="22" t="b">
        <v>1</v>
      </c>
      <c r="M29" s="15" t="str">
        <f t="shared" si="0"/>
        <v xml:space="preserve">    field_deployment_area_photo_numbers: "**\*Deployment Area Photo Numbers**"</v>
      </c>
      <c r="N29" s="15" t="str">
        <f t="shared" si="1"/>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30" spans="2:14" ht="15">
      <c r="B30" s="15">
        <v>38</v>
      </c>
      <c r="C30" s="15" t="s">
        <v>3642</v>
      </c>
      <c r="D30" s="15" t="s">
        <v>910</v>
      </c>
      <c r="E30" s="18" t="s">
        <v>711</v>
      </c>
      <c r="F30" s="23" t="s">
        <v>1974</v>
      </c>
      <c r="G30" s="20" t="str">
        <f t="shared" si="2"/>
        <v>(#deployment_area_photos_taken)=@{{ field_deployment_area_photos_taken }}@@: {{ field_def_deployment_area_photos_taken }}@@</v>
      </c>
      <c r="H30" s="18" t="s">
        <v>847</v>
      </c>
      <c r="I30" s="18"/>
      <c r="J30" s="21" t="b">
        <v>0</v>
      </c>
      <c r="K30" s="22" t="b">
        <v>1</v>
      </c>
      <c r="L30" s="22" t="b">
        <v>1</v>
      </c>
      <c r="M30" s="15" t="str">
        <f t="shared" si="0"/>
        <v xml:space="preserve">    field_deployment_area_photos_taken: "**\*Deployment Area Photos Taken**"</v>
      </c>
      <c r="N30" s="15" t="str">
        <f t="shared" si="1"/>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31" spans="2:14" ht="15">
      <c r="B31" s="15">
        <v>39</v>
      </c>
      <c r="C31" s="15" t="s">
        <v>3642</v>
      </c>
      <c r="D31" s="15" t="s">
        <v>910</v>
      </c>
      <c r="E31" s="18" t="s">
        <v>709</v>
      </c>
      <c r="F31" s="23" t="s">
        <v>1975</v>
      </c>
      <c r="G31" s="20" t="str">
        <f t="shared" si="2"/>
        <v>(#deployment_comments)=@{{ field_deployment_comments }}@@: {{ field_def_deployment_comments }}@@</v>
      </c>
      <c r="H31" s="18" t="s">
        <v>710</v>
      </c>
      <c r="I31" s="18"/>
      <c r="J31" s="21" t="b">
        <v>0</v>
      </c>
      <c r="K31" s="22" t="b">
        <v>1</v>
      </c>
      <c r="L31" s="22" t="b">
        <v>1</v>
      </c>
      <c r="M31" s="15" t="str">
        <f t="shared" si="0"/>
        <v xml:space="preserve">    field_deployment_comments: "**\*Deployment Comments**"</v>
      </c>
      <c r="N31" s="15" t="str">
        <f t="shared" si="1"/>
        <v xml:space="preserve">    field_def_deployment_comments: "Comments describing additional details about the deployment."</v>
      </c>
    </row>
    <row r="32" spans="2:14" ht="15">
      <c r="B32" s="15">
        <v>40</v>
      </c>
      <c r="C32" s="15" t="s">
        <v>3642</v>
      </c>
      <c r="D32" s="15" t="s">
        <v>910</v>
      </c>
      <c r="E32" s="18" t="s">
        <v>661</v>
      </c>
      <c r="F32" s="23" t="s">
        <v>3087</v>
      </c>
      <c r="G32" s="20" t="str">
        <f t="shared" si="2"/>
        <v>(#deployment_crew)=@{{ field_deployment_crew }}@@: {{ field_def_deployment_crew }}@@</v>
      </c>
      <c r="H32" s="18" t="s">
        <v>662</v>
      </c>
      <c r="I32" s="18"/>
      <c r="J32" s="21" t="b">
        <v>1</v>
      </c>
      <c r="K32" s="22" t="b">
        <v>1</v>
      </c>
      <c r="L32" s="22" t="b">
        <v>1</v>
      </c>
      <c r="M32" s="15" t="str">
        <f t="shared" si="0"/>
        <v xml:space="preserve">    field_deployment_crew: "**Deployment Crew**"</v>
      </c>
      <c r="N32" s="15" t="str">
        <f t="shared" si="1"/>
        <v xml:space="preserve">    field_def_deployment_crew: "The first and last names of the individuals who collected data during the deployment visit."</v>
      </c>
    </row>
    <row r="33" spans="2:14" ht="15">
      <c r="B33" s="15">
        <v>41</v>
      </c>
      <c r="C33" s="15" t="s">
        <v>3642</v>
      </c>
      <c r="D33" s="15" t="s">
        <v>910</v>
      </c>
      <c r="E33" s="18" t="s">
        <v>659</v>
      </c>
      <c r="F33" s="23" t="s">
        <v>3088</v>
      </c>
      <c r="G33" s="20" t="str">
        <f t="shared" si="2"/>
        <v>(#deployment_end_date_time)=@{{ field_deployment_end_date_time }}@@: {{ field_def_deployment_end_date_time }}@@</v>
      </c>
      <c r="H33" s="18" t="s">
        <v>660</v>
      </c>
      <c r="I33" s="18"/>
      <c r="J33" s="21" t="b">
        <v>1</v>
      </c>
      <c r="K33" s="22" t="b">
        <v>1</v>
      </c>
      <c r="L33" s="22" t="b">
        <v>1</v>
      </c>
      <c r="M33" s="15" t="str">
        <f t="shared" si="0"/>
        <v xml:space="preserve">    field_deployment_end_date_time: "**Deployment End Date Time (DD-MMM-YYYY HH:MM:SS)**"</v>
      </c>
      <c r="N33" s="15" t="str">
        <f t="shared" si="1"/>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34" spans="2:14" ht="15">
      <c r="B34" s="15">
        <v>42</v>
      </c>
      <c r="C34" s="15" t="s">
        <v>3642</v>
      </c>
      <c r="D34" s="15" t="s">
        <v>910</v>
      </c>
      <c r="E34" s="18" t="s">
        <v>707</v>
      </c>
      <c r="F34" s="23" t="s">
        <v>1976</v>
      </c>
      <c r="G34" s="20" t="str">
        <f t="shared" si="2"/>
        <v>(#deployment_image_count)=@{{ field_deployment_image_count }}@@: {{ field_def_deployment_image_count }}@@</v>
      </c>
      <c r="H34" s="18" t="s">
        <v>708</v>
      </c>
      <c r="I34" s="18"/>
      <c r="J34" s="21" t="b">
        <v>0</v>
      </c>
      <c r="K34" s="22" t="b">
        <v>1</v>
      </c>
      <c r="L34" s="24" t="b">
        <v>0</v>
      </c>
      <c r="M34" s="15" t="str">
        <f t="shared" si="0"/>
        <v xml:space="preserve">    field_deployment_image_count: "**\*Deployment Image Count**"</v>
      </c>
      <c r="N34" s="15" t="str">
        <f t="shared" si="1"/>
        <v xml:space="preserve">    field_def_deployment_image_count: "The total number of images collected during the deployment, including false triggers (i.e., empty images with no wildlife or human present species) and those triggered by a time-lapse setting (if applicable)."</v>
      </c>
    </row>
    <row r="35" spans="2:14" ht="15">
      <c r="B35" s="15">
        <v>44</v>
      </c>
      <c r="C35" s="15" t="s">
        <v>3642</v>
      </c>
      <c r="D35" s="15" t="s">
        <v>910</v>
      </c>
      <c r="E35" s="18" t="s">
        <v>658</v>
      </c>
      <c r="F35" s="23" t="s">
        <v>3089</v>
      </c>
      <c r="G35" s="20" t="str">
        <f t="shared" si="2"/>
        <v>(#deployment_name)=@{{ field_deployment_name }}@@: {{ field_def_deployment_name }}@@</v>
      </c>
      <c r="H35" s="18" t="s">
        <v>3147</v>
      </c>
      <c r="I35" s="18"/>
      <c r="J35" s="21" t="b">
        <v>1</v>
      </c>
      <c r="K35" s="22" t="b">
        <v>1</v>
      </c>
      <c r="L35" s="22" t="b">
        <v>1</v>
      </c>
      <c r="M35" s="15" t="str">
        <f t="shared" si="0"/>
        <v xml:space="preserve">    field_deployment_name: "**Deployment Name**"</v>
      </c>
      <c r="N35" s="15" t="str">
        <f t="shared" si="1"/>
        <v xml:space="preserve">    field_def_deployment_name: "A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v>
      </c>
    </row>
    <row r="36" spans="2:14" ht="15">
      <c r="B36" s="15">
        <v>45</v>
      </c>
      <c r="C36" s="15" t="s">
        <v>3642</v>
      </c>
      <c r="D36" s="15" t="s">
        <v>910</v>
      </c>
      <c r="E36" s="18" t="s">
        <v>656</v>
      </c>
      <c r="F36" s="23" t="s">
        <v>3090</v>
      </c>
      <c r="G36" s="20" t="str">
        <f t="shared" si="2"/>
        <v>(#deployment_start_date_time)=@{{ field_deployment_start_date_time }}@@: {{ field_def_deployment_start_date_time }}@@</v>
      </c>
      <c r="H36" s="18" t="s">
        <v>657</v>
      </c>
      <c r="I36" s="18"/>
      <c r="J36" s="21" t="b">
        <v>1</v>
      </c>
      <c r="K36" s="22" t="b">
        <v>1</v>
      </c>
      <c r="L36" s="22" t="b">
        <v>1</v>
      </c>
      <c r="M36" s="15" t="str">
        <f t="shared" si="0"/>
        <v xml:space="preserve">    field_deployment_start_date_time: "**Deployment Start Date Time (DD-MMM-YYYY HH:MM:SS)**"</v>
      </c>
      <c r="N36" s="15" t="str">
        <f t="shared" si="1"/>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37" spans="2:14" ht="15">
      <c r="B37" s="15">
        <v>53</v>
      </c>
      <c r="C37" s="15" t="s">
        <v>3644</v>
      </c>
      <c r="D37" s="15" t="s">
        <v>910</v>
      </c>
      <c r="E37" s="18" t="s">
        <v>654</v>
      </c>
      <c r="F37" s="19" t="s">
        <v>655</v>
      </c>
      <c r="G37" s="20" t="str">
        <f t="shared" si="2"/>
        <v>(#easting_camera_location)=@{{ field_easting_camera_location }}@@: {{ field_def_easting_camera_location }}@@</v>
      </c>
      <c r="H37" s="18" t="s">
        <v>758</v>
      </c>
      <c r="I37" s="18" t="b">
        <v>1</v>
      </c>
      <c r="J37" s="21" t="b">
        <v>1</v>
      </c>
      <c r="K37" s="22" t="b">
        <v>1</v>
      </c>
      <c r="L37" s="22" t="b">
        <v>1</v>
      </c>
      <c r="M37" s="15" t="str">
        <f t="shared" si="0"/>
        <v xml:space="preserve">    field_easting_camera_location: "**Easting Camera Location**"</v>
      </c>
      <c r="N37" s="15" t="str">
        <f t="shared" si="1"/>
        <v xml:space="preserve">    field_def_easting_camera_location: "The easting UTM coordinate of the camera location (e.g., '337875'). Record using the NAD83 datum. Leave blank if recording the Longitude instead."</v>
      </c>
    </row>
    <row r="38" spans="2:14" ht="15">
      <c r="B38" s="15">
        <v>55</v>
      </c>
      <c r="C38" s="18" t="s">
        <v>524</v>
      </c>
      <c r="D38" s="15" t="s">
        <v>910</v>
      </c>
      <c r="E38" s="18" t="s">
        <v>653</v>
      </c>
      <c r="F38" s="19" t="s">
        <v>3091</v>
      </c>
      <c r="G38" s="20" t="str">
        <f t="shared" si="2"/>
        <v>(#event_type)=@{{ field_event_type }}@@: {{ field_def_event_type }}@@</v>
      </c>
      <c r="H38" s="18" t="s">
        <v>759</v>
      </c>
      <c r="I38" s="18"/>
      <c r="J38" s="21" t="b">
        <v>1</v>
      </c>
      <c r="K38" s="22" t="b">
        <v>1</v>
      </c>
      <c r="L38" s="24" t="b">
        <v>0</v>
      </c>
      <c r="M38" s="15" t="str">
        <f t="shared" si="0"/>
        <v xml:space="preserve">    field_event_type: "**Event Type**"</v>
      </c>
      <c r="N38" s="15" t="str">
        <f t="shared" si="1"/>
        <v xml:space="preserve">    field_def_event_type: "Whether detections were reported as an individual image captured by the camera ('Image'), a 'Sequence,' or 'Tag.'"</v>
      </c>
    </row>
    <row r="39" spans="2:14" ht="15">
      <c r="B39" s="15">
        <v>59</v>
      </c>
      <c r="C39" s="15" t="s">
        <v>3639</v>
      </c>
      <c r="D39" s="15" t="s">
        <v>910</v>
      </c>
      <c r="E39" s="18" t="s">
        <v>651</v>
      </c>
      <c r="F39" s="19" t="s">
        <v>652</v>
      </c>
      <c r="G39" s="20" t="str">
        <f t="shared" si="2"/>
        <v>(#fov_target)=@{{ field_fov_target }}@@: {{ field_def_fov_target }}@@</v>
      </c>
      <c r="H39" s="18" t="s">
        <v>760</v>
      </c>
      <c r="I39" s="18" t="b">
        <v>1</v>
      </c>
      <c r="J39" s="21" t="b">
        <v>1</v>
      </c>
      <c r="K39" s="22" t="b">
        <v>1</v>
      </c>
      <c r="L39" s="22" t="b">
        <v>1</v>
      </c>
      <c r="M39" s="15" t="str">
        <f t="shared" si="0"/>
        <v xml:space="preserve">    field_fov_target: "**FOV Target Feature**"</v>
      </c>
      <c r="N39" s="15" t="str">
        <f t="shared" si="1"/>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40" spans="2:14" ht="15">
      <c r="B40" s="15">
        <v>60</v>
      </c>
      <c r="C40" s="15" t="s">
        <v>3639</v>
      </c>
      <c r="D40" s="15" t="s">
        <v>910</v>
      </c>
      <c r="E40" s="18" t="s">
        <v>705</v>
      </c>
      <c r="F40" s="19" t="s">
        <v>1977</v>
      </c>
      <c r="G40" s="20" t="str">
        <f t="shared" ref="G40:G71" si="3">"(#"&amp;E40&amp;")=@{{ "&amp;D40&amp;"_"&amp;E40&amp;" }}@@: {{ "&amp;D40&amp;"_def_"&amp;E40&amp;" }}@@"</f>
        <v>(#fov_target_distance)=@{{ field_fov_target_distance }}@@: {{ field_def_fov_target_distance }}@@</v>
      </c>
      <c r="H40" s="18" t="s">
        <v>706</v>
      </c>
      <c r="I40" s="18" t="b">
        <v>1</v>
      </c>
      <c r="J40" s="21" t="b">
        <v>0</v>
      </c>
      <c r="K40" s="22" t="b">
        <v>1</v>
      </c>
      <c r="L40" s="22" t="b">
        <v>1</v>
      </c>
      <c r="M40" s="15" t="str">
        <f t="shared" si="0"/>
        <v xml:space="preserve">    field_fov_target_distance: "**\*FOV Target Feature Distance (m)**"</v>
      </c>
      <c r="N40" s="15" t="str">
        <f t="shared" si="1"/>
        <v xml:space="preserve">    field_def_fov_target_distance: "The distance from the camera to the FOV Target Feature (in metres; to the nearest 0.5 m). Leave blank if not applicable."</v>
      </c>
    </row>
    <row r="41" spans="2:14" ht="15">
      <c r="B41" s="15">
        <v>61</v>
      </c>
      <c r="C41" s="15" t="s">
        <v>3637</v>
      </c>
      <c r="D41" s="15" t="s">
        <v>910</v>
      </c>
      <c r="E41" s="18" t="s">
        <v>650</v>
      </c>
      <c r="F41" s="23" t="s">
        <v>3092</v>
      </c>
      <c r="G41" s="20" t="str">
        <f t="shared" si="3"/>
        <v>(#gps_unit_accuracy)=@{{ field_gps_unit_accuracy }}@@: {{ field_def_gps_unit_accuracy }}@@</v>
      </c>
      <c r="H41" s="18" t="s">
        <v>761</v>
      </c>
      <c r="I41" s="18"/>
      <c r="J41" s="21" t="b">
        <v>1</v>
      </c>
      <c r="K41" s="22" t="b">
        <v>1</v>
      </c>
      <c r="L41" s="22" t="b">
        <v>1</v>
      </c>
      <c r="M41" s="15" t="str">
        <f t="shared" si="0"/>
        <v xml:space="preserve">    field_gps_unit_accuracy: "**GPS Unit Accuracy (m) **"</v>
      </c>
      <c r="N41" s="15" t="str">
        <f t="shared" si="1"/>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42" spans="2:14" ht="15">
      <c r="B42" s="15">
        <v>62</v>
      </c>
      <c r="C42" s="18" t="s">
        <v>524</v>
      </c>
      <c r="D42" s="15" t="s">
        <v>910</v>
      </c>
      <c r="E42" s="18" t="s">
        <v>704</v>
      </c>
      <c r="F42" s="23" t="s">
        <v>1978</v>
      </c>
      <c r="G42" s="20" t="str">
        <f t="shared" si="3"/>
        <v>(#human_transport_mode_activity)=@{{ field_human_transport_mode_activity }}@@: {{ field_def_human_transport_mode_activity }}@@</v>
      </c>
      <c r="H42" s="18" t="s">
        <v>762</v>
      </c>
      <c r="I42" s="18" t="b">
        <v>1</v>
      </c>
      <c r="J42" s="21" t="b">
        <v>0</v>
      </c>
      <c r="K42" s="22" t="b">
        <v>1</v>
      </c>
      <c r="L42" s="24" t="b">
        <v>0</v>
      </c>
      <c r="M42" s="15" t="str">
        <f t="shared" si="0"/>
        <v xml:space="preserve">    field_human_transport_mode_activity: "**\*Human Transport Mode*/Activity**"</v>
      </c>
      <c r="N42" s="15" t="str">
        <f t="shared" si="1"/>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43" spans="2:14" ht="15">
      <c r="B43" s="15">
        <v>67</v>
      </c>
      <c r="C43" s="15" t="s">
        <v>3641</v>
      </c>
      <c r="D43" s="15" t="s">
        <v>910</v>
      </c>
      <c r="E43" s="18" t="s">
        <v>703</v>
      </c>
      <c r="F43" s="23" t="s">
        <v>1979</v>
      </c>
      <c r="G43" s="20" t="str">
        <f t="shared" si="3"/>
        <v>(#image_flash_output)=@{{ field_image_flash_output }}@@: {{ field_def_image_flash_output }}@@</v>
      </c>
      <c r="H43" s="18" t="s">
        <v>848</v>
      </c>
      <c r="I43" s="18" t="b">
        <v>1</v>
      </c>
      <c r="J43" s="21" t="b">
        <v>0</v>
      </c>
      <c r="K43" s="22" t="b">
        <v>1</v>
      </c>
      <c r="L43" s="24" t="b">
        <v>0</v>
      </c>
      <c r="M43" s="15" t="str">
        <f t="shared" si="0"/>
        <v xml:space="preserve">    field_image_flash_output: "**\*Image Flash Output**"</v>
      </c>
      <c r="N43" s="15" t="str">
        <f t="shared" si="1"/>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44" spans="2:14" ht="15">
      <c r="B44" s="15">
        <v>68</v>
      </c>
      <c r="C44" s="15" t="s">
        <v>3641</v>
      </c>
      <c r="D44" s="15" t="s">
        <v>910</v>
      </c>
      <c r="E44" s="18" t="s">
        <v>702</v>
      </c>
      <c r="F44" s="23" t="s">
        <v>1980</v>
      </c>
      <c r="G44" s="20" t="str">
        <f t="shared" si="3"/>
        <v>(#image_infrared_illuminator)=@{{ field_image_infrared_illuminator }}@@: {{ field_def_image_infrared_illuminator }}@@</v>
      </c>
      <c r="H44" s="18" t="s">
        <v>765</v>
      </c>
      <c r="I44" s="18" t="b">
        <v>1</v>
      </c>
      <c r="J44" s="21" t="b">
        <v>0</v>
      </c>
      <c r="K44" s="22" t="b">
        <v>1</v>
      </c>
      <c r="L44" s="24" t="b">
        <v>0</v>
      </c>
      <c r="M44" s="15" t="str">
        <f t="shared" si="0"/>
        <v xml:space="preserve">    field_image_infrared_illuminator: "**\*Image Infrared Illuminator"</v>
      </c>
      <c r="N44" s="15" t="str">
        <f t="shared" si="1"/>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45" spans="2:14" ht="15">
      <c r="B45" s="15">
        <v>69</v>
      </c>
      <c r="C45" s="15" t="s">
        <v>3640</v>
      </c>
      <c r="D45" s="15" t="s">
        <v>910</v>
      </c>
      <c r="E45" s="18" t="s">
        <v>649</v>
      </c>
      <c r="F45" s="23" t="s">
        <v>3093</v>
      </c>
      <c r="G45" s="20" t="str">
        <f t="shared" si="3"/>
        <v>(#image_name)=@{{ field_image_name }}@@: {{ field_def_image_name }}@@</v>
      </c>
      <c r="H45" s="18" t="s">
        <v>766</v>
      </c>
      <c r="I45" s="18"/>
      <c r="J45" s="21" t="b">
        <v>1</v>
      </c>
      <c r="K45" s="22" t="b">
        <v>1</v>
      </c>
      <c r="L45" s="22" t="b">
        <v>1</v>
      </c>
      <c r="M45" s="15" t="str">
        <f t="shared" si="0"/>
        <v xml:space="preserve">    field_image_name: "**Image Name**"</v>
      </c>
      <c r="N45" s="15" t="str">
        <f t="shared" si="1"/>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46" spans="2:14" ht="15">
      <c r="B46" s="15">
        <v>76</v>
      </c>
      <c r="C46" s="15" t="s">
        <v>532</v>
      </c>
      <c r="D46" s="15" t="s">
        <v>910</v>
      </c>
      <c r="E46" s="18" t="s">
        <v>700</v>
      </c>
      <c r="F46" s="23" t="s">
        <v>1982</v>
      </c>
      <c r="G46" s="20" t="str">
        <f t="shared" si="3"/>
        <v>(#image_sequence_comments)=@{{ field_image_sequence_comments }}@@: {{ field_def_image_sequence_comments }}@@</v>
      </c>
      <c r="H46" s="18" t="s">
        <v>849</v>
      </c>
      <c r="I46" s="18"/>
      <c r="J46" s="21" t="b">
        <v>0</v>
      </c>
      <c r="K46" s="22" t="b">
        <v>1</v>
      </c>
      <c r="L46" s="24" t="b">
        <v>0</v>
      </c>
      <c r="M46" s="15" t="str">
        <f t="shared" si="0"/>
        <v xml:space="preserve">    field_image_sequence_comments: "**\*Image*/Sequence Comments"</v>
      </c>
      <c r="N46" s="15" t="str">
        <f t="shared" si="1"/>
        <v xml:space="preserve">    field_def_image_sequence_comments: "Comments describing additional details about the image*/sequence."</v>
      </c>
    </row>
    <row r="47" spans="2:14" ht="15">
      <c r="B47" s="15">
        <v>77</v>
      </c>
      <c r="C47" s="18" t="s">
        <v>524</v>
      </c>
      <c r="D47" s="15" t="s">
        <v>910</v>
      </c>
      <c r="E47" s="18" t="s">
        <v>645</v>
      </c>
      <c r="F47" s="23" t="s">
        <v>646</v>
      </c>
      <c r="G47" s="20" t="str">
        <f t="shared" si="3"/>
        <v>(#image_sequence_date_time)=@{{ field_image_sequence_date_time }}@@: {{ field_def_image_sequence_date_time }}@@</v>
      </c>
      <c r="H47" s="20" t="s">
        <v>850</v>
      </c>
      <c r="I47" s="18"/>
      <c r="J47" s="21" t="b">
        <v>1</v>
      </c>
      <c r="K47" s="22" t="b">
        <v>1</v>
      </c>
      <c r="L47" s="24" t="b">
        <v>0</v>
      </c>
      <c r="M47" s="15" t="str">
        <f t="shared" si="0"/>
        <v xml:space="preserve">    field_image_sequence_date_time: "**Image*/Sequence Date Time (DD-MMM-YYYY HH:MM:SS)**"</v>
      </c>
      <c r="N47" s="15" t="str">
        <f t="shared" si="1"/>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48" spans="2:14" ht="15">
      <c r="B48" s="15">
        <v>72</v>
      </c>
      <c r="C48" s="15" t="s">
        <v>3647</v>
      </c>
      <c r="D48" s="15" t="s">
        <v>910</v>
      </c>
      <c r="E48" s="18" t="s">
        <v>648</v>
      </c>
      <c r="F48" s="23" t="s">
        <v>3094</v>
      </c>
      <c r="G48" s="20" t="str">
        <f t="shared" si="3"/>
        <v>(#image_set_end_date_time)=@{{ field_image_set_end_date_time }}@@: {{ field_def_image_set_end_date_time }}@@</v>
      </c>
      <c r="H48" s="18" t="s">
        <v>768</v>
      </c>
      <c r="I48" s="18"/>
      <c r="J48" s="21" t="b">
        <v>1</v>
      </c>
      <c r="K48" s="22" t="b">
        <v>1</v>
      </c>
      <c r="L48" s="22" t="b">
        <v>1</v>
      </c>
      <c r="M48" s="15" t="str">
        <f t="shared" si="0"/>
        <v xml:space="preserve">    field_image_set_end_date_time: "**Image Set End Date Time (DD-MMM-YYYY HH:MM:SS)**"</v>
      </c>
      <c r="N48" s="15" t="str">
        <f t="shared" si="1"/>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49" spans="2:14" ht="15">
      <c r="B49" s="15">
        <v>73</v>
      </c>
      <c r="C49" s="15" t="s">
        <v>3647</v>
      </c>
      <c r="D49" s="15" t="s">
        <v>910</v>
      </c>
      <c r="E49" s="18" t="s">
        <v>647</v>
      </c>
      <c r="F49" s="23" t="s">
        <v>3095</v>
      </c>
      <c r="G49" s="20" t="str">
        <f t="shared" si="3"/>
        <v>(#image_set_start_date_time)=@{{ field_image_set_start_date_time }}@@: {{ field_def_image_set_start_date_time }}@@</v>
      </c>
      <c r="H49" s="18" t="s">
        <v>769</v>
      </c>
      <c r="I49" s="18"/>
      <c r="J49" s="21" t="b">
        <v>1</v>
      </c>
      <c r="K49" s="22" t="b">
        <v>1</v>
      </c>
      <c r="L49" s="22" t="b">
        <v>1</v>
      </c>
      <c r="M49" s="15" t="str">
        <f t="shared" si="0"/>
        <v xml:space="preserve">    field_image_set_start_date_time: "**Image Set Start Date Time (DD-MMM-YYYY HH:MM:SS)**"</v>
      </c>
      <c r="N49" s="15" t="str">
        <f t="shared" si="1"/>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50" spans="2:14" ht="15">
      <c r="B50" s="15">
        <v>75</v>
      </c>
      <c r="C50" s="15" t="s">
        <v>3641</v>
      </c>
      <c r="D50" s="15" t="s">
        <v>910</v>
      </c>
      <c r="E50" s="18" t="s">
        <v>701</v>
      </c>
      <c r="F50" s="23" t="s">
        <v>1981</v>
      </c>
      <c r="G50" s="20" t="str">
        <f t="shared" si="3"/>
        <v>(#image_trigger_mode)=@{{ field_image_trigger_mode }}@@: {{ field_def_image_trigger_mode }}@@</v>
      </c>
      <c r="H50" s="18" t="s">
        <v>770</v>
      </c>
      <c r="I50" s="18" t="b">
        <v>1</v>
      </c>
      <c r="J50" s="21" t="b">
        <v>0</v>
      </c>
      <c r="K50" s="22" t="b">
        <v>1</v>
      </c>
      <c r="L50" s="24" t="b">
        <v>0</v>
      </c>
      <c r="M50" s="15" t="str">
        <f t="shared" si="0"/>
        <v xml:space="preserve">    field_image_trigger_mode: "**\*Image Trigger Mode"</v>
      </c>
      <c r="N50" s="15" t="str">
        <f t="shared" si="1"/>
        <v xml:space="preserve">    field_def_image_trigger_mode: "The type of trigger mode used to capture the image as reported in the image Exif data (e.g., 'Time Lapse,' 'Motion Detection,' 'CodeLoc Not Entered,' 'External Sensor'). Record 'Unknown' if not known."</v>
      </c>
    </row>
    <row r="51" spans="2:14" ht="15">
      <c r="B51" s="15">
        <v>80</v>
      </c>
      <c r="C51" s="18" t="s">
        <v>524</v>
      </c>
      <c r="D51" s="15" t="s">
        <v>910</v>
      </c>
      <c r="E51" s="18" t="s">
        <v>644</v>
      </c>
      <c r="F51" s="23" t="s">
        <v>3096</v>
      </c>
      <c r="G51" s="20" t="str">
        <f t="shared" si="3"/>
        <v>(#individual_count)=@{{ field_individual_count }}@@: {{ field_def_individual_count }}@@</v>
      </c>
      <c r="H51" s="18" t="s">
        <v>851</v>
      </c>
      <c r="I51" s="18"/>
      <c r="J51" s="21" t="b">
        <v>1</v>
      </c>
      <c r="K51" s="22" t="b">
        <v>1</v>
      </c>
      <c r="L51" s="22" t="b">
        <v>1</v>
      </c>
      <c r="M51" s="15" t="str">
        <f t="shared" si="0"/>
        <v xml:space="preserve">    field_individual_count: "**Individual Count**"</v>
      </c>
      <c r="N51" s="15" t="str">
        <f t="shared" si="1"/>
        <v xml:space="preserve">    field_def_individual_count: "The number of unique individuals being categorized. Depending on the Event Type, this may be recorded as the total number of individuals, or according to Age Class and*/or Sex Class."</v>
      </c>
    </row>
    <row r="52" spans="2:14" ht="15">
      <c r="B52" s="15">
        <v>88</v>
      </c>
      <c r="C52" s="15" t="s">
        <v>3640</v>
      </c>
      <c r="D52" s="15" t="s">
        <v>910</v>
      </c>
      <c r="E52" s="18" t="s">
        <v>699</v>
      </c>
      <c r="F52" s="23" t="s">
        <v>1983</v>
      </c>
      <c r="G52" s="20" t="str">
        <f t="shared" si="3"/>
        <v>(#key_id)=@{{ field_key_id }}@@: {{ field_def_key_id }}@@</v>
      </c>
      <c r="H52" s="18" t="s">
        <v>852</v>
      </c>
      <c r="I52" s="18"/>
      <c r="J52" s="21" t="b">
        <v>0</v>
      </c>
      <c r="K52" s="22" t="b">
        <v>1</v>
      </c>
      <c r="L52" s="22" t="b">
        <v>1</v>
      </c>
      <c r="M52" s="15" t="str">
        <f t="shared" si="0"/>
        <v xml:space="preserve">    field_key_id: "**\*Key ID"</v>
      </c>
      <c r="N52" s="15" t="str">
        <f t="shared" si="1"/>
        <v xml:space="preserve">    field_def_key_id: "The unique ID for the specific key or set of keys used to lock*/secure the camera to the post, tree, etc."</v>
      </c>
    </row>
    <row r="53" spans="2:14" ht="15">
      <c r="B53" s="15">
        <v>89</v>
      </c>
      <c r="C53" s="15" t="s">
        <v>3644</v>
      </c>
      <c r="D53" s="15" t="s">
        <v>910</v>
      </c>
      <c r="E53" s="18" t="s">
        <v>640</v>
      </c>
      <c r="F53" s="23" t="s">
        <v>3097</v>
      </c>
      <c r="G53" s="20" t="str">
        <f t="shared" si="3"/>
        <v>(#latitude_camera_location)=@{{ field_latitude_camera_location }}@@: {{ field_def_latitude_camera_location }}@@</v>
      </c>
      <c r="H53" s="18" t="s">
        <v>774</v>
      </c>
      <c r="I53" s="18" t="b">
        <v>1</v>
      </c>
      <c r="J53" s="21" t="b">
        <v>1</v>
      </c>
      <c r="K53" s="22" t="b">
        <v>1</v>
      </c>
      <c r="L53" s="22" t="b">
        <v>1</v>
      </c>
      <c r="M53" s="15" t="str">
        <f t="shared" si="0"/>
        <v xml:space="preserve">    field_latitude_camera_location: "**Latitude Camera Location**"</v>
      </c>
      <c r="N53" s="15" t="str">
        <f t="shared" si="1"/>
        <v xml:space="preserve">    field_def_latitude_camera_location: "The latitude of the camera location in decimal degrees to five decimal places (e.g., '53.78136'). Leave blank if recording Northing instead."</v>
      </c>
    </row>
    <row r="54" spans="2:14" ht="15">
      <c r="B54" s="15">
        <v>90</v>
      </c>
      <c r="C54" s="15" t="s">
        <v>3644</v>
      </c>
      <c r="D54" s="15" t="s">
        <v>910</v>
      </c>
      <c r="E54" s="18" t="s">
        <v>639</v>
      </c>
      <c r="F54" s="23" t="s">
        <v>3098</v>
      </c>
      <c r="G54" s="20" t="str">
        <f t="shared" si="3"/>
        <v>(#longitude_camera_location)=@{{ field_longitude_camera_location }}@@: {{ field_def_longitude_camera_location }}@@</v>
      </c>
      <c r="H54" s="18" t="s">
        <v>775</v>
      </c>
      <c r="I54" s="18" t="b">
        <v>1</v>
      </c>
      <c r="J54" s="21" t="b">
        <v>1</v>
      </c>
      <c r="K54" s="22" t="b">
        <v>1</v>
      </c>
      <c r="L54" s="22" t="b">
        <v>1</v>
      </c>
      <c r="M54" s="15" t="str">
        <f t="shared" si="0"/>
        <v xml:space="preserve">    field_longitude_camera_location: "**Longitude Camera Location**"</v>
      </c>
      <c r="N54" s="15" t="str">
        <f t="shared" si="1"/>
        <v xml:space="preserve">    field_def_longitude_camera_location: "The longitude of the camera location in decimal degrees to five decimal places (e.g., '-113.46067'). Leave blank if recording Easting instead."</v>
      </c>
    </row>
    <row r="55" spans="2:14" ht="15">
      <c r="B55" s="15">
        <v>105</v>
      </c>
      <c r="C55" s="15" t="s">
        <v>3644</v>
      </c>
      <c r="D55" s="15" t="s">
        <v>910</v>
      </c>
      <c r="E55" s="18" t="s">
        <v>632</v>
      </c>
      <c r="F55" s="23" t="s">
        <v>3100</v>
      </c>
      <c r="G55" s="20" t="str">
        <f t="shared" si="3"/>
        <v>(#northing_camera_location)=@{{ field_northing_camera_location }}@@: {{ field_def_northing_camera_location }}@@</v>
      </c>
      <c r="H55" s="18" t="s">
        <v>780</v>
      </c>
      <c r="I55" s="18" t="b">
        <v>1</v>
      </c>
      <c r="J55" s="21" t="b">
        <v>1</v>
      </c>
      <c r="K55" s="22" t="b">
        <v>1</v>
      </c>
      <c r="L55" s="22" t="b">
        <v>1</v>
      </c>
      <c r="M55" s="15" t="str">
        <f t="shared" si="0"/>
        <v xml:space="preserve">    field_northing_camera_location: "**Northing Camera Location**"</v>
      </c>
      <c r="N55" s="15" t="str">
        <f t="shared" si="1"/>
        <v xml:space="preserve">    field_def_northing_camera_location: "The northing UTM coordinate of the camera location (e.g., '5962006'). Record using the NAD83 datum. Leave blank if recording the Latitude instead."</v>
      </c>
    </row>
    <row r="56" spans="2:14" ht="15">
      <c r="B56" s="15">
        <v>107</v>
      </c>
      <c r="C56" s="15" t="s">
        <v>3640</v>
      </c>
      <c r="D56" s="15" t="s">
        <v>910</v>
      </c>
      <c r="E56" s="18" t="s">
        <v>730</v>
      </c>
      <c r="F56" s="19" t="s">
        <v>1984</v>
      </c>
      <c r="G56" s="20" t="str">
        <f t="shared" si="3"/>
        <v>(#number_of_images)=@{{ field_number_of_images }}@@: {{ field_def_number_of_images }}@@</v>
      </c>
      <c r="H56" s="18" t="s">
        <v>731</v>
      </c>
      <c r="I56" s="18"/>
      <c r="J56" s="21" t="b">
        <v>0</v>
      </c>
      <c r="K56" s="22" t="b">
        <v>1</v>
      </c>
      <c r="L56" s="22" t="b">
        <v>1</v>
      </c>
      <c r="M56" s="15" t="str">
        <f t="shared" si="0"/>
        <v xml:space="preserve">    field_number_of_images: "**\*# Of Images**"</v>
      </c>
      <c r="N56" s="15" t="str">
        <f t="shared" si="1"/>
        <v xml:space="preserve">    field_def_number_of_images: "The number of images on an SD card."</v>
      </c>
    </row>
    <row r="57" spans="2:14" ht="15">
      <c r="B57" s="15">
        <v>115</v>
      </c>
      <c r="C57" s="18" t="s">
        <v>478</v>
      </c>
      <c r="D57" s="15" t="s">
        <v>910</v>
      </c>
      <c r="E57" s="18" t="s">
        <v>624</v>
      </c>
      <c r="F57" s="23" t="s">
        <v>626</v>
      </c>
      <c r="G57" s="20" t="str">
        <f t="shared" si="3"/>
        <v>(#project_coordinator)=@{{ field_project_coordinator }}@@: {{ field_def_project_coordinator }}@@</v>
      </c>
      <c r="H57" s="18" t="s">
        <v>625</v>
      </c>
      <c r="I57" s="18"/>
      <c r="J57" s="21" t="b">
        <v>1</v>
      </c>
      <c r="K57" s="22" t="b">
        <v>1</v>
      </c>
      <c r="L57" s="24" t="b">
        <v>0</v>
      </c>
      <c r="M57" s="15" t="str">
        <f t="shared" si="0"/>
        <v xml:space="preserve">    field_project_coordinator: "**Project Coordinator**"</v>
      </c>
      <c r="N57" s="15" t="str">
        <f t="shared" si="1"/>
        <v xml:space="preserve">    field_def_project_coordinator: "The first and last name of the primary contact for the project."</v>
      </c>
    </row>
    <row r="58" spans="2:14" ht="15">
      <c r="B58" s="15">
        <v>116</v>
      </c>
      <c r="C58" s="18" t="s">
        <v>478</v>
      </c>
      <c r="D58" s="15" t="s">
        <v>910</v>
      </c>
      <c r="E58" s="18" t="s">
        <v>627</v>
      </c>
      <c r="F58" s="23" t="s">
        <v>629</v>
      </c>
      <c r="G58" s="20" t="str">
        <f t="shared" si="3"/>
        <v>(#project_coordinator_email)=@{{ field_project_coordinator_email }}@@: {{ field_def_project_coordinator_email }}@@</v>
      </c>
      <c r="H58" s="18" t="s">
        <v>628</v>
      </c>
      <c r="I58" s="18"/>
      <c r="J58" s="21" t="b">
        <v>1</v>
      </c>
      <c r="K58" s="22" t="b">
        <v>1</v>
      </c>
      <c r="L58" s="24" t="b">
        <v>0</v>
      </c>
      <c r="M58" s="15" t="str">
        <f t="shared" si="0"/>
        <v xml:space="preserve">    field_project_coordinator_email: "**Project Coordinator Email**"</v>
      </c>
      <c r="N58" s="15" t="str">
        <f t="shared" si="1"/>
        <v xml:space="preserve">    field_def_project_coordinator_email: "The email address of the Project Coordinator."</v>
      </c>
    </row>
    <row r="59" spans="2:14" ht="15">
      <c r="B59" s="15">
        <v>117</v>
      </c>
      <c r="C59" s="18" t="s">
        <v>478</v>
      </c>
      <c r="D59" s="15" t="s">
        <v>910</v>
      </c>
      <c r="E59" s="18" t="s">
        <v>621</v>
      </c>
      <c r="F59" s="23" t="s">
        <v>623</v>
      </c>
      <c r="G59" s="20" t="str">
        <f t="shared" si="3"/>
        <v>(#project_description)=@{{ field_project_description }}@@: {{ field_def_project_description }}@@</v>
      </c>
      <c r="H59" s="18" t="s">
        <v>622</v>
      </c>
      <c r="I59" s="18"/>
      <c r="J59" s="21" t="b">
        <v>1</v>
      </c>
      <c r="K59" s="22" t="b">
        <v>1</v>
      </c>
      <c r="L59" s="24" t="b">
        <v>0</v>
      </c>
      <c r="M59" s="15" t="str">
        <f t="shared" si="0"/>
        <v xml:space="preserve">    field_project_description: "**Project Description**"</v>
      </c>
      <c r="N59" s="15" t="str">
        <f t="shared" si="1"/>
        <v xml:space="preserve">    field_def_project_description: "A description of the project objective(s) and general methods."</v>
      </c>
    </row>
    <row r="60" spans="2:14" ht="15">
      <c r="B60" s="15">
        <v>118</v>
      </c>
      <c r="C60" s="18" t="s">
        <v>478</v>
      </c>
      <c r="D60" s="15" t="s">
        <v>910</v>
      </c>
      <c r="E60" s="18" t="s">
        <v>620</v>
      </c>
      <c r="F60" s="23" t="s">
        <v>3102</v>
      </c>
      <c r="G60" s="20" t="str">
        <f t="shared" si="3"/>
        <v>(#project_name)=@{{ field_project_name }}@@: {{ field_def_project_name }}@@</v>
      </c>
      <c r="H60" s="18" t="s">
        <v>782</v>
      </c>
      <c r="I60" s="18"/>
      <c r="J60" s="21" t="b">
        <v>1</v>
      </c>
      <c r="K60" s="22" t="b">
        <v>1</v>
      </c>
      <c r="L60" s="22" t="b">
        <v>1</v>
      </c>
      <c r="M60" s="15" t="str">
        <f t="shared" si="0"/>
        <v xml:space="preserve">    field_project_name: "**Project Name**"</v>
      </c>
      <c r="N60" s="15" t="str">
        <f t="shared" si="1"/>
        <v xml:space="preserve">    field_def_project_name: "A unique alphanumeric identifier for each project. Ideally, the Project Name should include an abbreviation for the organization, a brief project name, and the year the project began (e.g., 'uofa_oilsands_2018')."</v>
      </c>
    </row>
    <row r="61" spans="2:14" ht="15">
      <c r="B61" s="15">
        <v>120</v>
      </c>
      <c r="C61" s="15" t="s">
        <v>3637</v>
      </c>
      <c r="D61" s="15" t="s">
        <v>910</v>
      </c>
      <c r="E61" s="18" t="s">
        <v>618</v>
      </c>
      <c r="F61" s="23" t="s">
        <v>619</v>
      </c>
      <c r="G61" s="20" t="str">
        <f t="shared" si="3"/>
        <v>(#purpose_of_visit)=@{{ field_purpose_of_visit }}@@: {{ field_def_purpose_of_visit }}@@</v>
      </c>
      <c r="H61" s="18" t="s">
        <v>854</v>
      </c>
      <c r="I61" s="18"/>
      <c r="J61" s="21" t="b">
        <v>1</v>
      </c>
      <c r="K61" s="22" t="b">
        <v>1</v>
      </c>
      <c r="L61" s="22" t="b">
        <v>1</v>
      </c>
      <c r="M61" s="15" t="str">
        <f t="shared" si="0"/>
        <v xml:space="preserve">    field_purpose_of_visit: "**Purpose of Visit**"</v>
      </c>
      <c r="N61" s="15" t="str">
        <f t="shared" si="1"/>
        <v xml:space="preserve">    field_def_purpose_of_visit: "The reason for visiting the camera location (i.e. to deploy the camera ['Deployment'], retrieve the camera ['Retrieve'] or to change batteries*/SD card or replace the camera ['Service'])."</v>
      </c>
    </row>
    <row r="62" spans="2:14" ht="15">
      <c r="B62" s="15">
        <v>128</v>
      </c>
      <c r="C62" s="15" t="s">
        <v>3640</v>
      </c>
      <c r="D62" s="15" t="s">
        <v>910</v>
      </c>
      <c r="E62" s="18" t="s">
        <v>697</v>
      </c>
      <c r="F62" s="23" t="s">
        <v>1985</v>
      </c>
      <c r="G62" s="20" t="str">
        <f t="shared" si="3"/>
        <v>(#remaining_battery_percent)=@{{ field_remaining_battery_percent }}@@: {{ field_def_remaining_battery_percent }}@@</v>
      </c>
      <c r="H62" s="18" t="s">
        <v>698</v>
      </c>
      <c r="I62" s="18"/>
      <c r="J62" s="21" t="b">
        <v>0</v>
      </c>
      <c r="K62" s="22" t="b">
        <v>1</v>
      </c>
      <c r="L62" s="22" t="b">
        <v>1</v>
      </c>
      <c r="M62" s="15" t="str">
        <f t="shared" si="0"/>
        <v xml:space="preserve">    field_remaining_battery_percent: "**\*Remaining Battery (%)"</v>
      </c>
      <c r="N62" s="15" t="str">
        <f t="shared" si="1"/>
        <v xml:space="preserve">    field_def_remaining_battery_percent: "The remaining battery power (%) of batteries within a camera."</v>
      </c>
    </row>
    <row r="63" spans="2:14" ht="15">
      <c r="B63" s="15">
        <v>131</v>
      </c>
      <c r="C63" s="15" t="s">
        <v>3644</v>
      </c>
      <c r="D63" s="15" t="s">
        <v>910</v>
      </c>
      <c r="E63" s="18" t="s">
        <v>616</v>
      </c>
      <c r="F63" s="23" t="s">
        <v>3104</v>
      </c>
      <c r="G63" s="20" t="str">
        <f t="shared" si="3"/>
        <v>(#sample_station_name)=@{{ field_sample_station_name }}@@: {{ field_def_sample_station_name }}@@</v>
      </c>
      <c r="H63" s="18" t="s">
        <v>784</v>
      </c>
      <c r="I63" s="18" t="b">
        <v>1</v>
      </c>
      <c r="J63" s="21" t="b">
        <v>1</v>
      </c>
      <c r="K63" s="22" t="b">
        <v>1</v>
      </c>
      <c r="L63" s="22" t="b">
        <v>1</v>
      </c>
      <c r="M63" s="15" t="str">
        <f t="shared" si="0"/>
        <v xml:space="preserve">    field_sample_station_name: "**Sample Station Name**"</v>
      </c>
      <c r="N63" s="15" t="str">
        <f t="shared" si="1"/>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64" spans="2:14" ht="15">
      <c r="B64" s="15">
        <v>133</v>
      </c>
      <c r="C64" s="15" t="s">
        <v>3640</v>
      </c>
      <c r="D64" s="15" t="s">
        <v>910</v>
      </c>
      <c r="E64" s="18" t="s">
        <v>696</v>
      </c>
      <c r="F64" s="23" t="s">
        <v>1986</v>
      </c>
      <c r="G64" s="20" t="str">
        <f t="shared" si="3"/>
        <v>(#sd_card_id)=@{{ field_sd_card_id }}@@: {{ field_def_sd_card_id }}@@</v>
      </c>
      <c r="H64" s="18" t="s">
        <v>786</v>
      </c>
      <c r="I64" s="18"/>
      <c r="J64" s="21" t="b">
        <v>0</v>
      </c>
      <c r="K64" s="22" t="b">
        <v>1</v>
      </c>
      <c r="L64" s="22" t="b">
        <v>1</v>
      </c>
      <c r="M64" s="15" t="str">
        <f t="shared" si="0"/>
        <v xml:space="preserve">    field_sd_card_id: "**\*SD Card ID"</v>
      </c>
      <c r="N64" s="15" t="str">
        <f t="shared" si="1"/>
        <v xml:space="preserve">    field_def_sd_card_id: "The ID label on an SD card (e.g., 'cmu_100')."</v>
      </c>
    </row>
    <row r="65" spans="2:14" ht="15">
      <c r="B65" s="15">
        <v>134</v>
      </c>
      <c r="C65" s="15" t="s">
        <v>3640</v>
      </c>
      <c r="D65" s="15" t="s">
        <v>910</v>
      </c>
      <c r="E65" s="18" t="s">
        <v>694</v>
      </c>
      <c r="F65" s="23" t="s">
        <v>1987</v>
      </c>
      <c r="G65" s="20" t="str">
        <f t="shared" si="3"/>
        <v>(#sd_card_replaced)=@{{ field_sd_card_replaced }}@@: {{ field_def_sd_card_replaced }}@@</v>
      </c>
      <c r="H65" s="18" t="s">
        <v>695</v>
      </c>
      <c r="I65" s="18"/>
      <c r="J65" s="21" t="b">
        <v>0</v>
      </c>
      <c r="K65" s="22" t="b">
        <v>1</v>
      </c>
      <c r="L65" s="22" t="b">
        <v>1</v>
      </c>
      <c r="M65" s="15" t="str">
        <f t="shared" si="0"/>
        <v xml:space="preserve">    field_sd_card_replaced: "**\*SD Card Replaced"</v>
      </c>
      <c r="N65" s="15" t="str">
        <f t="shared" si="1"/>
        <v xml:space="preserve">    field_def_sd_card_replaced: "Whether the SD card was replaced."</v>
      </c>
    </row>
    <row r="66" spans="2:14" ht="15">
      <c r="B66" s="15">
        <v>135</v>
      </c>
      <c r="C66" s="15" t="s">
        <v>3640</v>
      </c>
      <c r="D66" s="15" t="s">
        <v>910</v>
      </c>
      <c r="E66" s="18" t="s">
        <v>692</v>
      </c>
      <c r="F66" s="23" t="s">
        <v>1988</v>
      </c>
      <c r="G66" s="20" t="str">
        <f t="shared" si="3"/>
        <v>(#sd_card_status)=@{{ field_sd_card_status }}@@: {{ field_def_sd_card_status }}@@</v>
      </c>
      <c r="H66" s="18" t="s">
        <v>693</v>
      </c>
      <c r="I66" s="18"/>
      <c r="J66" s="21" t="b">
        <v>0</v>
      </c>
      <c r="K66" s="22" t="b">
        <v>1</v>
      </c>
      <c r="L66" s="22" t="b">
        <v>1</v>
      </c>
      <c r="M66" s="15" t="str">
        <f t="shared" ref="M66:M129" si="4">"    "&amp;D66&amp;"_"&amp;E66&amp;": """&amp;F66&amp;""""</f>
        <v xml:space="preserve">    field_sd_card_status: "**\*SD Card Status (% Full)"</v>
      </c>
      <c r="N66" s="15" t="str">
        <f t="shared" ref="N66:N129" si="5">IF(H66=999,"",("    "&amp;D66&amp;"_def_"&amp;E66&amp;": """&amp;H66&amp;""""))</f>
        <v xml:space="preserve">    field_def_sd_card_status: "The remaining storage capacity on an SD card; collected during a camera service or retrieval."</v>
      </c>
    </row>
    <row r="67" spans="2:14" ht="15">
      <c r="B67" s="15">
        <v>136</v>
      </c>
      <c r="C67" s="15" t="s">
        <v>3639</v>
      </c>
      <c r="D67" s="15" t="s">
        <v>910</v>
      </c>
      <c r="E67" s="18" t="s">
        <v>691</v>
      </c>
      <c r="F67" s="23" t="s">
        <v>1989</v>
      </c>
      <c r="G67" s="20" t="str">
        <f t="shared" si="3"/>
        <v>(#security)=@{{ field_security }}@@: {{ field_def_security }}@@</v>
      </c>
      <c r="H67" s="18" t="s">
        <v>787</v>
      </c>
      <c r="I67" s="18" t="b">
        <v>1</v>
      </c>
      <c r="J67" s="21" t="b">
        <v>0</v>
      </c>
      <c r="K67" s="22" t="b">
        <v>1</v>
      </c>
      <c r="L67" s="22" t="b">
        <v>1</v>
      </c>
      <c r="M67" s="15" t="str">
        <f t="shared" si="4"/>
        <v xml:space="preserve">    field_security: "**\*Security"</v>
      </c>
      <c r="N67" s="15" t="str">
        <f t="shared" si="5"/>
        <v xml:space="preserve">    field_def_security: "The equipment used to secure the camera (e.g., 'Security box,' 'Bracket,' 'Bracket + Screws,' or 'None')."</v>
      </c>
    </row>
    <row r="68" spans="2:14" ht="15">
      <c r="B68" s="15">
        <v>138</v>
      </c>
      <c r="D68" s="15" t="s">
        <v>910</v>
      </c>
      <c r="E68" s="18" t="s">
        <v>615</v>
      </c>
      <c r="F68" s="23" t="s">
        <v>3105</v>
      </c>
      <c r="G68" s="20" t="str">
        <f t="shared" si="3"/>
        <v>(#sequence_name)=@{{ field_sequence_name }}@@: {{ field_def_sequence_name }}@@</v>
      </c>
      <c r="H68" s="18" t="s">
        <v>788</v>
      </c>
      <c r="I68" s="18" t="b">
        <v>1</v>
      </c>
      <c r="J68" s="21" t="b">
        <v>1</v>
      </c>
      <c r="K68" s="22" t="b">
        <v>1</v>
      </c>
      <c r="L68" s="22" t="b">
        <v>1</v>
      </c>
      <c r="M68" s="15" t="str">
        <f t="shared" si="4"/>
        <v xml:space="preserve">    field_sequence_name: "**Sequence Name**"</v>
      </c>
      <c r="N68" s="15" t="str">
        <f t="shared" si="5"/>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69" spans="2:14" ht="15">
      <c r="B69" s="15">
        <v>140</v>
      </c>
      <c r="C69" s="15" t="s">
        <v>3639</v>
      </c>
      <c r="D69" s="15" t="s">
        <v>910</v>
      </c>
      <c r="E69" s="18" t="s">
        <v>689</v>
      </c>
      <c r="F69" s="23" t="s">
        <v>1990</v>
      </c>
      <c r="G69" s="20" t="str">
        <f t="shared" si="3"/>
        <v>(#service_retrieval_comments)=@{{ field_service_retrieval_comments }}@@: {{ field_def_service_retrieval_comments }}@@</v>
      </c>
      <c r="H69" s="18" t="s">
        <v>690</v>
      </c>
      <c r="I69" s="18"/>
      <c r="J69" s="21" t="b">
        <v>0</v>
      </c>
      <c r="K69" s="22" t="b">
        <v>1</v>
      </c>
      <c r="L69" s="22" t="b">
        <v>1</v>
      </c>
      <c r="M69" s="15" t="str">
        <f t="shared" si="4"/>
        <v xml:space="preserve">    field_service_retrieval_comments: "**\*Service*/Retrieval Comments"</v>
      </c>
      <c r="N69" s="15" t="str">
        <f t="shared" si="5"/>
        <v xml:space="preserve">    field_def_service_retrieval_comments: "Comments describing additional details about the Service*/Retrieval."</v>
      </c>
    </row>
    <row r="70" spans="2:14" ht="15">
      <c r="B70" s="15">
        <v>141</v>
      </c>
      <c r="C70" s="15" t="s">
        <v>3645</v>
      </c>
      <c r="D70" s="15" t="s">
        <v>910</v>
      </c>
      <c r="E70" s="18" t="s">
        <v>612</v>
      </c>
      <c r="F70" s="23" t="s">
        <v>614</v>
      </c>
      <c r="G70" s="20" t="str">
        <f t="shared" si="3"/>
        <v>(#service_retrieval_crew)=@{{ field_service_retrieval_crew }}@@: {{ field_def_service_retrieval_crew }}@@</v>
      </c>
      <c r="H70" s="18" t="s">
        <v>613</v>
      </c>
      <c r="I70" s="18"/>
      <c r="J70" s="21" t="b">
        <v>1</v>
      </c>
      <c r="K70" s="22" t="b">
        <v>1</v>
      </c>
      <c r="L70" s="22" t="b">
        <v>1</v>
      </c>
      <c r="M70" s="15" t="str">
        <f t="shared" si="4"/>
        <v xml:space="preserve">    field_service_retrieval_crew: "**Service*/Retrieval Crew**"</v>
      </c>
      <c r="N70" s="15" t="str">
        <f t="shared" si="5"/>
        <v xml:space="preserve">    field_def_service_retrieval_crew: "The first and last names of the individuals who collected data during the Service*/Retrieval visit."</v>
      </c>
    </row>
    <row r="71" spans="2:14" ht="15">
      <c r="B71" s="15">
        <v>97</v>
      </c>
      <c r="C71" s="15" t="s">
        <v>3643</v>
      </c>
      <c r="D71" s="15" t="s">
        <v>910</v>
      </c>
      <c r="E71" s="18" t="s">
        <v>638</v>
      </c>
      <c r="F71" s="23" t="s">
        <v>3099</v>
      </c>
      <c r="G71" s="20" t="str">
        <f t="shared" si="3"/>
        <v>(#settings_motion_image_interval)=@{{ field_settings_motion_image_interval }}@@: {{ field_def_settings_motion_image_interval }}@@</v>
      </c>
      <c r="H71" s="18" t="s">
        <v>790</v>
      </c>
      <c r="I71" s="18" t="b">
        <v>1</v>
      </c>
      <c r="J71" s="21" t="b">
        <v>1</v>
      </c>
      <c r="K71" s="22" t="b">
        <v>1</v>
      </c>
      <c r="L71" s="22" t="b">
        <v>1</v>
      </c>
      <c r="M71" s="15" t="str">
        <f t="shared" si="4"/>
        <v xml:space="preserve">    field_settings_motion_image_interval: "**Motion Image Interval (seconds)**"</v>
      </c>
      <c r="N71" s="15" t="str">
        <f t="shared" si="5"/>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72" spans="2:14" ht="15">
      <c r="B72" s="15">
        <v>112</v>
      </c>
      <c r="C72" s="15" t="s">
        <v>3643</v>
      </c>
      <c r="D72" s="15" t="s">
        <v>910</v>
      </c>
      <c r="E72" s="18" t="s">
        <v>630</v>
      </c>
      <c r="F72" s="23" t="s">
        <v>3101</v>
      </c>
      <c r="G72" s="20" t="str">
        <f t="shared" ref="G72:G98" si="6">"(#"&amp;E72&amp;")=@{{ "&amp;D72&amp;"_"&amp;E72&amp;" }}@@: {{ "&amp;D72&amp;"_def_"&amp;E72&amp;" }}@@"</f>
        <v>(#settings_photos_per_trigger)=@{{ field_settings_photos_per_trigger }}@@: {{ field_def_settings_photos_per_trigger }}@@</v>
      </c>
      <c r="H72" s="18" t="s">
        <v>631</v>
      </c>
      <c r="I72" s="18"/>
      <c r="J72" s="21" t="b">
        <v>1</v>
      </c>
      <c r="K72" s="22" t="b">
        <v>1</v>
      </c>
      <c r="L72" s="22" t="b">
        <v>1</v>
      </c>
      <c r="M72" s="15" t="str">
        <f t="shared" si="4"/>
        <v xml:space="preserve">    field_settings_photos_per_trigger: "**Photos Per Trigger**"</v>
      </c>
      <c r="N72" s="15" t="str">
        <f t="shared" si="5"/>
        <v xml:space="preserve">    field_def_settings_photos_per_trigger: "The camera setting that describes the number of photos taken each time the camera is triggered."</v>
      </c>
    </row>
    <row r="73" spans="2:14" ht="15">
      <c r="B73" s="15">
        <v>121</v>
      </c>
      <c r="C73" s="15" t="s">
        <v>3643</v>
      </c>
      <c r="D73" s="15" t="s">
        <v>910</v>
      </c>
      <c r="E73" s="18" t="s">
        <v>617</v>
      </c>
      <c r="F73" s="23" t="s">
        <v>3103</v>
      </c>
      <c r="G73" s="20" t="str">
        <f t="shared" si="6"/>
        <v>(#settings_quiet_period)=@{{ field_settings_quiet_period }}@@: {{ field_def_settings_quiet_period }}@@</v>
      </c>
      <c r="H73" s="18" t="s">
        <v>791</v>
      </c>
      <c r="I73" s="18" t="b">
        <v>1</v>
      </c>
      <c r="J73" s="21" t="b">
        <v>1</v>
      </c>
      <c r="K73" s="22" t="b">
        <v>1</v>
      </c>
      <c r="L73" s="22" t="b">
        <v>1</v>
      </c>
      <c r="M73" s="15" t="str">
        <f t="shared" si="4"/>
        <v xml:space="preserve">    field_settings_quiet_period: "**Quiet Period (seconds)**"</v>
      </c>
      <c r="N73" s="15" t="str">
        <f t="shared" si="5"/>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74" spans="2:14" ht="15">
      <c r="B74" s="15">
        <v>179</v>
      </c>
      <c r="C74" s="15" t="s">
        <v>3643</v>
      </c>
      <c r="D74" s="15" t="s">
        <v>910</v>
      </c>
      <c r="E74" s="18" t="s">
        <v>595</v>
      </c>
      <c r="F74" s="23" t="s">
        <v>3109</v>
      </c>
      <c r="G74" s="20" t="str">
        <f t="shared" si="6"/>
        <v>(#settings_trigger_modes)=@{{ field_settings_trigger_modes }}@@: {{ field_def_settings_trigger_modes }}@@</v>
      </c>
      <c r="H74" s="18" t="s">
        <v>856</v>
      </c>
      <c r="I74" s="18"/>
      <c r="J74" s="21" t="b">
        <v>1</v>
      </c>
      <c r="K74" s="22" t="b">
        <v>1</v>
      </c>
      <c r="L74" s="22" t="b">
        <v>1</v>
      </c>
      <c r="M74" s="15" t="str">
        <f t="shared" si="4"/>
        <v xml:space="preserve">    field_settings_trigger_modes: "**Trigger Mode(s) ** (camera settings)"</v>
      </c>
      <c r="N74" s="15" t="str">
        <f t="shared" si="5"/>
        <v xml:space="preserve">    field_def_settings_trigger_modes: "The camera setting(s) that determine how the camera will trigger: by motion ('Motion Image'), at set intervals ('Time-lapse image'), and*/or by video ('Video'; possible with newer camera models, such as Reconyx HP2X)."</v>
      </c>
    </row>
    <row r="75" spans="2:14" ht="15">
      <c r="B75" s="15">
        <v>180</v>
      </c>
      <c r="C75" s="15" t="s">
        <v>3643</v>
      </c>
      <c r="D75" s="15" t="s">
        <v>910</v>
      </c>
      <c r="E75" s="18" t="s">
        <v>594</v>
      </c>
      <c r="F75" s="23" t="s">
        <v>3110</v>
      </c>
      <c r="G75" s="20" t="str">
        <f t="shared" si="6"/>
        <v>(#settings_trigger_sensitivity)=@{{ field_settings_trigger_sensitivity }}@@: {{ field_def_settings_trigger_sensitivity }}@@</v>
      </c>
      <c r="H75" s="18" t="s">
        <v>857</v>
      </c>
      <c r="I75" s="18"/>
      <c r="J75" s="21" t="b">
        <v>1</v>
      </c>
      <c r="K75" s="22" t="b">
        <v>1</v>
      </c>
      <c r="L75" s="22" t="b">
        <v>1</v>
      </c>
      <c r="M75" s="15" t="str">
        <f t="shared" si="4"/>
        <v xml:space="preserve">    field_settings_trigger_sensitivity: "**Trigger Sensitivity**"</v>
      </c>
      <c r="N75" s="15" t="str">
        <f t="shared" si="5"/>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76" spans="2:14" ht="15">
      <c r="B76" s="15">
        <v>185</v>
      </c>
      <c r="C76" s="15" t="s">
        <v>3639</v>
      </c>
      <c r="D76" s="15" t="s">
        <v>910</v>
      </c>
      <c r="E76" s="18" t="s">
        <v>683</v>
      </c>
      <c r="F76" s="23" t="s">
        <v>1993</v>
      </c>
      <c r="G76" s="20" t="str">
        <f t="shared" si="6"/>
        <v>(#settings_video_length)=@{{ field_settings_video_length }}@@: {{ field_def_settings_video_length }}@@</v>
      </c>
      <c r="H76" s="18" t="s">
        <v>684</v>
      </c>
      <c r="I76" s="18" t="b">
        <v>1</v>
      </c>
      <c r="J76" s="21" t="b">
        <v>0</v>
      </c>
      <c r="K76" s="22" t="b">
        <v>1</v>
      </c>
      <c r="L76" s="22" t="b">
        <v>1</v>
      </c>
      <c r="M76" s="15" t="str">
        <f t="shared" si="4"/>
        <v xml:space="preserve">    field_settings_video_length: "**\*Video Length (seconds)"</v>
      </c>
      <c r="N76" s="15" t="str">
        <f t="shared" si="5"/>
        <v xml:space="preserve">    field_def_settings_video_length: "If applicable, describes the camera setting that specifies the minimum video duration (in seconds) that the camera will record when triggered. Leave blank if not applicable."</v>
      </c>
    </row>
    <row r="77" spans="2:14" ht="15">
      <c r="B77" s="15">
        <v>144</v>
      </c>
      <c r="C77" s="18" t="s">
        <v>524</v>
      </c>
      <c r="D77" s="15" t="s">
        <v>910</v>
      </c>
      <c r="E77" s="18" t="s">
        <v>611</v>
      </c>
      <c r="F77" s="23" t="s">
        <v>3106</v>
      </c>
      <c r="G77" s="20" t="str">
        <f t="shared" si="6"/>
        <v>(#sex_class)=@{{ field_sex_class }}@@: {{ field_def_sex_class }}@@</v>
      </c>
      <c r="H77" s="18" t="s">
        <v>792</v>
      </c>
      <c r="I77" s="18"/>
      <c r="J77" s="21" t="b">
        <v>1</v>
      </c>
      <c r="K77" s="22" t="b">
        <v>1</v>
      </c>
      <c r="L77" s="22" t="b">
        <v>1</v>
      </c>
      <c r="M77" s="15" t="str">
        <f t="shared" si="4"/>
        <v xml:space="preserve">    field_sex_class: "**Sex Class**"</v>
      </c>
      <c r="N77" s="15" t="str">
        <f t="shared" si="5"/>
        <v xml:space="preserve">    field_def_sex_class: "The sex classification of individual(s) being categorized (e.g., 'Male,' 'Female,' or 'Unknown')."</v>
      </c>
    </row>
    <row r="78" spans="2:14" ht="15">
      <c r="B78" s="15">
        <v>151</v>
      </c>
      <c r="C78" s="18" t="s">
        <v>524</v>
      </c>
      <c r="D78" s="15" t="s">
        <v>910</v>
      </c>
      <c r="E78" s="18" t="s">
        <v>609</v>
      </c>
      <c r="F78" s="23" t="s">
        <v>610</v>
      </c>
      <c r="G78" s="20" t="str">
        <f t="shared" si="6"/>
        <v>(#species)=@{{ field_species }}@@: {{ field_def_species }}@@</v>
      </c>
      <c r="H78" s="18" t="s">
        <v>793</v>
      </c>
      <c r="I78" s="18"/>
      <c r="J78" s="21" t="b">
        <v>1</v>
      </c>
      <c r="K78" s="22" t="b">
        <v>1</v>
      </c>
      <c r="L78" s="24" t="b">
        <v>0</v>
      </c>
      <c r="M78" s="15" t="str">
        <f t="shared" si="4"/>
        <v xml:space="preserve">    field_species: "**Species**"</v>
      </c>
      <c r="N78" s="15" t="str">
        <f t="shared" si="5"/>
        <v xml:space="preserve">    field_def_species: "The capitalized common name of the species being categorized ('tagged')."</v>
      </c>
    </row>
    <row r="79" spans="2:14" ht="15">
      <c r="B79" s="15">
        <v>152</v>
      </c>
      <c r="C79" s="15" t="s">
        <v>3639</v>
      </c>
      <c r="D79" s="15" t="s">
        <v>910</v>
      </c>
      <c r="E79" s="18" t="s">
        <v>687</v>
      </c>
      <c r="F79" s="23" t="s">
        <v>1991</v>
      </c>
      <c r="G79" s="20" t="str">
        <f t="shared" si="6"/>
        <v>(#stake_distance)=@{{ field_stake_distance }}@@: {{ field_def_stake_distance }}@@</v>
      </c>
      <c r="H79" s="18" t="s">
        <v>688</v>
      </c>
      <c r="I79" s="18" t="b">
        <v>1</v>
      </c>
      <c r="J79" s="21" t="b">
        <v>0</v>
      </c>
      <c r="K79" s="22" t="b">
        <v>1</v>
      </c>
      <c r="L79" s="22" t="b">
        <v>1</v>
      </c>
      <c r="M79" s="15" t="str">
        <f t="shared" si="4"/>
        <v xml:space="preserve">    field_stake_distance: "**\*Stake Distance (m)"</v>
      </c>
      <c r="N79" s="15" t="str">
        <f t="shared" si="5"/>
        <v xml:space="preserve">    field_def_stake_distance: "The distance from the camera to a stake (in metres to the nearest 0.05 m). Leave blank if not applicable."</v>
      </c>
    </row>
    <row r="80" spans="2:14" ht="15">
      <c r="B80" s="15">
        <v>157</v>
      </c>
      <c r="C80" s="18" t="s">
        <v>432</v>
      </c>
      <c r="D80" s="15" t="s">
        <v>910</v>
      </c>
      <c r="E80" s="18" t="s">
        <v>606</v>
      </c>
      <c r="F80" s="23" t="s">
        <v>608</v>
      </c>
      <c r="G80" s="20" t="str">
        <f t="shared" si="6"/>
        <v>(#study_area_description)=@{{ field_study_area_description }}@@: {{ field_def_study_area_description }}@@</v>
      </c>
      <c r="H80" s="18" t="s">
        <v>607</v>
      </c>
      <c r="I80" s="18"/>
      <c r="J80" s="21" t="b">
        <v>1</v>
      </c>
      <c r="K80" s="22" t="b">
        <v>1</v>
      </c>
      <c r="L80" s="24" t="b">
        <v>0</v>
      </c>
      <c r="M80" s="15" t="str">
        <f t="shared" si="4"/>
        <v xml:space="preserve">    field_study_area_description: "**Study Area Description**"</v>
      </c>
      <c r="N80" s="15" t="str">
        <f t="shared" si="5"/>
        <v xml:space="preserve">    field_def_study_area_description: "A description for each unique research or monitoring area including its location, the habitat type(s), land use(s) and habitat disturbances (where applicable)."</v>
      </c>
    </row>
    <row r="81" spans="2:14" ht="15">
      <c r="B81" s="15">
        <v>158</v>
      </c>
      <c r="C81" s="18" t="s">
        <v>432</v>
      </c>
      <c r="D81" s="15" t="s">
        <v>910</v>
      </c>
      <c r="E81" s="18" t="s">
        <v>605</v>
      </c>
      <c r="F81" s="23" t="s">
        <v>3107</v>
      </c>
      <c r="G81" s="20" t="str">
        <f t="shared" si="6"/>
        <v>(#study_area_name)=@{{ field_study_area_name }}@@: {{ field_def_study_area_name }}@@</v>
      </c>
      <c r="H81" s="18" t="s">
        <v>3148</v>
      </c>
      <c r="I81" s="18"/>
      <c r="J81" s="21" t="b">
        <v>1</v>
      </c>
      <c r="K81" s="22" t="b">
        <v>1</v>
      </c>
      <c r="L81" s="22" t="b">
        <v>1</v>
      </c>
      <c r="M81" s="15" t="str">
        <f t="shared" si="4"/>
        <v xml:space="preserve">    field_study_area_name: "**Study Area Name**"</v>
      </c>
      <c r="N81" s="15" t="str">
        <f t="shared" si="5"/>
        <v xml:space="preserve">    field_def_study_area_name: "A unique alphanumeric identifier for each study area (e.g.,'oilsands_ref1'). If only one area was [survey](/09_gloss_ref/09_glossary.md#survey)ed, the Project Name and Study Area Name should be the same."</v>
      </c>
    </row>
    <row r="82" spans="2:14" ht="15">
      <c r="B82" s="15">
        <v>163</v>
      </c>
      <c r="C82" s="18" t="s">
        <v>3061</v>
      </c>
      <c r="D82" s="15" t="s">
        <v>910</v>
      </c>
      <c r="E82" s="18" t="s">
        <v>3062</v>
      </c>
      <c r="F82" s="23" t="s">
        <v>3071</v>
      </c>
      <c r="G82" s="20" t="str">
        <f t="shared" si="6"/>
        <v>(#survey_design)=@{{ field_survey_design }}@@: {{ field_def_survey_design }}@@</v>
      </c>
      <c r="H82" s="18" t="s">
        <v>3149</v>
      </c>
      <c r="I82" s="18" t="b">
        <v>1</v>
      </c>
      <c r="J82" s="21" t="b">
        <v>1</v>
      </c>
      <c r="K82" s="22" t="b">
        <v>1</v>
      </c>
      <c r="L82" s="22" t="b">
        <v>1</v>
      </c>
      <c r="M82" s="15" t="str">
        <f t="shared" si="4"/>
        <v xml:space="preserve">    field_survey_design: "**Survey Design**"</v>
      </c>
      <c r="N82" s="15" t="str">
        <f t="shared" si="5"/>
        <v xml:space="preserve">    field_def_survey_design: "The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v>
      </c>
    </row>
    <row r="83" spans="2:14" ht="15">
      <c r="B83" s="15">
        <v>164</v>
      </c>
      <c r="C83" s="15" t="s">
        <v>3061</v>
      </c>
      <c r="D83" s="15" t="s">
        <v>910</v>
      </c>
      <c r="E83" s="18" t="s">
        <v>3063</v>
      </c>
      <c r="F83" s="23" t="s">
        <v>3072</v>
      </c>
      <c r="G83" s="20" t="str">
        <f t="shared" si="6"/>
        <v>(#survey_design_description)=@{{ field_survey_design_description }}@@: {{ field_def_survey_design_description }}@@</v>
      </c>
      <c r="H83" s="18" t="s">
        <v>3150</v>
      </c>
      <c r="I83" s="18"/>
      <c r="J83" s="21" t="b">
        <v>0</v>
      </c>
      <c r="K83" s="22" t="b">
        <v>1</v>
      </c>
      <c r="L83" s="22" t="b">
        <v>1</v>
      </c>
      <c r="M83" s="15" t="str">
        <f t="shared" si="4"/>
        <v xml:space="preserve">    field_survey_design_description: "**\*Survey Design Description"</v>
      </c>
      <c r="N83" s="15" t="str">
        <f t="shared" si="5"/>
        <v xml:space="preserve">    field_def_survey_design_description: "A description of any additional details about the [survey](/09_gloss_ref/09_glossary.md#survey) Design."</v>
      </c>
    </row>
    <row r="84" spans="2:14" ht="15">
      <c r="B84" s="15">
        <v>165</v>
      </c>
      <c r="C84" s="18" t="s">
        <v>3061</v>
      </c>
      <c r="D84" s="15" t="s">
        <v>910</v>
      </c>
      <c r="E84" s="18" t="s">
        <v>3064</v>
      </c>
      <c r="F84" s="23" t="s">
        <v>3073</v>
      </c>
      <c r="G84" s="20" t="str">
        <f t="shared" si="6"/>
        <v>(#survey_name)=@{{ field_survey_name }}@@: {{ field_def_survey_name }}@@</v>
      </c>
      <c r="H84" s="18" t="s">
        <v>3151</v>
      </c>
      <c r="I84" s="18"/>
      <c r="J84" s="21" t="b">
        <v>1</v>
      </c>
      <c r="K84" s="22" t="b">
        <v>1</v>
      </c>
      <c r="L84" s="22" t="b">
        <v>1</v>
      </c>
      <c r="M84" s="15" t="str">
        <f t="shared" si="4"/>
        <v xml:space="preserve">    field_survey_name: "**Survey Name**"</v>
      </c>
      <c r="N84" s="15" t="str">
        <f t="shared" si="5"/>
        <v xml:space="preserve">    field_def_survey_name: "A unique alphanumeric identifier for each [survey](/09_gloss_ref/09_glossary.md#survey) period (e.g., 'fortmc_001')."</v>
      </c>
    </row>
    <row r="85" spans="2:14" ht="15">
      <c r="B85" s="15">
        <v>166</v>
      </c>
      <c r="C85" s="18" t="s">
        <v>3061</v>
      </c>
      <c r="D85" s="15" t="s">
        <v>910</v>
      </c>
      <c r="E85" s="18" t="s">
        <v>3065</v>
      </c>
      <c r="F85" s="23" t="s">
        <v>3074</v>
      </c>
      <c r="G85" s="20" t="str">
        <f t="shared" si="6"/>
        <v>(#survey_objectives)=@{{ field_survey_objectives }}@@: {{ field_def_survey_objectives }}@@</v>
      </c>
      <c r="H85" s="18" t="s">
        <v>3152</v>
      </c>
      <c r="I85" s="18"/>
      <c r="J85" s="21" t="b">
        <v>1</v>
      </c>
      <c r="K85" s="22" t="b">
        <v>1</v>
      </c>
      <c r="L85" s="22" t="b">
        <v>1</v>
      </c>
      <c r="M85" s="15" t="str">
        <f t="shared" si="4"/>
        <v xml:space="preserve">    field_survey_objectives: "**Survey Objectives**"</v>
      </c>
      <c r="N85" s="15" t="str">
        <f t="shared" si="5"/>
        <v xml:space="preserve">    field_def_survey_objectives: "The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row>
    <row r="86" spans="2:14" ht="15">
      <c r="B86" s="15">
        <v>169</v>
      </c>
      <c r="C86" s="18" t="s">
        <v>524</v>
      </c>
      <c r="D86" s="15" t="s">
        <v>910</v>
      </c>
      <c r="E86" s="18" t="s">
        <v>597</v>
      </c>
      <c r="F86" s="23" t="s">
        <v>598</v>
      </c>
      <c r="G86" s="20" t="str">
        <f t="shared" si="6"/>
        <v>(#tag)=@{{ field_tag }}@@: {{ field_def_tag }}@@</v>
      </c>
      <c r="H86" s="20" t="s">
        <v>859</v>
      </c>
      <c r="I86" s="18"/>
      <c r="J86" s="21" t="s">
        <v>387</v>
      </c>
      <c r="K86" s="22" t="b">
        <v>1</v>
      </c>
      <c r="L86" s="24" t="b">
        <v>0</v>
      </c>
      <c r="M86" s="15" t="str">
        <f t="shared" si="4"/>
        <v xml:space="preserve">    field_tag: "**Tag**"</v>
      </c>
      <c r="N86" s="15" t="str">
        <f t="shared" si="5"/>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87" spans="2:14" ht="15">
      <c r="B87" s="15">
        <v>170</v>
      </c>
      <c r="C87" s="18"/>
      <c r="D87" s="15" t="s">
        <v>910</v>
      </c>
      <c r="E87" s="18" t="s">
        <v>596</v>
      </c>
      <c r="F87" s="23" t="s">
        <v>3108</v>
      </c>
      <c r="G87" s="20" t="str">
        <f t="shared" si="6"/>
        <v>(#target_species)=@{{ field_target_species }}@@: {{ field_def_target_species }}@@</v>
      </c>
      <c r="H87" s="18" t="s">
        <v>3153</v>
      </c>
      <c r="I87" s="18"/>
      <c r="J87" s="21" t="b">
        <v>1</v>
      </c>
      <c r="K87" s="22" t="b">
        <v>1</v>
      </c>
      <c r="L87" s="22" t="b">
        <v>1</v>
      </c>
      <c r="M87" s="15" t="str">
        <f t="shared" si="4"/>
        <v xml:space="preserve">    field_target_species: "**Target Species**"</v>
      </c>
      <c r="N87" s="15" t="str">
        <f t="shared" si="5"/>
        <v xml:space="preserve">    field_def_target_species: "The common name(s) of the species that the [survey](/09_gloss_ref/09_glossary.md#survey) was designed to detect."</v>
      </c>
    </row>
    <row r="88" spans="2:14" ht="15">
      <c r="B88" s="15">
        <v>173</v>
      </c>
      <c r="C88" s="15" t="s">
        <v>3639</v>
      </c>
      <c r="D88" s="15" t="s">
        <v>910</v>
      </c>
      <c r="E88" s="18" t="s">
        <v>685</v>
      </c>
      <c r="F88" s="23" t="s">
        <v>1992</v>
      </c>
      <c r="G88" s="20" t="str">
        <f t="shared" si="6"/>
        <v>(#test_image_taken)=@{{ field_test_image_taken }}@@: {{ field_def_test_image_taken }}@@</v>
      </c>
      <c r="H88" s="18" t="s">
        <v>686</v>
      </c>
      <c r="I88" s="18"/>
      <c r="J88" s="21" t="b">
        <v>0</v>
      </c>
      <c r="K88" s="22" t="b">
        <v>1</v>
      </c>
      <c r="L88" s="22" t="b">
        <v>1</v>
      </c>
      <c r="M88" s="15" t="str">
        <f t="shared" si="4"/>
        <v xml:space="preserve">    field_test_image_taken: "**\*Test Image Taken"</v>
      </c>
      <c r="N88" s="15" t="str">
        <f t="shared" si="5"/>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89" spans="2:14" ht="15">
      <c r="B89" s="15">
        <v>184</v>
      </c>
      <c r="C89" s="15" t="s">
        <v>3644</v>
      </c>
      <c r="D89" s="15" t="s">
        <v>910</v>
      </c>
      <c r="E89" s="18" t="s">
        <v>593</v>
      </c>
      <c r="F89" s="23" t="s">
        <v>3111</v>
      </c>
      <c r="G89" s="20" t="str">
        <f t="shared" si="6"/>
        <v>(#utm_zone_camera_location)=@{{ field_utm_zone_camera_location }}@@: {{ field_def_utm_zone_camera_location }}@@</v>
      </c>
      <c r="H89" s="18" t="s">
        <v>796</v>
      </c>
      <c r="I89" s="18"/>
      <c r="J89" s="21" t="b">
        <v>1</v>
      </c>
      <c r="K89" s="22" t="b">
        <v>1</v>
      </c>
      <c r="L89" s="22" t="b">
        <v>1</v>
      </c>
      <c r="M89" s="15" t="str">
        <f t="shared" si="4"/>
        <v xml:space="preserve">    field_utm_zone_camera_location: "**UTM Zone Camera Location**"</v>
      </c>
      <c r="N89" s="15" t="str">
        <f t="shared" si="5"/>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90" spans="2:14" ht="15">
      <c r="B90" s="15">
        <v>189</v>
      </c>
      <c r="C90" s="15" t="s">
        <v>3639</v>
      </c>
      <c r="D90" s="15" t="s">
        <v>910</v>
      </c>
      <c r="E90" s="18" t="s">
        <v>682</v>
      </c>
      <c r="F90" s="23" t="s">
        <v>1994</v>
      </c>
      <c r="G90" s="20" t="str">
        <f t="shared" si="6"/>
        <v>(#visit_comments)=@{{ field_visit_comments }}@@: {{ field_def_visit_comments }}@@</v>
      </c>
      <c r="H90" s="18" t="s">
        <v>864</v>
      </c>
      <c r="I90" s="18"/>
      <c r="J90" s="21" t="b">
        <v>0</v>
      </c>
      <c r="K90" s="22" t="b">
        <v>1</v>
      </c>
      <c r="L90" s="24" t="b">
        <v>0</v>
      </c>
      <c r="M90" s="15" t="str">
        <f t="shared" si="4"/>
        <v xml:space="preserve">    field_visit_comments: "**\*Visit Comments"</v>
      </c>
      <c r="N90" s="15" t="str">
        <f t="shared" si="5"/>
        <v xml:space="preserve">    field_def_visit_comments: "Comments describing additional details about the deployment and*/or Service*/Retrieval visits."</v>
      </c>
    </row>
    <row r="91" spans="2:14" ht="15">
      <c r="B91" s="15">
        <v>193</v>
      </c>
      <c r="C91" s="15" t="s">
        <v>3646</v>
      </c>
      <c r="D91" s="15" t="s">
        <v>910</v>
      </c>
      <c r="E91" s="18" t="s">
        <v>681</v>
      </c>
      <c r="F91" s="23" t="s">
        <v>1995</v>
      </c>
      <c r="G91" s="20" t="str">
        <f t="shared" si="6"/>
        <v>(#walktest_complete)=@{{ field_walktest_complete }}@@: {{ field_def_walktest_complete }}@@</v>
      </c>
      <c r="H91" s="18" t="s">
        <v>863</v>
      </c>
      <c r="I91" s="18"/>
      <c r="J91" s="21" t="b">
        <v>0</v>
      </c>
      <c r="K91" s="22" t="b">
        <v>1</v>
      </c>
      <c r="L91" s="22" t="b">
        <v>1</v>
      </c>
      <c r="M91" s="15" t="str">
        <f t="shared" si="4"/>
        <v xml:space="preserve">    field_walktest_complete: "**\*Walktest Complete"</v>
      </c>
      <c r="N91" s="15" t="str">
        <f t="shared" si="5"/>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92" spans="2:14" ht="15">
      <c r="B92" s="15">
        <v>194</v>
      </c>
      <c r="C92" s="15" t="s">
        <v>3646</v>
      </c>
      <c r="D92" s="15" t="s">
        <v>910</v>
      </c>
      <c r="E92" s="18" t="s">
        <v>679</v>
      </c>
      <c r="F92" s="23" t="s">
        <v>1996</v>
      </c>
      <c r="G92" s="20" t="str">
        <f t="shared" si="6"/>
        <v>(#walktest_distance)=@{{ field_walktest_distance }}@@: {{ field_def_walktest_distance }}@@</v>
      </c>
      <c r="H92" s="18" t="s">
        <v>680</v>
      </c>
      <c r="I92" s="18" t="b">
        <v>1</v>
      </c>
      <c r="J92" s="21" t="b">
        <v>0</v>
      </c>
      <c r="K92" s="22" t="b">
        <v>1</v>
      </c>
      <c r="L92" s="22" t="b">
        <v>1</v>
      </c>
      <c r="M92" s="15" t="str">
        <f t="shared" si="4"/>
        <v xml:space="preserve">    field_walktest_distance: "**\*Walktest Distance (m) **"</v>
      </c>
      <c r="N92" s="15" t="str">
        <f t="shared" si="5"/>
        <v xml:space="preserve">    field_def_walktest_distance: "The horizontal distance from the camera at which the crew performs the walktest (metres; to the nearest 0.05 m). Leave blank if not applicable."</v>
      </c>
    </row>
    <row r="93" spans="2:14" ht="15">
      <c r="B93" s="15">
        <v>195</v>
      </c>
      <c r="C93" s="15" t="s">
        <v>3646</v>
      </c>
      <c r="D93" s="15" t="s">
        <v>910</v>
      </c>
      <c r="E93" s="18" t="s">
        <v>677</v>
      </c>
      <c r="F93" s="23" t="s">
        <v>1997</v>
      </c>
      <c r="G93" s="20" t="str">
        <f t="shared" si="6"/>
        <v>(#walktest_height)=@{{ field_walktest_height }}@@: {{ field_def_walktest_height }}@@</v>
      </c>
      <c r="H93" s="18" t="s">
        <v>678</v>
      </c>
      <c r="I93" s="18" t="b">
        <v>1</v>
      </c>
      <c r="J93" s="21" t="b">
        <v>0</v>
      </c>
      <c r="K93" s="22" t="b">
        <v>1</v>
      </c>
      <c r="L93" s="22" t="b">
        <v>1</v>
      </c>
      <c r="M93" s="15" t="str">
        <f t="shared" si="4"/>
        <v xml:space="preserve">    field_walktest_height: "**\*Walktest Height (m)**"</v>
      </c>
      <c r="N93" s="15" t="str">
        <f t="shared" si="5"/>
        <v xml:space="preserve">    field_def_walktest_height: "The vertical distance from the camera at which the crew performs the walktest (metres; to the nearest 0.05 m). Leave blank if not applicable."</v>
      </c>
    </row>
    <row r="94" spans="2:14" ht="15">
      <c r="B94" s="15">
        <v>2</v>
      </c>
      <c r="C94" s="18" t="s">
        <v>524</v>
      </c>
      <c r="D94" s="15" t="s">
        <v>911</v>
      </c>
      <c r="E94" s="18" t="s">
        <v>675</v>
      </c>
      <c r="F94" s="23" t="s">
        <v>3112</v>
      </c>
      <c r="G94" s="20" t="str">
        <f t="shared" si="6"/>
        <v>(#age_class_adult)=@{{ field_option_age_class_adult }}@@: {{ field_option_def_age_class_adult }}@@</v>
      </c>
      <c r="H94" s="18" t="s">
        <v>676</v>
      </c>
      <c r="I94" s="18"/>
      <c r="J94" s="21" t="s">
        <v>387</v>
      </c>
      <c r="K94" s="22" t="b">
        <v>1</v>
      </c>
      <c r="L94" s="24" t="b">
        <v>0</v>
      </c>
      <c r="M94" s="15" t="str">
        <f t="shared" si="4"/>
        <v xml:space="preserve">    field_option_age_class_adult: "**Adult**"</v>
      </c>
      <c r="N94" s="15" t="str">
        <f t="shared" si="5"/>
        <v xml:space="preserve">    field_option_def_age_class_adult: "Animals that are old enough to breed; reproductively mature."</v>
      </c>
    </row>
    <row r="95" spans="2:14" ht="15">
      <c r="B95" s="15">
        <v>86</v>
      </c>
      <c r="C95" s="18" t="s">
        <v>524</v>
      </c>
      <c r="D95" s="15" t="s">
        <v>911</v>
      </c>
      <c r="E95" s="18" t="s">
        <v>641</v>
      </c>
      <c r="F95" s="23" t="s">
        <v>643</v>
      </c>
      <c r="G95" s="20" t="str">
        <f t="shared" si="6"/>
        <v>(#age_class_juvenile)=@{{ field_option_age_class_juvenile }}@@: {{ field_option_def_age_class_juvenile }}@@</v>
      </c>
      <c r="H95" s="18" t="s">
        <v>642</v>
      </c>
      <c r="I95" s="18"/>
      <c r="J95" s="21" t="s">
        <v>387</v>
      </c>
      <c r="K95" s="22" t="b">
        <v>1</v>
      </c>
      <c r="L95" s="24" t="b">
        <v>0</v>
      </c>
      <c r="M95" s="15" t="str">
        <f t="shared" si="4"/>
        <v xml:space="preserve">    field_option_age_class_juvenile: "**Juvenile**"</v>
      </c>
      <c r="N95" s="15" t="str">
        <f t="shared" si="5"/>
        <v xml:space="preserve">    field_option_def_age_class_juvenile: "Animals in their first summer, with clearly juvenile features (e.g., spots); mammals older than neonates but that still require parental care."</v>
      </c>
    </row>
    <row r="96" spans="2:14" ht="15">
      <c r="B96" s="15">
        <v>159</v>
      </c>
      <c r="C96" s="18" t="s">
        <v>524</v>
      </c>
      <c r="D96" s="15" t="s">
        <v>911</v>
      </c>
      <c r="E96" s="18" t="s">
        <v>599</v>
      </c>
      <c r="F96" s="23" t="s">
        <v>600</v>
      </c>
      <c r="G96" s="20" t="str">
        <f t="shared" si="6"/>
        <v>(#age_class_subadult)=@{{ field_option_age_class_subadult }}@@: {{ field_option_def_age_class_subadult }}@@</v>
      </c>
      <c r="H96" s="18" t="s">
        <v>743</v>
      </c>
      <c r="I96" s="18"/>
      <c r="J96" s="21" t="s">
        <v>387</v>
      </c>
      <c r="K96" s="22" t="b">
        <v>1</v>
      </c>
      <c r="L96" s="24" t="b">
        <v>0</v>
      </c>
      <c r="M96" s="15" t="str">
        <f t="shared" si="4"/>
        <v xml:space="preserve">    field_option_age_class_subadult: "**Subadult**"</v>
      </c>
      <c r="N96" s="15" t="str">
        <f t="shared" si="5"/>
        <v xml:space="preserve">    field_option_def_age_class_subadult: "Animals older than a 'Juvenile' but not yet an 'Adult'; a 'Subadult' may be further classified into 'Young of the Year' or 'Yearling.'"</v>
      </c>
    </row>
    <row r="97" spans="2:14" ht="15">
      <c r="B97" s="15">
        <v>160</v>
      </c>
      <c r="C97" s="18" t="s">
        <v>524</v>
      </c>
      <c r="D97" s="15" t="s">
        <v>911</v>
      </c>
      <c r="E97" s="18" t="s">
        <v>603</v>
      </c>
      <c r="F97" s="23" t="s">
        <v>604</v>
      </c>
      <c r="G97" s="20" t="str">
        <f t="shared" si="6"/>
        <v>(#age_class_subadult_yearling)=@{{ field_option_age_class_subadult_yearling }}@@: {{ field_option_def_age_class_subadult_yearling }}@@</v>
      </c>
      <c r="H97" s="18" t="s">
        <v>744</v>
      </c>
      <c r="I97" s="18"/>
      <c r="J97" s="21" t="s">
        <v>387</v>
      </c>
      <c r="K97" s="22" t="b">
        <v>1</v>
      </c>
      <c r="L97" s="24" t="b">
        <v>0</v>
      </c>
      <c r="M97" s="15" t="str">
        <f t="shared" si="4"/>
        <v xml:space="preserve">    field_option_age_class_subadult_yearling: "**Subadult - Yearling**"</v>
      </c>
      <c r="N97" s="15" t="str">
        <f t="shared" si="5"/>
        <v xml:space="preserve">    field_option_def_age_class_subadult_yearling: "Animals approximately one year old; has lived through one winter season; between 'Young of Year' and 'Adult.'"</v>
      </c>
    </row>
    <row r="98" spans="2:14" ht="15">
      <c r="B98" s="15">
        <v>161</v>
      </c>
      <c r="C98" s="18" t="s">
        <v>524</v>
      </c>
      <c r="D98" s="15" t="s">
        <v>911</v>
      </c>
      <c r="E98" s="18" t="s">
        <v>601</v>
      </c>
      <c r="F98" s="23" t="s">
        <v>602</v>
      </c>
      <c r="G98" s="20" t="str">
        <f t="shared" si="6"/>
        <v>(#age_class_subadult_youngofyear)=@{{ field_option_age_class_subadult_youngofyear }}@@: {{ field_option_def_age_class_subadult_youngofyear }}@@</v>
      </c>
      <c r="H98" s="18" t="s">
        <v>745</v>
      </c>
      <c r="I98" s="18"/>
      <c r="J98" s="21" t="s">
        <v>387</v>
      </c>
      <c r="K98" s="22" t="b">
        <v>1</v>
      </c>
      <c r="L98" s="24" t="b">
        <v>0</v>
      </c>
      <c r="M98" s="15" t="str">
        <f t="shared" si="4"/>
        <v xml:space="preserve">    field_option_age_class_subadult_youngofyear: "**Subadult - Young of Year**"</v>
      </c>
      <c r="N98" s="15" t="str">
        <f t="shared" si="5"/>
        <v xml:space="preserve">    field_option_def_age_class_subadult_youngofyear: "Animals less than one year old; born in the previous year's spring, but has not yet lived through a winter season; between 'Juvenile' and 'Yearling.'"</v>
      </c>
    </row>
    <row r="99" spans="2:14">
      <c r="C99" t="s">
        <v>336</v>
      </c>
      <c r="D99" t="s">
        <v>3652</v>
      </c>
      <c r="E99" t="s">
        <v>354</v>
      </c>
      <c r="F99" s="15" t="s">
        <v>3371</v>
      </c>
      <c r="H99" s="18" t="s">
        <v>3760</v>
      </c>
      <c r="M99" s="15" t="str">
        <f t="shared" si="4"/>
        <v xml:space="preserve">    mod_appl_mod_2flankspim: "Density / population size; Partially Marked"</v>
      </c>
      <c r="N99" s="15" t="str">
        <f t="shared" si="5"/>
        <v xml:space="preserve">    mod_appl_def_mod_2flankspim: "{{ term_def_mod_2flankspim }}"</v>
      </c>
    </row>
    <row r="100" spans="2:14">
      <c r="C100" t="s">
        <v>336</v>
      </c>
      <c r="D100" t="s">
        <v>3652</v>
      </c>
      <c r="E100" t="s">
        <v>364</v>
      </c>
      <c r="F100" s="15" t="s">
        <v>363</v>
      </c>
      <c r="H100" s="18" t="s">
        <v>3761</v>
      </c>
      <c r="M100" s="15" t="str">
        <f t="shared" si="4"/>
        <v xml:space="preserve">    mod_appl_mod_behaviour: "Behaviour"</v>
      </c>
      <c r="N100" s="15" t="str">
        <f t="shared" si="5"/>
        <v xml:space="preserve">    mod_appl_def_mod_behaviour: "{{ term_def_mod_behaviour }}"</v>
      </c>
    </row>
    <row r="101" spans="2:14">
      <c r="C101" t="s">
        <v>336</v>
      </c>
      <c r="D101" t="s">
        <v>3652</v>
      </c>
      <c r="E101" t="s">
        <v>355</v>
      </c>
      <c r="F101" s="15" t="s">
        <v>3371</v>
      </c>
      <c r="H101" s="18" t="s">
        <v>3762</v>
      </c>
      <c r="M101" s="15" t="str">
        <f t="shared" si="4"/>
        <v xml:space="preserve">    mod_appl_mod_catspim: "Density / population size; Partially Marked"</v>
      </c>
      <c r="N101" s="15" t="str">
        <f t="shared" si="5"/>
        <v xml:space="preserve">    mod_appl_def_mod_catspim: "{{ term_def_mod_catspim }}"</v>
      </c>
    </row>
    <row r="102" spans="2:14">
      <c r="C102" t="s">
        <v>336</v>
      </c>
      <c r="D102" t="s">
        <v>3652</v>
      </c>
      <c r="E102" t="s">
        <v>362</v>
      </c>
      <c r="F102" s="15" t="s">
        <v>3368</v>
      </c>
      <c r="H102" s="18" t="s">
        <v>3763</v>
      </c>
      <c r="M102" s="15" t="str">
        <f t="shared" si="4"/>
        <v xml:space="preserve">    mod_appl_mod_cr_cmr: "Population size / Absolute abundance / Vital rates / Density; Marked"</v>
      </c>
      <c r="N102" s="15" t="str">
        <f t="shared" si="5"/>
        <v xml:space="preserve">    mod_appl_def_mod_cr_cmr: "{{ term_def_mod_cr_cmr }}"</v>
      </c>
    </row>
    <row r="103" spans="2:14">
      <c r="C103" t="s">
        <v>336</v>
      </c>
      <c r="D103" t="s">
        <v>3652</v>
      </c>
      <c r="E103" t="s">
        <v>917</v>
      </c>
      <c r="F103" t="s">
        <v>3653</v>
      </c>
      <c r="H103" s="18" t="s">
        <v>3764</v>
      </c>
      <c r="M103" s="15" t="str">
        <f t="shared" si="4"/>
        <v xml:space="preserve">    mod_appl_mod_divers_rich_beta: "Beta-diversity (&amp;beta)"</v>
      </c>
      <c r="N103" s="15" t="str">
        <f t="shared" si="5"/>
        <v xml:space="preserve">    mod_appl_def_mod_divers_rich_beta: "{{ term_def_mod_divers_rich_beta }}"</v>
      </c>
    </row>
    <row r="104" spans="2:14">
      <c r="C104" t="s">
        <v>336</v>
      </c>
      <c r="D104" t="s">
        <v>3652</v>
      </c>
      <c r="E104" t="s">
        <v>3605</v>
      </c>
      <c r="F104" s="20" t="s">
        <v>1276</v>
      </c>
      <c r="H104" s="18" t="s">
        <v>3765</v>
      </c>
      <c r="M104" s="15" t="str">
        <f t="shared" si="4"/>
        <v xml:space="preserve">    mod_appl_mod_divers_rich_divers: "Species diversity"</v>
      </c>
      <c r="N104" s="15" t="str">
        <f t="shared" si="5"/>
        <v xml:space="preserve">    mod_appl_def_mod_divers_rich_divers: "{{ term_def_mod_divers_rich_divers }}"</v>
      </c>
    </row>
    <row r="105" spans="2:14">
      <c r="C105" t="s">
        <v>336</v>
      </c>
      <c r="D105" t="s">
        <v>3652</v>
      </c>
      <c r="E105" t="s">
        <v>919</v>
      </c>
      <c r="F105" t="s">
        <v>3655</v>
      </c>
      <c r="H105" s="18" t="s">
        <v>3766</v>
      </c>
      <c r="M105" s="15" t="str">
        <f t="shared" si="4"/>
        <v xml:space="preserve">    mod_appl_mod_divers_rich_gamma: "Gamma richness (&amp;gamma)"</v>
      </c>
      <c r="N105" s="15" t="str">
        <f t="shared" si="5"/>
        <v xml:space="preserve">    mod_appl_def_mod_divers_rich_gamma: "{{ term_def_mod_divers_rich_gamma }}"</v>
      </c>
    </row>
    <row r="106" spans="2:14">
      <c r="C106" t="s">
        <v>336</v>
      </c>
      <c r="D106" t="s">
        <v>3652</v>
      </c>
      <c r="E106" t="s">
        <v>1286</v>
      </c>
      <c r="F106" s="20" t="s">
        <v>1275</v>
      </c>
      <c r="H106" s="18" t="s">
        <v>3767</v>
      </c>
      <c r="M106" s="15" t="str">
        <f t="shared" si="4"/>
        <v xml:space="preserve">    mod_appl_mod_divers_rich_rich: "Species richness"</v>
      </c>
      <c r="N106" s="15" t="str">
        <f t="shared" si="5"/>
        <v xml:space="preserve">    mod_appl_def_mod_divers_rich_rich: "{{ term_def_mod_divers_rich_rich }}"</v>
      </c>
    </row>
    <row r="107" spans="2:14">
      <c r="C107" t="s">
        <v>336</v>
      </c>
      <c r="D107" t="s">
        <v>3652</v>
      </c>
      <c r="E107" t="s">
        <v>342</v>
      </c>
      <c r="F107" s="15" t="s">
        <v>3367</v>
      </c>
      <c r="H107" s="18" t="s">
        <v>3768</v>
      </c>
      <c r="M107" s="15" t="str">
        <f t="shared" si="4"/>
        <v xml:space="preserve">    mod_appl_mod_ds: "Density; Unmarked"</v>
      </c>
      <c r="N107" s="15" t="str">
        <f t="shared" si="5"/>
        <v xml:space="preserve">    mod_appl_def_mod_ds: "{{ term_def_mod_ds }}"</v>
      </c>
    </row>
    <row r="108" spans="2:14">
      <c r="C108" t="s">
        <v>336</v>
      </c>
      <c r="D108" t="s">
        <v>3652</v>
      </c>
      <c r="E108" t="s">
        <v>372</v>
      </c>
      <c r="F108" s="15" t="s">
        <v>1287</v>
      </c>
      <c r="H108" s="18" t="s">
        <v>3769</v>
      </c>
      <c r="M108" s="15" t="str">
        <f t="shared" si="4"/>
        <v xml:space="preserve">    mod_appl_mod_inventory: "Species inventory, presence"</v>
      </c>
      <c r="N108" s="15" t="str">
        <f t="shared" si="5"/>
        <v xml:space="preserve">    mod_appl_def_mod_inventory: "{{ term_def_mod_inventory }}"</v>
      </c>
    </row>
    <row r="109" spans="2:14">
      <c r="C109" t="s">
        <v>336</v>
      </c>
      <c r="D109" t="s">
        <v>3652</v>
      </c>
      <c r="E109" t="s">
        <v>335</v>
      </c>
      <c r="F109" s="15" t="s">
        <v>3367</v>
      </c>
      <c r="H109" s="18" t="s">
        <v>3770</v>
      </c>
      <c r="M109" s="15" t="str">
        <f t="shared" si="4"/>
        <v xml:space="preserve">    mod_appl_mod_is: "Density; Unmarked"</v>
      </c>
      <c r="N109" s="15" t="str">
        <f t="shared" si="5"/>
        <v xml:space="preserve">    mod_appl_def_mod_is: "{{ term_def_mod_is }}"</v>
      </c>
    </row>
    <row r="110" spans="2:14">
      <c r="C110" t="s">
        <v>336</v>
      </c>
      <c r="D110" t="s">
        <v>3652</v>
      </c>
      <c r="E110" t="s">
        <v>368</v>
      </c>
      <c r="F110" s="15" t="s">
        <v>380</v>
      </c>
      <c r="H110" s="18" t="s">
        <v>3771</v>
      </c>
      <c r="M110" s="15" t="str">
        <f t="shared" si="4"/>
        <v xml:space="preserve">    mod_appl_mod_occupancy: "Occupancy"</v>
      </c>
      <c r="N110" s="15" t="str">
        <f t="shared" si="5"/>
        <v xml:space="preserve">    mod_appl_def_mod_occupancy: "{{ term_def_mod_occupancy }}"</v>
      </c>
    </row>
    <row r="111" spans="2:14">
      <c r="C111" t="s">
        <v>336</v>
      </c>
      <c r="D111" t="s">
        <v>3652</v>
      </c>
      <c r="E111" t="s">
        <v>366</v>
      </c>
      <c r="F111" s="15" t="s">
        <v>378</v>
      </c>
      <c r="H111" s="18" t="s">
        <v>3772</v>
      </c>
      <c r="M111" s="15" t="str">
        <f t="shared" si="4"/>
        <v xml:space="preserve">    mod_appl_mod_rai: "Relative abundance"</v>
      </c>
      <c r="N111" s="15" t="str">
        <f t="shared" si="5"/>
        <v xml:space="preserve">    mod_appl_def_mod_rai: "{{ term_def_mod_rai }}"</v>
      </c>
    </row>
    <row r="112" spans="2:14">
      <c r="C112" t="s">
        <v>336</v>
      </c>
      <c r="D112" t="s">
        <v>3652</v>
      </c>
      <c r="E112" t="s">
        <v>1280</v>
      </c>
      <c r="F112" s="15" t="s">
        <v>378</v>
      </c>
      <c r="H112" s="18" t="s">
        <v>3773</v>
      </c>
      <c r="M112" s="15" t="str">
        <f t="shared" si="4"/>
        <v xml:space="preserve">    mod_appl_mod_rai_hurdle: "Relative abundance"</v>
      </c>
      <c r="N112" s="15" t="str">
        <f t="shared" si="5"/>
        <v xml:space="preserve">    mod_appl_def_mod_rai_hurdle: "{{ term_def_mod_rai_hurdle }}"</v>
      </c>
    </row>
    <row r="113" spans="3:14">
      <c r="C113" t="s">
        <v>336</v>
      </c>
      <c r="D113" t="s">
        <v>3652</v>
      </c>
      <c r="E113" t="s">
        <v>1283</v>
      </c>
      <c r="F113" s="15" t="s">
        <v>378</v>
      </c>
      <c r="H113" s="18" t="s">
        <v>3774</v>
      </c>
      <c r="M113" s="15" t="str">
        <f t="shared" si="4"/>
        <v xml:space="preserve">    mod_appl_mod_rai_nb: "Relative abundance"</v>
      </c>
      <c r="N113" s="15" t="str">
        <f t="shared" si="5"/>
        <v xml:space="preserve">    mod_appl_def_mod_rai_nb: "{{ term_def_mod_rai_nb }}"</v>
      </c>
    </row>
    <row r="114" spans="3:14">
      <c r="C114" t="s">
        <v>336</v>
      </c>
      <c r="D114" t="s">
        <v>3652</v>
      </c>
      <c r="E114" t="s">
        <v>916</v>
      </c>
      <c r="F114" s="15" t="s">
        <v>378</v>
      </c>
      <c r="H114" s="18" t="s">
        <v>3775</v>
      </c>
      <c r="M114" s="15" t="str">
        <f t="shared" si="4"/>
        <v xml:space="preserve">    mod_appl_mod_rai_poisson: "Relative abundance"</v>
      </c>
      <c r="N114" s="15" t="str">
        <f t="shared" si="5"/>
        <v xml:space="preserve">    mod_appl_def_mod_rai_poisson: "{{ term_def_mod_rai_poisson }}"</v>
      </c>
    </row>
    <row r="115" spans="3:14">
      <c r="C115" t="s">
        <v>336</v>
      </c>
      <c r="D115" t="s">
        <v>3652</v>
      </c>
      <c r="E115" t="s">
        <v>1281</v>
      </c>
      <c r="F115" s="15" t="s">
        <v>378</v>
      </c>
      <c r="H115" s="18" t="s">
        <v>3776</v>
      </c>
      <c r="M115" s="15" t="str">
        <f t="shared" si="4"/>
        <v xml:space="preserve">    mod_appl_mod_rai_zinb: "Relative abundance"</v>
      </c>
      <c r="N115" s="15" t="str">
        <f t="shared" si="5"/>
        <v xml:space="preserve">    mod_appl_def_mod_rai_zinb: "{{ term_def_mod_rai_zinb }}"</v>
      </c>
    </row>
    <row r="116" spans="3:14">
      <c r="C116" t="s">
        <v>336</v>
      </c>
      <c r="D116" t="s">
        <v>3652</v>
      </c>
      <c r="E116" t="s">
        <v>1284</v>
      </c>
      <c r="F116" s="15" t="s">
        <v>378</v>
      </c>
      <c r="H116" s="18" t="s">
        <v>3777</v>
      </c>
      <c r="M116" s="15" t="str">
        <f t="shared" si="4"/>
        <v xml:space="preserve">    mod_appl_mod_rai_zip: "Relative abundance"</v>
      </c>
      <c r="N116" s="15" t="str">
        <f t="shared" si="5"/>
        <v xml:space="preserve">    mod_appl_def_mod_rai_zip: "{{ term_def_mod_rai_zip }}"</v>
      </c>
    </row>
    <row r="117" spans="3:14">
      <c r="C117" t="s">
        <v>336</v>
      </c>
      <c r="D117" t="s">
        <v>3652</v>
      </c>
      <c r="E117" t="s">
        <v>348</v>
      </c>
      <c r="F117" s="15" t="s">
        <v>3367</v>
      </c>
      <c r="H117" s="18" t="s">
        <v>3778</v>
      </c>
      <c r="M117" s="15" t="str">
        <f t="shared" si="4"/>
        <v xml:space="preserve">    mod_appl_mod_rem: "Density; Unmarked"</v>
      </c>
      <c r="N117" s="15" t="str">
        <f t="shared" si="5"/>
        <v xml:space="preserve">    mod_appl_def_mod_rem: "{{ term_def_mod_rem }}"</v>
      </c>
    </row>
    <row r="118" spans="3:14">
      <c r="C118" t="s">
        <v>336</v>
      </c>
      <c r="D118" t="s">
        <v>3652</v>
      </c>
      <c r="E118" t="s">
        <v>346</v>
      </c>
      <c r="F118" s="15" t="s">
        <v>3367</v>
      </c>
      <c r="H118" s="18" t="s">
        <v>3779</v>
      </c>
      <c r="M118" s="15" t="str">
        <f t="shared" si="4"/>
        <v xml:space="preserve">    mod_appl_mod_rest: "Density; Unmarked"</v>
      </c>
      <c r="N118" s="15" t="str">
        <f t="shared" si="5"/>
        <v xml:space="preserve">    mod_appl_def_mod_rest: "{{ term_def_mod_rest }}"</v>
      </c>
    </row>
    <row r="119" spans="3:14">
      <c r="C119" t="s">
        <v>336</v>
      </c>
      <c r="D119" t="s">
        <v>3652</v>
      </c>
      <c r="E119" t="s">
        <v>356</v>
      </c>
      <c r="F119" s="15" t="s">
        <v>3367</v>
      </c>
      <c r="H119" s="18" t="s">
        <v>3780</v>
      </c>
      <c r="M119" s="15" t="str">
        <f t="shared" si="4"/>
        <v xml:space="preserve">    mod_appl_mod_sc: "Density; Unmarked"</v>
      </c>
      <c r="N119" s="15" t="str">
        <f t="shared" si="5"/>
        <v xml:space="preserve">    mod_appl_def_mod_sc: "{{ term_def_mod_sc }}"</v>
      </c>
    </row>
    <row r="120" spans="3:14">
      <c r="C120" t="s">
        <v>336</v>
      </c>
      <c r="D120" t="s">
        <v>3652</v>
      </c>
      <c r="E120" t="s">
        <v>361</v>
      </c>
      <c r="F120" s="15" t="s">
        <v>3369</v>
      </c>
      <c r="H120" s="18" t="s">
        <v>3781</v>
      </c>
      <c r="M120" s="15" t="str">
        <f t="shared" si="4"/>
        <v xml:space="preserve">    mod_appl_mod_scr_secr: "Density / population size; Marked"</v>
      </c>
      <c r="N120" s="15" t="str">
        <f t="shared" si="5"/>
        <v xml:space="preserve">    mod_appl_def_mod_scr_secr: "{{ term_def_mod_scr_secr }}"</v>
      </c>
    </row>
    <row r="121" spans="3:14">
      <c r="C121" t="s">
        <v>336</v>
      </c>
      <c r="D121" t="s">
        <v>3652</v>
      </c>
      <c r="E121" t="s">
        <v>358</v>
      </c>
      <c r="F121" s="15" t="s">
        <v>3370</v>
      </c>
      <c r="H121" s="18" t="s">
        <v>3782</v>
      </c>
      <c r="M121" s="15" t="str">
        <f t="shared" si="4"/>
        <v xml:space="preserve">    mod_appl_mod_smr: "Density; Marked"</v>
      </c>
      <c r="N121" s="15" t="str">
        <f t="shared" si="5"/>
        <v xml:space="preserve">    mod_appl_def_mod_smr: "{{ term_def_mod_smr }}"</v>
      </c>
    </row>
    <row r="122" spans="3:14">
      <c r="C122" t="s">
        <v>336</v>
      </c>
      <c r="D122" t="s">
        <v>3652</v>
      </c>
      <c r="E122" t="s">
        <v>338</v>
      </c>
      <c r="F122" s="15" t="s">
        <v>3367</v>
      </c>
      <c r="H122" s="18" t="s">
        <v>3783</v>
      </c>
      <c r="M122" s="15" t="str">
        <f t="shared" si="4"/>
        <v xml:space="preserve">    mod_appl_mod_ste: "Density; Unmarked"</v>
      </c>
      <c r="N122" s="15" t="str">
        <f t="shared" si="5"/>
        <v xml:space="preserve">    mod_appl_def_mod_ste: "{{ term_def_mod_ste }}"</v>
      </c>
    </row>
    <row r="123" spans="3:14">
      <c r="C123" t="s">
        <v>336</v>
      </c>
      <c r="D123" t="s">
        <v>3652</v>
      </c>
      <c r="E123" t="s">
        <v>344</v>
      </c>
      <c r="F123" s="15" t="s">
        <v>3367</v>
      </c>
      <c r="H123" s="18" t="s">
        <v>3784</v>
      </c>
      <c r="M123" s="15" t="str">
        <f t="shared" si="4"/>
        <v xml:space="preserve">    mod_appl_mod_tifc: "Density; Unmarked"</v>
      </c>
      <c r="N123" s="15" t="str">
        <f t="shared" si="5"/>
        <v xml:space="preserve">    mod_appl_def_mod_tifc: "{{ term_def_mod_tifc }}"</v>
      </c>
    </row>
    <row r="124" spans="3:14">
      <c r="C124" t="s">
        <v>336</v>
      </c>
      <c r="D124" t="s">
        <v>3652</v>
      </c>
      <c r="E124" t="s">
        <v>340</v>
      </c>
      <c r="F124" s="15" t="s">
        <v>3367</v>
      </c>
      <c r="H124" s="18" t="s">
        <v>3785</v>
      </c>
      <c r="M124" s="15" t="str">
        <f t="shared" si="4"/>
        <v xml:space="preserve">    mod_appl_mod_tte: "Density; Unmarked"</v>
      </c>
      <c r="N124" s="15" t="str">
        <f t="shared" si="5"/>
        <v xml:space="preserve">    mod_appl_def_mod_tte: "{{ term_def_mod_tte }}"</v>
      </c>
    </row>
    <row r="125" spans="3:14">
      <c r="C125" t="s">
        <v>336</v>
      </c>
      <c r="D125" t="s">
        <v>333</v>
      </c>
      <c r="E125" t="s">
        <v>354</v>
      </c>
      <c r="F125" t="s">
        <v>353</v>
      </c>
      <c r="H125" s="18" t="s">
        <v>3760</v>
      </c>
      <c r="M125" s="15" t="str">
        <f t="shared" si="4"/>
        <v xml:space="preserve">    name_mod_2flankspim: "Spatial Partial Identity Model (2-flank SPIM)"</v>
      </c>
      <c r="N125" s="15" t="str">
        <f t="shared" si="5"/>
        <v xml:space="preserve">    name_def_mod_2flankspim: "{{ term_def_mod_2flankspim }}"</v>
      </c>
    </row>
    <row r="126" spans="3:14">
      <c r="C126" t="s">
        <v>336</v>
      </c>
      <c r="D126" t="s">
        <v>333</v>
      </c>
      <c r="E126" t="s">
        <v>364</v>
      </c>
      <c r="F126" t="s">
        <v>363</v>
      </c>
      <c r="H126" s="18" t="s">
        <v>3761</v>
      </c>
      <c r="M126" s="15" t="str">
        <f t="shared" si="4"/>
        <v xml:space="preserve">    name_mod_behaviour: "Behaviour"</v>
      </c>
      <c r="N126" s="15" t="str">
        <f t="shared" si="5"/>
        <v xml:space="preserve">    name_def_mod_behaviour: "{{ term_def_mod_behaviour }}"</v>
      </c>
    </row>
    <row r="127" spans="3:14">
      <c r="C127" t="s">
        <v>336</v>
      </c>
      <c r="D127" t="s">
        <v>333</v>
      </c>
      <c r="E127" t="s">
        <v>355</v>
      </c>
      <c r="F127" t="s">
        <v>1278</v>
      </c>
      <c r="H127" s="18" t="s">
        <v>3762</v>
      </c>
      <c r="M127" s="15" t="str">
        <f t="shared" si="4"/>
        <v xml:space="preserve">    name_mod_catspim: "Spatial Partial Identity Model (Categorical SPIM; catSPIM)"</v>
      </c>
      <c r="N127" s="15" t="str">
        <f t="shared" si="5"/>
        <v xml:space="preserve">    name_def_mod_catspim: "{{ term_def_mod_catspim }}"</v>
      </c>
    </row>
    <row r="128" spans="3:14">
      <c r="C128" t="s">
        <v>336</v>
      </c>
      <c r="D128" t="s">
        <v>333</v>
      </c>
      <c r="E128" t="s">
        <v>362</v>
      </c>
      <c r="F128" t="s">
        <v>1263</v>
      </c>
      <c r="H128" s="18" t="s">
        <v>3763</v>
      </c>
      <c r="M128" s="15" t="str">
        <f t="shared" si="4"/>
        <v xml:space="preserve">    name_mod_cr_cmr: "Capture-recapture (CR) / Capture-mark-recapture (CMR)"</v>
      </c>
      <c r="N128" s="15" t="str">
        <f t="shared" si="5"/>
        <v xml:space="preserve">    name_def_mod_cr_cmr: "{{ term_def_mod_cr_cmr }}"</v>
      </c>
    </row>
    <row r="129" spans="3:14">
      <c r="C129" t="s">
        <v>336</v>
      </c>
      <c r="D129" t="s">
        <v>333</v>
      </c>
      <c r="E129" t="s">
        <v>370</v>
      </c>
      <c r="F129" t="s">
        <v>369</v>
      </c>
      <c r="H129" s="18" t="s">
        <v>3786</v>
      </c>
      <c r="M129" s="15" t="str">
        <f t="shared" si="4"/>
        <v xml:space="preserve">    name_mod_divers_rich: "Species diversity &amp; richness"</v>
      </c>
      <c r="N129" s="15" t="str">
        <f t="shared" si="5"/>
        <v xml:space="preserve">    name_def_mod_divers_rich: "{{ term_def_mod_divers_rich }}"</v>
      </c>
    </row>
    <row r="130" spans="3:14">
      <c r="C130" t="s">
        <v>336</v>
      </c>
      <c r="D130" t="s">
        <v>333</v>
      </c>
      <c r="E130" t="s">
        <v>342</v>
      </c>
      <c r="F130" t="s">
        <v>341</v>
      </c>
      <c r="H130" s="18" t="s">
        <v>3768</v>
      </c>
      <c r="M130" s="15" t="str">
        <f t="shared" ref="M130:M193" si="7">"    "&amp;D130&amp;"_"&amp;E130&amp;": """&amp;F130&amp;""""</f>
        <v xml:space="preserve">    name_mod_ds: "Distance sampling (DS)"</v>
      </c>
      <c r="N130" s="15" t="str">
        <f t="shared" ref="N130:N193" si="8">IF(H130=999,"",("    "&amp;D130&amp;"_def_"&amp;E130&amp;": """&amp;H130&amp;""""))</f>
        <v xml:space="preserve">    name_def_mod_ds: "{{ term_def_mod_ds }}"</v>
      </c>
    </row>
    <row r="131" spans="3:14">
      <c r="C131" t="s">
        <v>336</v>
      </c>
      <c r="D131" t="s">
        <v>333</v>
      </c>
      <c r="E131" t="s">
        <v>372</v>
      </c>
      <c r="F131" t="s">
        <v>371</v>
      </c>
      <c r="H131" s="18" t="s">
        <v>3769</v>
      </c>
      <c r="M131" s="15" t="str">
        <f t="shared" si="7"/>
        <v xml:space="preserve">    name_mod_inventory: "Species inventory"</v>
      </c>
      <c r="N131" s="15" t="str">
        <f t="shared" si="8"/>
        <v xml:space="preserve">    name_def_mod_inventory: "{{ term_def_mod_inventory }}"</v>
      </c>
    </row>
    <row r="132" spans="3:14">
      <c r="C132" t="s">
        <v>336</v>
      </c>
      <c r="D132" t="s">
        <v>333</v>
      </c>
      <c r="E132" t="s">
        <v>335</v>
      </c>
      <c r="F132" t="s">
        <v>334</v>
      </c>
      <c r="H132" s="18" t="s">
        <v>3770</v>
      </c>
      <c r="M132" s="15" t="str">
        <f t="shared" si="7"/>
        <v xml:space="preserve">    name_mod_is: "Instantaneous sampling (IS)"</v>
      </c>
      <c r="N132" s="15" t="str">
        <f t="shared" si="8"/>
        <v xml:space="preserve">    name_def_mod_is: "{{ term_def_mod_is }}"</v>
      </c>
    </row>
    <row r="133" spans="3:14">
      <c r="C133" t="s">
        <v>336</v>
      </c>
      <c r="D133" t="s">
        <v>333</v>
      </c>
      <c r="E133" t="s">
        <v>360</v>
      </c>
      <c r="F133" t="s">
        <v>359</v>
      </c>
      <c r="H133" s="18" t="s">
        <v>3787</v>
      </c>
      <c r="M133" s="15" t="str">
        <f t="shared" si="7"/>
        <v xml:space="preserve">    name_mod_mr: "Mark-resight (MR)"</v>
      </c>
      <c r="N133" s="15" t="str">
        <f t="shared" si="8"/>
        <v xml:space="preserve">    name_def_mod_mr: "{{ term_def_mod_mr }}"</v>
      </c>
    </row>
    <row r="134" spans="3:14">
      <c r="C134" t="s">
        <v>336</v>
      </c>
      <c r="D134" t="s">
        <v>333</v>
      </c>
      <c r="E134" t="s">
        <v>350</v>
      </c>
      <c r="F134" t="s">
        <v>349</v>
      </c>
      <c r="H134" s="18" t="s">
        <v>3788</v>
      </c>
      <c r="M134" s="15" t="str">
        <f t="shared" si="7"/>
        <v xml:space="preserve">    name_mod_nmixture: "N-mixture"</v>
      </c>
      <c r="N134" s="15" t="str">
        <f t="shared" si="8"/>
        <v xml:space="preserve">    name_def_mod_nmixture: "{{ term_def_mod_nmixture }}"</v>
      </c>
    </row>
    <row r="135" spans="3:14">
      <c r="C135" t="s">
        <v>336</v>
      </c>
      <c r="D135" t="s">
        <v>333</v>
      </c>
      <c r="E135" t="s">
        <v>368</v>
      </c>
      <c r="F135" t="s">
        <v>380</v>
      </c>
      <c r="H135" s="18" t="s">
        <v>3771</v>
      </c>
      <c r="M135" s="15" t="str">
        <f t="shared" si="7"/>
        <v xml:space="preserve">    name_mod_occupancy: "Occupancy"</v>
      </c>
      <c r="N135" s="15" t="str">
        <f t="shared" si="8"/>
        <v xml:space="preserve">    name_def_mod_occupancy: "{{ term_def_mod_occupancy }}"</v>
      </c>
    </row>
    <row r="136" spans="3:14">
      <c r="C136" t="s">
        <v>336</v>
      </c>
      <c r="D136" t="s">
        <v>333</v>
      </c>
      <c r="E136" t="s">
        <v>366</v>
      </c>
      <c r="F136" t="s">
        <v>365</v>
      </c>
      <c r="H136" s="18" t="s">
        <v>3772</v>
      </c>
      <c r="M136" s="15" t="str">
        <f t="shared" si="7"/>
        <v xml:space="preserve">    name_mod_rai: "Relative abundance indices"</v>
      </c>
      <c r="N136" s="15" t="str">
        <f t="shared" si="8"/>
        <v xml:space="preserve">    name_def_mod_rai: "{{ term_def_mod_rai }}"</v>
      </c>
    </row>
    <row r="137" spans="3:14">
      <c r="C137" s="15" t="s">
        <v>336</v>
      </c>
      <c r="D137" t="s">
        <v>333</v>
      </c>
      <c r="E137" s="18" t="s">
        <v>1280</v>
      </c>
      <c r="F137" s="20" t="s">
        <v>1279</v>
      </c>
      <c r="G137" s="20" t="str">
        <f>"(#"&amp;E137&amp;")=@{{ "&amp;D137&amp;"_"&amp;E137&amp;" }}@@: {{ "&amp;D137&amp;"_def_"&amp;E137&amp;" }}@@"</f>
        <v>(#mod_rai_hurdle)=@{{ name_mod_rai_hurdle }}@@: {{ name_def_mod_rai_hurdle }}@@</v>
      </c>
      <c r="H137" s="18" t="s">
        <v>3773</v>
      </c>
      <c r="I137" s="18"/>
      <c r="J137" s="21" t="s">
        <v>387</v>
      </c>
      <c r="K137" s="24" t="b">
        <v>0</v>
      </c>
      <c r="L137" s="22" t="b">
        <v>1</v>
      </c>
      <c r="M137" s="15" t="str">
        <f t="shared" si="7"/>
        <v xml:space="preserve">    name_mod_rai_hurdle: "Hurdle"</v>
      </c>
      <c r="N137" s="15" t="str">
        <f t="shared" si="8"/>
        <v xml:space="preserve">    name_def_mod_rai_hurdle: "{{ term_def_mod_rai_hurdle }}"</v>
      </c>
    </row>
    <row r="138" spans="3:14">
      <c r="C138" s="15" t="s">
        <v>336</v>
      </c>
      <c r="D138" t="s">
        <v>333</v>
      </c>
      <c r="E138" s="18" t="s">
        <v>1283</v>
      </c>
      <c r="F138" s="20" t="s">
        <v>1282</v>
      </c>
      <c r="G138" s="20" t="str">
        <f>"(#"&amp;E138&amp;")=@{{ "&amp;D138&amp;"_"&amp;E138&amp;" }}@@: {{ "&amp;D138&amp;"_def_"&amp;E138&amp;" }}@@"</f>
        <v>(#mod_rai_nb)=@{{ name_mod_rai_nb }}@@: {{ name_def_mod_rai_nb }}@@</v>
      </c>
      <c r="H138" s="18" t="s">
        <v>3774</v>
      </c>
      <c r="I138" s="18"/>
      <c r="J138" s="21" t="s">
        <v>387</v>
      </c>
      <c r="K138" s="24" t="b">
        <v>0</v>
      </c>
      <c r="L138" s="22" t="b">
        <v>1</v>
      </c>
      <c r="M138" s="15" t="str">
        <f t="shared" si="7"/>
        <v xml:space="preserve">    name_mod_rai_nb: "Negative binomial (NB)"</v>
      </c>
      <c r="N138" s="15" t="str">
        <f t="shared" si="8"/>
        <v xml:space="preserve">    name_def_mod_rai_nb: "{{ term_def_mod_rai_nb }}"</v>
      </c>
    </row>
    <row r="139" spans="3:14">
      <c r="C139" s="15" t="s">
        <v>336</v>
      </c>
      <c r="D139" t="s">
        <v>333</v>
      </c>
      <c r="E139" s="18" t="s">
        <v>916</v>
      </c>
      <c r="F139" s="20" t="s">
        <v>1277</v>
      </c>
      <c r="G139" s="20" t="str">
        <f>"(#"&amp;E139&amp;")=@{{ "&amp;D139&amp;"_"&amp;E139&amp;" }}@@: {{ "&amp;D139&amp;"_def_"&amp;E139&amp;" }}@@"</f>
        <v>(#mod_rai_poisson)=@{{ name_mod_rai_poisson }}@@: {{ name_def_mod_rai_poisson }}@@</v>
      </c>
      <c r="H139" s="18" t="s">
        <v>3775</v>
      </c>
      <c r="I139" s="18"/>
      <c r="J139" s="21" t="s">
        <v>387</v>
      </c>
      <c r="K139" s="24" t="b">
        <v>0</v>
      </c>
      <c r="L139" s="22" t="b">
        <v>1</v>
      </c>
      <c r="M139" s="15" t="str">
        <f t="shared" si="7"/>
        <v xml:space="preserve">    name_mod_rai_poisson: "Poisson"</v>
      </c>
      <c r="N139" s="15" t="str">
        <f t="shared" si="8"/>
        <v xml:space="preserve">    name_def_mod_rai_poisson: "{{ term_def_mod_rai_poisson }}"</v>
      </c>
    </row>
    <row r="140" spans="3:14">
      <c r="C140" s="15" t="s">
        <v>336</v>
      </c>
      <c r="D140" t="s">
        <v>333</v>
      </c>
      <c r="E140" s="18" t="s">
        <v>1281</v>
      </c>
      <c r="F140" s="20" t="s">
        <v>3650</v>
      </c>
      <c r="G140" s="20" t="str">
        <f>"(#"&amp;E140&amp;")=@{{ "&amp;D140&amp;"_"&amp;E140&amp;" }}@@: {{ "&amp;D140&amp;"_def_"&amp;E140&amp;" }}@@"</f>
        <v>(#mod_rai_zinb)=@{{ name_mod_rai_zinb }}@@: {{ name_def_mod_rai_zinb }}@@</v>
      </c>
      <c r="H140" s="18" t="s">
        <v>3776</v>
      </c>
      <c r="I140" s="18"/>
      <c r="J140" s="21" t="s">
        <v>387</v>
      </c>
      <c r="K140" s="24" t="b">
        <v>0</v>
      </c>
      <c r="L140" s="22" t="b">
        <v>1</v>
      </c>
      <c r="M140" s="15" t="str">
        <f t="shared" si="7"/>
        <v xml:space="preserve">    name_mod_rai_zinb: "Zero-inflated negative binomial (ZINB) "</v>
      </c>
      <c r="N140" s="15" t="str">
        <f t="shared" si="8"/>
        <v xml:space="preserve">    name_def_mod_rai_zinb: "{{ term_def_mod_rai_zinb }}"</v>
      </c>
    </row>
    <row r="141" spans="3:14">
      <c r="C141" s="15" t="s">
        <v>336</v>
      </c>
      <c r="D141" t="s">
        <v>333</v>
      </c>
      <c r="E141" s="18" t="s">
        <v>1284</v>
      </c>
      <c r="F141" s="20" t="s">
        <v>3651</v>
      </c>
      <c r="G141" s="20" t="str">
        <f>"(#"&amp;E141&amp;")=@{{ "&amp;D141&amp;"_"&amp;E141&amp;" }}@@: {{ "&amp;D141&amp;"_def_"&amp;E141&amp;" }}@@"</f>
        <v>(#mod_rai_zip)=@{{ name_mod_rai_zip }}@@: {{ name_def_mod_rai_zip }}@@</v>
      </c>
      <c r="H141" s="18" t="s">
        <v>3777</v>
      </c>
      <c r="I141" s="18"/>
      <c r="J141" s="21" t="s">
        <v>387</v>
      </c>
      <c r="K141" s="24" t="b">
        <v>0</v>
      </c>
      <c r="L141" s="22" t="b">
        <v>1</v>
      </c>
      <c r="M141" s="15" t="str">
        <f t="shared" si="7"/>
        <v xml:space="preserve">    name_mod_rai_zip: "Zero-inflated Poisson (ZIP)"</v>
      </c>
      <c r="N141" s="15" t="str">
        <f t="shared" si="8"/>
        <v xml:space="preserve">    name_def_mod_rai_zip: "{{ term_def_mod_rai_zip }}"</v>
      </c>
    </row>
    <row r="142" spans="3:14">
      <c r="C142" t="s">
        <v>336</v>
      </c>
      <c r="D142" t="s">
        <v>333</v>
      </c>
      <c r="E142" t="s">
        <v>348</v>
      </c>
      <c r="F142" t="s">
        <v>347</v>
      </c>
      <c r="H142" s="18" t="s">
        <v>3778</v>
      </c>
      <c r="M142" s="15" t="str">
        <f t="shared" si="7"/>
        <v xml:space="preserve">    name_mod_rem: "Random encounter model (REM)"</v>
      </c>
      <c r="N142" s="15" t="str">
        <f t="shared" si="8"/>
        <v xml:space="preserve">    name_def_mod_rem: "{{ term_def_mod_rem }}"</v>
      </c>
    </row>
    <row r="143" spans="3:14">
      <c r="C143" t="s">
        <v>336</v>
      </c>
      <c r="D143" t="s">
        <v>333</v>
      </c>
      <c r="E143" t="s">
        <v>346</v>
      </c>
      <c r="F143" t="s">
        <v>345</v>
      </c>
      <c r="H143" s="18" t="s">
        <v>3779</v>
      </c>
      <c r="M143" s="15" t="str">
        <f t="shared" si="7"/>
        <v xml:space="preserve">    name_mod_rest: "Random encounter and staying time (REST)"</v>
      </c>
      <c r="N143" s="15" t="str">
        <f t="shared" si="8"/>
        <v xml:space="preserve">    name_def_mod_rest: "{{ term_def_mod_rest }}"</v>
      </c>
    </row>
    <row r="144" spans="3:14">
      <c r="C144" t="s">
        <v>336</v>
      </c>
      <c r="D144" t="s">
        <v>333</v>
      </c>
      <c r="E144" t="s">
        <v>352</v>
      </c>
      <c r="F144" t="s">
        <v>351</v>
      </c>
      <c r="H144" s="18" t="s">
        <v>3789</v>
      </c>
      <c r="M144" s="15" t="str">
        <f t="shared" si="7"/>
        <v xml:space="preserve">    name_mod_roylenichols: "Royle-Nichols"</v>
      </c>
      <c r="N144" s="15" t="str">
        <f t="shared" si="8"/>
        <v xml:space="preserve">    name_def_mod_roylenichols: "{{ term_def_mod_roylenichols }}"</v>
      </c>
    </row>
    <row r="145" spans="1:16">
      <c r="C145" t="s">
        <v>336</v>
      </c>
      <c r="D145" t="s">
        <v>333</v>
      </c>
      <c r="E145" t="s">
        <v>356</v>
      </c>
      <c r="F145" t="s">
        <v>1265</v>
      </c>
      <c r="H145" s="18" t="s">
        <v>3780</v>
      </c>
      <c r="M145" s="15" t="str">
        <f t="shared" si="7"/>
        <v xml:space="preserve">    name_mod_sc: "Spatial count (SC) model / Unmarked spatial capture-recapture"</v>
      </c>
      <c r="N145" s="15" t="str">
        <f t="shared" si="8"/>
        <v xml:space="preserve">    name_def_mod_sc: "{{ term_def_mod_sc }}"</v>
      </c>
    </row>
    <row r="146" spans="1:16">
      <c r="C146" t="s">
        <v>336</v>
      </c>
      <c r="D146" t="s">
        <v>333</v>
      </c>
      <c r="E146" t="s">
        <v>361</v>
      </c>
      <c r="F146" t="s">
        <v>1264</v>
      </c>
      <c r="H146" s="18" t="s">
        <v>3781</v>
      </c>
      <c r="M146" s="15" t="str">
        <f t="shared" si="7"/>
        <v xml:space="preserve">    name_mod_scr_secr: "Spatial capture-recapture (SCR) / Spatially explicit capture recapture (SECR)"</v>
      </c>
      <c r="N146" s="15" t="str">
        <f t="shared" si="8"/>
        <v xml:space="preserve">    name_def_mod_scr_secr: "{{ term_def_mod_scr_secr }}"</v>
      </c>
    </row>
    <row r="147" spans="1:16">
      <c r="C147" t="s">
        <v>336</v>
      </c>
      <c r="D147" t="s">
        <v>333</v>
      </c>
      <c r="E147" t="s">
        <v>358</v>
      </c>
      <c r="F147" t="s">
        <v>357</v>
      </c>
      <c r="H147" s="18" t="s">
        <v>3782</v>
      </c>
      <c r="M147" s="15" t="str">
        <f t="shared" si="7"/>
        <v xml:space="preserve">    name_mod_smr: "Spatial mark-resight "</v>
      </c>
      <c r="N147" s="15" t="str">
        <f t="shared" si="8"/>
        <v xml:space="preserve">    name_def_mod_smr: "{{ term_def_mod_smr }}"</v>
      </c>
    </row>
    <row r="148" spans="1:16">
      <c r="C148" t="s">
        <v>336</v>
      </c>
      <c r="D148" t="s">
        <v>333</v>
      </c>
      <c r="E148" t="s">
        <v>338</v>
      </c>
      <c r="F148" t="s">
        <v>337</v>
      </c>
      <c r="H148" s="18" t="s">
        <v>3783</v>
      </c>
      <c r="M148" s="15" t="str">
        <f t="shared" si="7"/>
        <v xml:space="preserve">    name_mod_ste: "Space-to-event (STE)"</v>
      </c>
      <c r="N148" s="15" t="str">
        <f t="shared" si="8"/>
        <v xml:space="preserve">    name_def_mod_ste: "{{ term_def_mod_ste }}"</v>
      </c>
    </row>
    <row r="149" spans="1:16">
      <c r="C149" t="s">
        <v>336</v>
      </c>
      <c r="D149" t="s">
        <v>333</v>
      </c>
      <c r="E149" t="s">
        <v>344</v>
      </c>
      <c r="F149" t="s">
        <v>343</v>
      </c>
      <c r="H149" s="18" t="s">
        <v>3784</v>
      </c>
      <c r="M149" s="15" t="str">
        <f t="shared" si="7"/>
        <v xml:space="preserve">    name_mod_tifc: "Time in front of the camera (TIFC)"</v>
      </c>
      <c r="N149" s="15" t="str">
        <f t="shared" si="8"/>
        <v xml:space="preserve">    name_def_mod_tifc: "{{ term_def_mod_tifc }}"</v>
      </c>
    </row>
    <row r="150" spans="1:16" s="8" customFormat="1">
      <c r="A150" s="15"/>
      <c r="B150" s="15"/>
      <c r="C150" t="s">
        <v>336</v>
      </c>
      <c r="D150" t="s">
        <v>333</v>
      </c>
      <c r="E150" t="s">
        <v>340</v>
      </c>
      <c r="F150" t="s">
        <v>339</v>
      </c>
      <c r="G150" s="15"/>
      <c r="H150" s="18" t="s">
        <v>3785</v>
      </c>
      <c r="I150" s="15"/>
      <c r="J150" s="15"/>
      <c r="K150" s="15"/>
      <c r="L150" s="15"/>
      <c r="M150" s="15" t="str">
        <f t="shared" si="7"/>
        <v xml:space="preserve">    name_mod_tte: "Time-to-event (TTE)"</v>
      </c>
      <c r="N150" s="15" t="str">
        <f t="shared" si="8"/>
        <v xml:space="preserve">    name_def_mod_tte: "{{ term_def_mod_tte }}"</v>
      </c>
      <c r="O150" s="15"/>
      <c r="P150" s="40"/>
    </row>
    <row r="151" spans="1:16" s="8" customFormat="1">
      <c r="A151" s="40"/>
      <c r="B151" s="40"/>
      <c r="C151" s="8" t="s">
        <v>374</v>
      </c>
      <c r="D151" s="8" t="s">
        <v>333</v>
      </c>
      <c r="E151" s="8" t="s">
        <v>377</v>
      </c>
      <c r="F151" s="63" t="s">
        <v>3753</v>
      </c>
      <c r="G151" s="20" t="str">
        <f t="shared" ref="G151:G182" si="9">"(#"&amp;E151&amp;")=@{{ "&amp;D151&amp;"_"&amp;E151&amp;" }}@@: {{ "&amp;D151&amp;"_def_"&amp;E151&amp;" }}@@"</f>
        <v>(#obj_abundance)=@{{ name_obj_abundance }}@@: {{ name_def_obj_abundance }}@@</v>
      </c>
      <c r="H151" s="40" t="s">
        <v>3671</v>
      </c>
      <c r="I151" s="40"/>
      <c r="J151" s="40"/>
      <c r="K151" s="40"/>
      <c r="L151" s="40"/>
      <c r="M151" s="40" t="str">
        <f t="shared" si="7"/>
        <v xml:space="preserve">    name_obj_abundance: "Absolute abundance / Population size"</v>
      </c>
      <c r="N151" s="15" t="str">
        <f t="shared" si="8"/>
        <v xml:space="preserve">    name_def_obj_abundance: "The number of individuals in a population {{ ref_intext_wearn_gloverkapfer_2017 }}."</v>
      </c>
      <c r="O151" s="40"/>
      <c r="P151" s="40"/>
    </row>
    <row r="152" spans="1:16" s="8" customFormat="1">
      <c r="A152" s="40"/>
      <c r="B152" s="40"/>
      <c r="C152" s="8" t="s">
        <v>374</v>
      </c>
      <c r="D152" s="8" t="s">
        <v>333</v>
      </c>
      <c r="E152" s="8" t="s">
        <v>373</v>
      </c>
      <c r="F152" s="8" t="s">
        <v>363</v>
      </c>
      <c r="G152" s="20" t="str">
        <f t="shared" si="9"/>
        <v>(#obj_behaviour)=@{{ name_obj_behaviour }}@@: {{ name_def_obj_behaviour }}@@</v>
      </c>
      <c r="H152" s="40" t="s">
        <v>3793</v>
      </c>
      <c r="I152" s="40"/>
      <c r="J152" s="40"/>
      <c r="K152" s="40"/>
      <c r="L152" s="40"/>
      <c r="M152" s="40" t="str">
        <f t="shared" si="7"/>
        <v xml:space="preserve">    name_obj_behaviour: "Behaviour"</v>
      </c>
      <c r="N152" s="15" t="str">
        <f t="shared" si="8"/>
        <v xml:space="preserve">    name_def_obj_behaviour: "behaviour focused objectives vary greatly; they may be qualitative or quantitative (e.g., diel activity patterns, mating, boldness, predation, foraging, activity patterns, vigilance, parental care [{{ ref_intext_caravaggi_et_al_2022 }}; {{ ref_intext_wearn_gloverkapfer_2017 }}])."</v>
      </c>
      <c r="O152" s="40"/>
      <c r="P152" s="40"/>
    </row>
    <row r="153" spans="1:16" s="8" customFormat="1">
      <c r="A153" s="40"/>
      <c r="B153" s="40"/>
      <c r="C153" s="8" t="s">
        <v>374</v>
      </c>
      <c r="D153" s="8" t="s">
        <v>333</v>
      </c>
      <c r="E153" s="8" t="s">
        <v>3603</v>
      </c>
      <c r="F153" s="8" t="s">
        <v>3075</v>
      </c>
      <c r="G153" s="20" t="str">
        <f t="shared" si="9"/>
        <v>(#obj_density)=@{{ name_obj_density }}@@: {{ name_def_obj_density }}@@</v>
      </c>
      <c r="H153" s="40" t="s">
        <v>3751</v>
      </c>
      <c r="I153" s="40"/>
      <c r="J153" s="40"/>
      <c r="K153" s="40"/>
      <c r="L153" s="40"/>
      <c r="M153" s="40" t="str">
        <f t="shared" si="7"/>
        <v xml:space="preserve">    name_obj_density: "Density"</v>
      </c>
      <c r="N153" s="15" t="str">
        <f t="shared" si="8"/>
        <v xml:space="preserve">    name_def_obj_density: "{{ term_def_density }}"</v>
      </c>
      <c r="O153" s="40"/>
      <c r="P153" s="40"/>
    </row>
    <row r="154" spans="1:16" s="8" customFormat="1">
      <c r="A154" s="40"/>
      <c r="B154" s="40"/>
      <c r="C154" s="8" t="s">
        <v>374</v>
      </c>
      <c r="D154" s="8" t="s">
        <v>333</v>
      </c>
      <c r="E154" s="8" t="s">
        <v>383</v>
      </c>
      <c r="F154" s="8" t="s">
        <v>371</v>
      </c>
      <c r="G154" s="20" t="str">
        <f t="shared" si="9"/>
        <v>(#obj_inventory)=@{{ name_obj_inventory }}@@: {{ name_def_obj_inventory }}@@</v>
      </c>
      <c r="H154" s="18" t="s">
        <v>3769</v>
      </c>
      <c r="I154" s="40"/>
      <c r="J154" s="40"/>
      <c r="K154" s="40"/>
      <c r="L154" s="40"/>
      <c r="M154" s="40" t="str">
        <f t="shared" si="7"/>
        <v xml:space="preserve">    name_obj_inventory: "Species inventory"</v>
      </c>
      <c r="N154" s="15" t="str">
        <f t="shared" si="8"/>
        <v xml:space="preserve">    name_def_obj_inventory: "{{ term_def_mod_inventory }}"</v>
      </c>
      <c r="O154" s="40"/>
      <c r="P154" s="40"/>
    </row>
    <row r="155" spans="1:16" s="8" customFormat="1">
      <c r="A155" s="40"/>
      <c r="B155" s="40"/>
      <c r="C155" s="8" t="s">
        <v>374</v>
      </c>
      <c r="D155" s="8" t="s">
        <v>333</v>
      </c>
      <c r="E155" s="8" t="s">
        <v>381</v>
      </c>
      <c r="F155" s="8" t="s">
        <v>380</v>
      </c>
      <c r="G155" s="20" t="str">
        <f t="shared" si="9"/>
        <v>(#obj_occupancy)=@{{ name_obj_occupancy }}@@: {{ name_def_obj_occupancy }}@@</v>
      </c>
      <c r="H155" s="40" t="s">
        <v>3670</v>
      </c>
      <c r="I155" s="40"/>
      <c r="J155" s="40"/>
      <c r="K155" s="40"/>
      <c r="L155" s="40"/>
      <c r="M155" s="40" t="str">
        <f t="shared" si="7"/>
        <v xml:space="preserve">    name_obj_occupancy: "Occupancy"</v>
      </c>
      <c r="N155" s="15" t="str">
        <f t="shared" si="8"/>
        <v xml:space="preserve">    name_def_obj_occupancy: "The probability a site is occupied by the species {{ ref_intext_mackenzie_et_al_2002 }}. Occupancy is also highly suitable for evaluating broad-scale patterns of species distribution {{ ref_intext_wearn_gloverkapfer_2017 }}."</v>
      </c>
      <c r="O155" s="40"/>
      <c r="P155" s="40"/>
    </row>
    <row r="156" spans="1:16" s="8" customFormat="1">
      <c r="A156" s="40"/>
      <c r="B156" s="40"/>
      <c r="C156" s="8" t="s">
        <v>374</v>
      </c>
      <c r="D156" s="8" t="s">
        <v>333</v>
      </c>
      <c r="E156" s="8" t="s">
        <v>379</v>
      </c>
      <c r="F156" s="8" t="s">
        <v>378</v>
      </c>
      <c r="G156" s="20" t="str">
        <f t="shared" si="9"/>
        <v>(#obj_rel_abund)=@{{ name_obj_rel_abund }}@@: {{ name_def_obj_rel_abund }}@@</v>
      </c>
      <c r="H156" s="18"/>
      <c r="I156" s="40"/>
      <c r="J156" s="40"/>
      <c r="K156" s="40"/>
      <c r="L156" s="40"/>
      <c r="M156" s="40" t="str">
        <f t="shared" si="7"/>
        <v xml:space="preserve">    name_obj_rel_abund: "Relative abundance"</v>
      </c>
      <c r="N156" s="15" t="str">
        <f t="shared" si="8"/>
        <v xml:space="preserve">    name_def_obj_rel_abund: ""</v>
      </c>
      <c r="O156" s="40"/>
      <c r="P156" s="40"/>
    </row>
    <row r="157" spans="1:16" s="8" customFormat="1">
      <c r="A157" s="40"/>
      <c r="B157" s="40"/>
      <c r="C157" s="8" t="s">
        <v>374</v>
      </c>
      <c r="D157" s="8" t="s">
        <v>333</v>
      </c>
      <c r="E157" s="8" t="s">
        <v>376</v>
      </c>
      <c r="F157" s="8" t="s">
        <v>375</v>
      </c>
      <c r="G157" s="20" t="str">
        <f t="shared" si="9"/>
        <v>(#obj_vital_rate)=@{{ name_obj_vital_rate }}@@: {{ name_def_obj_vital_rate }}@@</v>
      </c>
      <c r="H157" s="62" t="s">
        <v>3752</v>
      </c>
      <c r="I157" s="40"/>
      <c r="J157" s="40"/>
      <c r="K157" s="40"/>
      <c r="L157" s="40"/>
      <c r="M157" s="40" t="str">
        <f t="shared" si="7"/>
        <v xml:space="preserve">    name_obj_vital_rate: "Vital rates"</v>
      </c>
      <c r="N157" s="15" t="str">
        <f t="shared" si="8"/>
        <v xml:space="preserve">    name_def_obj_vital_rate: "(e.g., survival probabilities and recruitment rates)"</v>
      </c>
      <c r="O157" s="40"/>
      <c r="P157" s="40"/>
    </row>
    <row r="158" spans="1:16" s="8" customFormat="1">
      <c r="A158" s="15"/>
      <c r="B158" s="15">
        <v>6</v>
      </c>
      <c r="C158" s="15" t="s">
        <v>3635</v>
      </c>
      <c r="D158" s="15" t="s">
        <v>0</v>
      </c>
      <c r="E158" s="18" t="s">
        <v>590</v>
      </c>
      <c r="F158" s="20" t="s">
        <v>592</v>
      </c>
      <c r="G158" s="20" t="str">
        <f t="shared" si="9"/>
        <v>(#baitlure_audible_lure)=@{{ term_baitlure_audible_lure }}@@: {{ term_def_baitlure_audible_lure }}@@</v>
      </c>
      <c r="H158" s="18" t="s">
        <v>591</v>
      </c>
      <c r="I158" s="18"/>
      <c r="J158" s="21" t="s">
        <v>387</v>
      </c>
      <c r="K158" s="24" t="b">
        <v>0</v>
      </c>
      <c r="L158" s="22" t="b">
        <v>1</v>
      </c>
      <c r="M158" s="15" t="str">
        <f t="shared" si="7"/>
        <v xml:space="preserve">    term_baitlure_audible_lure: "Audible lure"</v>
      </c>
      <c r="N158" s="15" t="str">
        <f t="shared" si="8"/>
        <v xml:space="preserve">    term_def_baitlure_audible_lure: "Sounds imitating noises of prey or conspecifics that draw animals closer by eliciting curiosity (Schlexer, 2008)."</v>
      </c>
      <c r="O158" s="15"/>
      <c r="P158" s="40"/>
    </row>
    <row r="159" spans="1:16">
      <c r="B159" s="15">
        <v>7</v>
      </c>
      <c r="C159" s="15" t="s">
        <v>3635</v>
      </c>
      <c r="D159" s="15" t="s">
        <v>0</v>
      </c>
      <c r="E159" s="18" t="s">
        <v>587</v>
      </c>
      <c r="F159" s="18" t="s">
        <v>589</v>
      </c>
      <c r="G159" s="20" t="str">
        <f t="shared" si="9"/>
        <v>(#baitlure_bait)=@{{ term_baitlure_bait }}@@: {{ term_def_baitlure_bait }}@@</v>
      </c>
      <c r="H159" s="18" t="s">
        <v>588</v>
      </c>
      <c r="I159" s="18"/>
      <c r="J159" s="21" t="s">
        <v>387</v>
      </c>
      <c r="K159" s="22" t="b">
        <v>1</v>
      </c>
      <c r="L159" s="22" t="b">
        <v>1</v>
      </c>
      <c r="M159" s="15" t="str">
        <f t="shared" si="7"/>
        <v xml:space="preserve">    term_baitlure_bait: "Bait"</v>
      </c>
      <c r="N159" s="15" t="str">
        <f t="shared" si="8"/>
        <v xml:space="preserve">    term_def_baitlure_bait: "A food item (or other substance) that is placed to attract animals via the sense of taste and olfactory cues (Schlexer, 2008)."</v>
      </c>
    </row>
    <row r="160" spans="1:16">
      <c r="B160" s="15">
        <v>91</v>
      </c>
      <c r="C160" s="15" t="s">
        <v>3635</v>
      </c>
      <c r="D160" s="15" t="s">
        <v>0</v>
      </c>
      <c r="E160" s="18" t="s">
        <v>503</v>
      </c>
      <c r="F160" s="20" t="s">
        <v>505</v>
      </c>
      <c r="G160" s="20" t="str">
        <f t="shared" si="9"/>
        <v>(#baitlure_lure)=@{{ term_baitlure_lure }}@@: {{ term_def_baitlure_lure }}@@</v>
      </c>
      <c r="H160" s="18" t="s">
        <v>504</v>
      </c>
      <c r="I160" s="18"/>
      <c r="J160" s="21" t="s">
        <v>387</v>
      </c>
      <c r="K160" s="22" t="b">
        <v>1</v>
      </c>
      <c r="L160" s="22" t="b">
        <v>1</v>
      </c>
      <c r="M160" s="15" t="str">
        <f t="shared" si="7"/>
        <v xml:space="preserve">    term_baitlure_lure: "Lure"</v>
      </c>
      <c r="N160" s="15" t="str">
        <f t="shared" si="8"/>
        <v xml:space="preserve">    term_def_baitlure_lure: "Any substance that draws animals closer; lures include scent (olfactory) lure, visual lure and audible lure (Schlexer, 2008)."</v>
      </c>
    </row>
    <row r="161" spans="2:14">
      <c r="B161" s="15">
        <v>132</v>
      </c>
      <c r="C161" s="15" t="s">
        <v>3635</v>
      </c>
      <c r="D161" s="15" t="s">
        <v>0</v>
      </c>
      <c r="E161" s="18" t="s">
        <v>458</v>
      </c>
      <c r="F161" s="20" t="s">
        <v>460</v>
      </c>
      <c r="G161" s="20" t="str">
        <f t="shared" si="9"/>
        <v>(#baitlure_scent_lure)=@{{ term_baitlure_scent_lure }}@@: {{ term_def_baitlure_scent_lure }}@@</v>
      </c>
      <c r="H161" s="18" t="s">
        <v>459</v>
      </c>
      <c r="I161" s="18"/>
      <c r="J161" s="21" t="s">
        <v>387</v>
      </c>
      <c r="K161" s="24" t="b">
        <v>0</v>
      </c>
      <c r="L161" s="22" t="b">
        <v>1</v>
      </c>
      <c r="M161" s="15" t="str">
        <f t="shared" si="7"/>
        <v xml:space="preserve">    term_baitlure_scent_lure: "Scent lure"</v>
      </c>
      <c r="N161" s="15" t="str">
        <f t="shared" si="8"/>
        <v xml:space="preserve">    term_def_baitlure_scent_lure: "Any material that draws animals closer via their sense of smell (Schlexer, 2008)."</v>
      </c>
    </row>
    <row r="162" spans="2:14">
      <c r="B162" s="15">
        <v>191</v>
      </c>
      <c r="C162" s="15" t="s">
        <v>3635</v>
      </c>
      <c r="D162" s="15" t="s">
        <v>0</v>
      </c>
      <c r="E162" s="18" t="s">
        <v>394</v>
      </c>
      <c r="F162" s="20" t="s">
        <v>396</v>
      </c>
      <c r="G162" s="20" t="str">
        <f t="shared" si="9"/>
        <v>(#baitlure_visual_lure)=@{{ term_baitlure_visual_lure }}@@: {{ term_def_baitlure_visual_lure }}@@</v>
      </c>
      <c r="H162" s="18" t="s">
        <v>395</v>
      </c>
      <c r="I162" s="18"/>
      <c r="J162" s="21" t="s">
        <v>387</v>
      </c>
      <c r="K162" s="24" t="b">
        <v>0</v>
      </c>
      <c r="L162" s="22" t="b">
        <v>1</v>
      </c>
      <c r="M162" s="15" t="str">
        <f t="shared" si="7"/>
        <v xml:space="preserve">    term_baitlure_visual_lure: "Visual lure"</v>
      </c>
      <c r="N162" s="15" t="str">
        <f t="shared" si="8"/>
        <v xml:space="preserve">    term_def_baitlure_visual_lure: "Any material that draws animals closer via their sense of sight (Schlexer, 2008)."</v>
      </c>
    </row>
    <row r="163" spans="2:14">
      <c r="B163" s="15">
        <v>13</v>
      </c>
      <c r="C163" s="15" t="s">
        <v>3639</v>
      </c>
      <c r="D163" s="15" t="s">
        <v>0</v>
      </c>
      <c r="E163" s="18" t="s">
        <v>584</v>
      </c>
      <c r="F163" s="20" t="s">
        <v>586</v>
      </c>
      <c r="G163" s="20" t="str">
        <f t="shared" si="9"/>
        <v>(#camera_angle)=@{{ term_camera_angle }}@@: {{ term_def_camera_angle }}@@</v>
      </c>
      <c r="H163" s="18" t="s">
        <v>585</v>
      </c>
      <c r="I163" s="18"/>
      <c r="J163" s="21" t="s">
        <v>387</v>
      </c>
      <c r="K163" s="24" t="b">
        <v>0</v>
      </c>
      <c r="L163" s="22" t="b">
        <v>1</v>
      </c>
      <c r="M163" s="15" t="str">
        <f t="shared" si="7"/>
        <v xml:space="preserve">    term_camera_angle: "Camera angle"</v>
      </c>
      <c r="N163" s="15" t="str">
        <f t="shared" si="8"/>
        <v xml:space="preserve">    term_def_camera_angle: "The degree at which the camera is pointed toward the FOV Target Feature relative to the horizontal ground surface (with respect to slope, if applicable)."</v>
      </c>
    </row>
    <row r="164" spans="2:14">
      <c r="B164" s="15">
        <v>16</v>
      </c>
      <c r="C164" s="15" t="s">
        <v>3636</v>
      </c>
      <c r="D164" s="15" t="s">
        <v>0</v>
      </c>
      <c r="E164" s="18" t="s">
        <v>581</v>
      </c>
      <c r="F164" s="20" t="s">
        <v>583</v>
      </c>
      <c r="G164" s="20" t="str">
        <f t="shared" si="9"/>
        <v>(#camera_days_per_camera_location)=@{{ term_camera_days_per_camera_location }}@@: {{ term_def_camera_days_per_camera_location }}@@</v>
      </c>
      <c r="H164" s="18" t="s">
        <v>582</v>
      </c>
      <c r="I164" s="18"/>
      <c r="J164" s="21" t="s">
        <v>387</v>
      </c>
      <c r="K164" s="24" t="b">
        <v>0</v>
      </c>
      <c r="L164" s="22" t="b">
        <v>1</v>
      </c>
      <c r="M164" s="15" t="str">
        <f t="shared" si="7"/>
        <v xml:space="preserve">    term_camera_days_per_camera_location: "Camera days per camera location"</v>
      </c>
      <c r="N164" s="15" t="str">
        <f t="shared" si="8"/>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165" spans="2:14">
      <c r="B165" s="15">
        <v>20</v>
      </c>
      <c r="C165" s="15" t="s">
        <v>3644</v>
      </c>
      <c r="D165" s="15" t="s">
        <v>0</v>
      </c>
      <c r="E165" s="18" t="s">
        <v>579</v>
      </c>
      <c r="F165" s="20" t="s">
        <v>580</v>
      </c>
      <c r="G165" s="20" t="str">
        <f t="shared" si="9"/>
        <v>(#camera_location)=@{{ term_camera_location }}@@: {{ term_def_camera_location }}@@</v>
      </c>
      <c r="H165" s="18" t="s">
        <v>748</v>
      </c>
      <c r="I165" s="18"/>
      <c r="J165" s="21" t="s">
        <v>387</v>
      </c>
      <c r="K165" s="22" t="b">
        <v>1</v>
      </c>
      <c r="L165" s="22" t="b">
        <v>1</v>
      </c>
      <c r="M165" s="15" t="str">
        <f t="shared" si="7"/>
        <v xml:space="preserve">    term_camera_location: "Camera location"</v>
      </c>
      <c r="N165" s="15" t="str">
        <f t="shared" si="8"/>
        <v xml:space="preserve">    term_def_camera_location: "The location where a single camera was placed (recorded as 'Camera Location Name')."</v>
      </c>
    </row>
    <row r="166" spans="2:14">
      <c r="B166" s="15">
        <v>27</v>
      </c>
      <c r="C166" s="15" t="s">
        <v>3636</v>
      </c>
      <c r="D166" s="15" t="s">
        <v>0</v>
      </c>
      <c r="E166" s="18" t="s">
        <v>577</v>
      </c>
      <c r="F166" s="20" t="s">
        <v>578</v>
      </c>
      <c r="G166" s="20" t="str">
        <f t="shared" si="9"/>
        <v>(#camera_spacing)=@{{ term_camera_spacing }}@@: {{ term_def_camera_spacing }}@@</v>
      </c>
      <c r="H166" s="18" t="s">
        <v>3154</v>
      </c>
      <c r="I166" s="18"/>
      <c r="J166" s="21" t="s">
        <v>387</v>
      </c>
      <c r="K166" s="24" t="b">
        <v>0</v>
      </c>
      <c r="L166" s="22" t="b">
        <v>1</v>
      </c>
      <c r="M166" s="15" t="str">
        <f t="shared" si="7"/>
        <v xml:space="preserve">    term_camera_spacing: "Camera spacing"</v>
      </c>
      <c r="N166" s="15" t="str">
        <f t="shared" si="8"/>
        <v xml:space="preserve">    term_def_camera_spacing: "The distance between cameras (i.e., also referred to as 'inter-trap distance'). This will be influenced by the chosen sampling design, the [survey](/09_gloss_ref/09_glossary.md#survey) Objectives, the Target Species and data analysis."</v>
      </c>
    </row>
    <row r="167" spans="2:14">
      <c r="B167" s="15">
        <v>32</v>
      </c>
      <c r="C167" s="15" t="s">
        <v>3645</v>
      </c>
      <c r="D167" s="15" t="s">
        <v>0</v>
      </c>
      <c r="E167" s="18" t="s">
        <v>569</v>
      </c>
      <c r="F167" s="20" t="s">
        <v>570</v>
      </c>
      <c r="G167" s="20" t="str">
        <f t="shared" si="9"/>
        <v>(#crew)=@{{ term_crew }}@@: {{ term_def_crew }}@@</v>
      </c>
      <c r="H167" s="18" t="s">
        <v>754</v>
      </c>
      <c r="I167" s="18"/>
      <c r="J167" s="21" t="s">
        <v>387</v>
      </c>
      <c r="K167" s="22" t="b">
        <v>1</v>
      </c>
      <c r="L167" s="22" t="b">
        <v>1</v>
      </c>
      <c r="M167" s="15" t="str">
        <f t="shared" si="7"/>
        <v xml:space="preserve">    term_crew: "Crew"</v>
      </c>
      <c r="N167" s="15" t="str">
        <f t="shared" si="8"/>
        <v xml:space="preserve">    term_def_crew: "The first and last names of all the individuals who collected data during the deployment visit ('Deployment Crew') and Service*/Retrieval visit ('Service*/Retrieval Crew')."</v>
      </c>
    </row>
    <row r="168" spans="2:14">
      <c r="B168" s="15">
        <v>33</v>
      </c>
      <c r="C168" s="18" t="s">
        <v>3638</v>
      </c>
      <c r="D168" s="15" t="s">
        <v>0</v>
      </c>
      <c r="E168" s="18" t="s">
        <v>567</v>
      </c>
      <c r="F168" s="20" t="s">
        <v>568</v>
      </c>
      <c r="G168" s="20" t="str">
        <f t="shared" si="9"/>
        <v>(#cumulative_det_probability)=@{{ term_cumulative_det_probability }}@@: {{ term_def_cumulative_det_probability }}@@</v>
      </c>
      <c r="H168" s="18" t="s">
        <v>3155</v>
      </c>
      <c r="I168" s="18"/>
      <c r="J168" s="21" t="s">
        <v>387</v>
      </c>
      <c r="K168" s="24" t="b">
        <v>0</v>
      </c>
      <c r="L168" s="22" t="b">
        <v>1</v>
      </c>
      <c r="M168" s="15" t="str">
        <f t="shared" si="7"/>
        <v xml:space="preserve">    term_cumulative_det_probability: "Cumulative detection probability"</v>
      </c>
      <c r="N168" s="15" t="str">
        <f t="shared" si="8"/>
        <v xml:space="preserve">    term_def_cumulative_det_probability: "The probability of detecting a species at least once during the entire [survey](/09_gloss_ref/09_glossary.md#survey) (Steenweg et al., 2019)."</v>
      </c>
    </row>
    <row r="169" spans="2:14">
      <c r="B169" s="15">
        <v>34</v>
      </c>
      <c r="C169" s="15" t="s">
        <v>374</v>
      </c>
      <c r="D169" s="15" t="s">
        <v>0</v>
      </c>
      <c r="E169" s="18" t="s">
        <v>3066</v>
      </c>
      <c r="F169" s="20" t="s">
        <v>3075</v>
      </c>
      <c r="G169" s="20" t="str">
        <f t="shared" si="9"/>
        <v>(#density)=@{{ term_density }}@@: {{ term_def_density }}@@</v>
      </c>
      <c r="H169" s="18" t="s">
        <v>3754</v>
      </c>
      <c r="I169" s="18"/>
      <c r="J169" s="21" t="s">
        <v>387</v>
      </c>
      <c r="K169" s="22" t="b">
        <v>1</v>
      </c>
      <c r="L169" s="22" t="b">
        <v>1</v>
      </c>
      <c r="M169" s="15" t="str">
        <f t="shared" si="7"/>
        <v xml:space="preserve">    term_density: "Density"</v>
      </c>
      <c r="N169" s="15" t="str">
        <f t="shared" si="8"/>
        <v xml:space="preserve">    term_def_density: "The number of individuals per unit area ({{ ref_intext_wearn_gloverkapfer_2017 }})"</v>
      </c>
    </row>
    <row r="170" spans="2:14">
      <c r="B170" s="15">
        <v>35</v>
      </c>
      <c r="C170" s="15" t="s">
        <v>3642</v>
      </c>
      <c r="D170" s="15" t="s">
        <v>0</v>
      </c>
      <c r="E170" s="18" t="s">
        <v>565</v>
      </c>
      <c r="F170" s="20" t="s">
        <v>566</v>
      </c>
      <c r="G170" s="20" t="str">
        <f t="shared" si="9"/>
        <v>(#deployment)=@{{ term_deployment }}@@: {{ term_def_deployment }}@@</v>
      </c>
      <c r="H170" s="18" t="s">
        <v>845</v>
      </c>
      <c r="I170" s="18"/>
      <c r="J170" s="21" t="s">
        <v>387</v>
      </c>
      <c r="K170" s="22" t="b">
        <v>1</v>
      </c>
      <c r="L170" s="22" t="b">
        <v>1</v>
      </c>
      <c r="M170" s="15" t="str">
        <f t="shared" si="7"/>
        <v xml:space="preserve">    term_deployment: "Deployment"</v>
      </c>
      <c r="N170" s="15" t="str">
        <f t="shared" si="8"/>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171" spans="2:14">
      <c r="B171" s="15">
        <v>37</v>
      </c>
      <c r="C171" s="15" t="s">
        <v>3642</v>
      </c>
      <c r="D171" s="15" t="s">
        <v>0</v>
      </c>
      <c r="E171" s="18" t="s">
        <v>563</v>
      </c>
      <c r="F171" s="20" t="s">
        <v>564</v>
      </c>
      <c r="G171" s="20" t="str">
        <f t="shared" si="9"/>
        <v>(#deployment_area_photos)=@{{ term_deployment_area_photos }}@@: {{ term_def_deployment_area_photos }}@@</v>
      </c>
      <c r="H171" s="18" t="s">
        <v>846</v>
      </c>
      <c r="I171" s="18"/>
      <c r="J171" s="21" t="s">
        <v>387</v>
      </c>
      <c r="K171" s="22" t="b">
        <v>1</v>
      </c>
      <c r="L171" s="22" t="b">
        <v>1</v>
      </c>
      <c r="M171" s="15" t="str">
        <f t="shared" si="7"/>
        <v xml:space="preserve">    term_deployment_area_photos: "Deployment area photos"</v>
      </c>
      <c r="N171" s="15" t="str">
        <f t="shared" si="8"/>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172" spans="2:14">
      <c r="B172" s="15">
        <v>43</v>
      </c>
      <c r="C172" s="15" t="s">
        <v>3642</v>
      </c>
      <c r="D172" s="15" t="s">
        <v>0</v>
      </c>
      <c r="E172" s="18" t="s">
        <v>560</v>
      </c>
      <c r="F172" s="20" t="s">
        <v>562</v>
      </c>
      <c r="G172" s="20" t="str">
        <f t="shared" si="9"/>
        <v>(#deployment_metadata)=@{{ term_deployment_metadata }}@@: {{ term_def_deployment_metadata }}@@</v>
      </c>
      <c r="H172" s="18" t="s">
        <v>561</v>
      </c>
      <c r="I172" s="18"/>
      <c r="J172" s="21" t="s">
        <v>387</v>
      </c>
      <c r="K172" s="22" t="b">
        <v>1</v>
      </c>
      <c r="L172" s="22" t="b">
        <v>1</v>
      </c>
      <c r="M172" s="15" t="str">
        <f t="shared" si="7"/>
        <v xml:space="preserve">    term_deployment_metadata: "Deployment metadata"</v>
      </c>
      <c r="N172" s="15" t="str">
        <f t="shared" si="8"/>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173" spans="2:14">
      <c r="B173" s="15">
        <v>46</v>
      </c>
      <c r="C173" s="15" t="s">
        <v>3642</v>
      </c>
      <c r="D173" s="15" t="s">
        <v>0</v>
      </c>
      <c r="E173" s="18" t="s">
        <v>557</v>
      </c>
      <c r="F173" s="20" t="s">
        <v>559</v>
      </c>
      <c r="G173" s="20" t="str">
        <f t="shared" si="9"/>
        <v>(#deployment_visit)=@{{ term_deployment_visit }}@@: {{ term_def_deployment_visit }}@@</v>
      </c>
      <c r="H173" s="18" t="s">
        <v>558</v>
      </c>
      <c r="I173" s="18"/>
      <c r="J173" s="21" t="s">
        <v>387</v>
      </c>
      <c r="K173" s="22" t="b">
        <v>1</v>
      </c>
      <c r="L173" s="22" t="b">
        <v>1</v>
      </c>
      <c r="M173" s="15" t="str">
        <f t="shared" si="7"/>
        <v xml:space="preserve">    term_deployment_visit: "Deployment visit"</v>
      </c>
      <c r="N173" s="15" t="str">
        <f t="shared" si="8"/>
        <v xml:space="preserve">    term_def_deployment_visit: "When a crew has gone to a location to deploy a remote camera."</v>
      </c>
    </row>
    <row r="174" spans="2:14">
      <c r="B174" s="15">
        <v>48</v>
      </c>
      <c r="C174" s="18" t="s">
        <v>3638</v>
      </c>
      <c r="D174" s="15" t="s">
        <v>0</v>
      </c>
      <c r="E174" s="18" t="s">
        <v>554</v>
      </c>
      <c r="F174" s="20" t="s">
        <v>555</v>
      </c>
      <c r="G174" s="20" t="str">
        <f t="shared" si="9"/>
        <v>(#detection_distance)=@{{ term_detection_distance }}@@: {{ term_def_detection_distance }}@@</v>
      </c>
      <c r="H174" s="25" t="s">
        <v>756</v>
      </c>
      <c r="I174" s="18"/>
      <c r="J174" s="21" t="s">
        <v>387</v>
      </c>
      <c r="K174" s="24" t="b">
        <v>0</v>
      </c>
      <c r="L174" s="22" t="b">
        <v>1</v>
      </c>
      <c r="M174" s="15" t="str">
        <f t="shared" si="7"/>
        <v xml:space="preserve">    term_detection_distance: "Detection distance"</v>
      </c>
      <c r="N174" s="15" t="str">
        <f t="shared" si="8"/>
        <v xml:space="preserve">    term_def_detection_distance: "The maximum distance that a sensor can detect a target' (Wearn and Glover-Kapfer, 2017)."</v>
      </c>
    </row>
    <row r="175" spans="2:14">
      <c r="B175" s="15">
        <v>47</v>
      </c>
      <c r="C175" s="18" t="s">
        <v>3638</v>
      </c>
      <c r="D175" s="15" t="s">
        <v>0</v>
      </c>
      <c r="E175" s="18" t="s">
        <v>556</v>
      </c>
      <c r="F175" s="20" t="s">
        <v>1291</v>
      </c>
      <c r="G175" s="20" t="str">
        <f t="shared" si="9"/>
        <v>(#detection_event)=@{{ term_detection_event }}@@: {{ term_def_detection_event }}@@</v>
      </c>
      <c r="H175" s="18" t="s">
        <v>757</v>
      </c>
      <c r="I175" s="18"/>
      <c r="J175" s="21" t="s">
        <v>387</v>
      </c>
      <c r="K175" s="22" t="b">
        <v>1</v>
      </c>
      <c r="L175" s="22" t="b">
        <v>1</v>
      </c>
      <c r="M175" s="15" t="str">
        <f t="shared" si="7"/>
        <v xml:space="preserve">    term_detection_event: "Detection 'event'"</v>
      </c>
      <c r="N175" s="15" t="str">
        <f t="shared" si="8"/>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176" spans="2:14">
      <c r="B176" s="15">
        <v>49</v>
      </c>
      <c r="C176" s="18" t="s">
        <v>3638</v>
      </c>
      <c r="D176" s="15" t="s">
        <v>0</v>
      </c>
      <c r="E176" s="18" t="s">
        <v>552</v>
      </c>
      <c r="F176" s="20" t="s">
        <v>553</v>
      </c>
      <c r="G176" s="20" t="str">
        <f t="shared" si="9"/>
        <v>(#detection_probability)=@{{ term_detection_probability }}@@: {{ term_def_detection_probability }}@@</v>
      </c>
      <c r="H176" s="18" t="s">
        <v>3113</v>
      </c>
      <c r="I176" s="18"/>
      <c r="J176" s="21" t="s">
        <v>387</v>
      </c>
      <c r="K176" s="24" t="b">
        <v>0</v>
      </c>
      <c r="L176" s="22" t="b">
        <v>1</v>
      </c>
      <c r="M176" s="15" t="str">
        <f t="shared" si="7"/>
        <v xml:space="preserve">    term_detection_probability: "Detection probability (aka detectability)"</v>
      </c>
      <c r="N176" s="15" t="str">
        <f t="shared" si="8"/>
        <v xml:space="preserve">    term_def_detection_probability: "The probability (likelihood) that an individual of the population of interest is included in the count at time or location *i*."</v>
      </c>
    </row>
    <row r="177" spans="2:14">
      <c r="B177" s="15">
        <v>50</v>
      </c>
      <c r="C177" s="18" t="s">
        <v>3638</v>
      </c>
      <c r="D177" s="15" t="s">
        <v>0</v>
      </c>
      <c r="E177" s="18" t="s">
        <v>549</v>
      </c>
      <c r="F177" s="20" t="s">
        <v>551</v>
      </c>
      <c r="G177" s="20" t="str">
        <f t="shared" si="9"/>
        <v>(#detection_rate)=@{{ term_detection_rate }}@@: {{ term_def_detection_rate }}@@</v>
      </c>
      <c r="H177" s="18" t="s">
        <v>550</v>
      </c>
      <c r="I177" s="18"/>
      <c r="J177" s="21" t="s">
        <v>387</v>
      </c>
      <c r="K177" s="24" t="b">
        <v>0</v>
      </c>
      <c r="L177" s="22" t="b">
        <v>1</v>
      </c>
      <c r="M177" s="15" t="str">
        <f t="shared" si="7"/>
        <v xml:space="preserve">    term_detection_rate: "Detection rate"</v>
      </c>
      <c r="N177" s="15" t="str">
        <f t="shared" si="8"/>
        <v xml:space="preserve">    term_def_detection_rate: "The frequency of independent detections within a specified time period."</v>
      </c>
    </row>
    <row r="178" spans="2:14">
      <c r="B178" s="15">
        <v>51</v>
      </c>
      <c r="C178" s="18" t="s">
        <v>3638</v>
      </c>
      <c r="D178" s="15" t="s">
        <v>0</v>
      </c>
      <c r="E178" s="18" t="s">
        <v>546</v>
      </c>
      <c r="F178" s="20" t="s">
        <v>548</v>
      </c>
      <c r="G178" s="20" t="str">
        <f t="shared" si="9"/>
        <v>(#detection_zone)=@{{ term_detection_zone }}@@: {{ term_def_detection_zone }}@@</v>
      </c>
      <c r="H178" s="18" t="s">
        <v>547</v>
      </c>
      <c r="I178" s="18"/>
      <c r="J178" s="21" t="s">
        <v>387</v>
      </c>
      <c r="K178" s="22" t="b">
        <v>1</v>
      </c>
      <c r="L178" s="22" t="b">
        <v>1</v>
      </c>
      <c r="M178" s="15" t="str">
        <f t="shared" si="7"/>
        <v xml:space="preserve">    term_detection_zone: "Detection zone"</v>
      </c>
      <c r="N178" s="15" t="str">
        <f t="shared" si="8"/>
        <v xml:space="preserve">    term_def_detection_zone: "The area (conical in shape) in which a remote camera can detect the heat signature and motion of an object (Rovero &amp; Zimmermann, 2016) (Figure 5)."</v>
      </c>
    </row>
    <row r="179" spans="2:14">
      <c r="B179" s="15">
        <v>54</v>
      </c>
      <c r="C179" s="18" t="s">
        <v>3638</v>
      </c>
      <c r="D179" s="15" t="s">
        <v>0</v>
      </c>
      <c r="E179" s="18" t="s">
        <v>542</v>
      </c>
      <c r="F179" s="20" t="s">
        <v>544</v>
      </c>
      <c r="G179" s="20" t="str">
        <f t="shared" si="9"/>
        <v>(#effective_detection_distance)=@{{ term_effective_detection_distance }}@@: {{ term_def_effective_detection_distance }}@@</v>
      </c>
      <c r="H179" s="18" t="s">
        <v>543</v>
      </c>
      <c r="I179" s="18"/>
      <c r="J179" s="21" t="s">
        <v>387</v>
      </c>
      <c r="K179" s="24" t="b">
        <v>0</v>
      </c>
      <c r="L179" s="22" t="b">
        <v>1</v>
      </c>
      <c r="M179" s="15" t="str">
        <f t="shared" si="7"/>
        <v xml:space="preserve">    term_effective_detection_distance: "Effective detection distance"</v>
      </c>
      <c r="N179" s="15" t="str">
        <f t="shared" si="8"/>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180" spans="2:14">
      <c r="B180" s="15">
        <v>56</v>
      </c>
      <c r="C180" s="18" t="s">
        <v>3638</v>
      </c>
      <c r="D180" s="15" t="s">
        <v>0</v>
      </c>
      <c r="E180" s="18" t="s">
        <v>539</v>
      </c>
      <c r="F180" s="20" t="s">
        <v>541</v>
      </c>
      <c r="G180" s="20" t="str">
        <f t="shared" si="9"/>
        <v>(#false_trigger)=@{{ term_false_trigger }}@@: {{ term_def_false_trigger }}@@</v>
      </c>
      <c r="H180" s="18" t="s">
        <v>540</v>
      </c>
      <c r="I180" s="18"/>
      <c r="J180" s="21" t="s">
        <v>387</v>
      </c>
      <c r="K180" s="22" t="b">
        <v>1</v>
      </c>
      <c r="L180" s="22" t="b">
        <v>1</v>
      </c>
      <c r="M180" s="15" t="str">
        <f t="shared" si="7"/>
        <v xml:space="preserve">    term_false_trigger: "False trigger"</v>
      </c>
      <c r="N180" s="15" t="str">
        <f t="shared" si="8"/>
        <v xml:space="preserve">    term_def_false_trigger: "Blank images (no wildlife or human present). These images commonly occur when a camera is triggered by vegetation blowing in the wind."</v>
      </c>
    </row>
    <row r="181" spans="2:14">
      <c r="B181" s="15">
        <v>57</v>
      </c>
      <c r="C181" s="18" t="s">
        <v>3638</v>
      </c>
      <c r="D181" s="15" t="s">
        <v>0</v>
      </c>
      <c r="E181" s="18" t="s">
        <v>537</v>
      </c>
      <c r="F181" s="20" t="s">
        <v>538</v>
      </c>
      <c r="G181" s="20" t="str">
        <f t="shared" si="9"/>
        <v>(#field_of_view)=@{{ term_field_of_view }}@@: {{ term_def_field_of_view }}@@</v>
      </c>
      <c r="H181" s="18" t="s">
        <v>3758</v>
      </c>
      <c r="I181" s="18"/>
      <c r="J181" s="21" t="s">
        <v>387</v>
      </c>
      <c r="K181" s="22" t="b">
        <v>1</v>
      </c>
      <c r="L181" s="22" t="b">
        <v>1</v>
      </c>
      <c r="M181" s="15" t="str">
        <f t="shared" si="7"/>
        <v xml:space="preserve">    term_field_of_view: "Field of View (FOV)"</v>
      </c>
      <c r="N181" s="15" t="str">
        <f t="shared" si="8"/>
        <v xml:space="preserve">    term_def_field_of_view: "The extent of a scene that is visible in an image (Figure 5); a large FOV is obtained by 'zooming out' from a scene, whilst 'zooming in' will result in a smaller FOV ({{ ref_intext_wearn_gloverkapfer_2017 }})."</v>
      </c>
    </row>
    <row r="182" spans="2:14">
      <c r="B182" s="15">
        <v>126</v>
      </c>
      <c r="C182" s="18" t="s">
        <v>3638</v>
      </c>
      <c r="D182" s="15" t="s">
        <v>0</v>
      </c>
      <c r="E182" s="18" t="s">
        <v>465</v>
      </c>
      <c r="F182" s="20" t="s">
        <v>467</v>
      </c>
      <c r="G182" s="20" t="str">
        <f t="shared" si="9"/>
        <v>(#fov_registration_area)=@{{ term_fov_registration_area }}@@: {{ term_def_fov_registration_area }}@@</v>
      </c>
      <c r="H182" s="18" t="s">
        <v>466</v>
      </c>
      <c r="I182" s="18"/>
      <c r="J182" s="21" t="s">
        <v>387</v>
      </c>
      <c r="K182" s="24" t="b">
        <v>0</v>
      </c>
      <c r="L182" s="22" t="b">
        <v>1</v>
      </c>
      <c r="M182" s="15" t="str">
        <f t="shared" si="7"/>
        <v xml:space="preserve">    term_fov_registration_area: "Registration area"</v>
      </c>
      <c r="N182" s="15" t="str">
        <f t="shared" si="8"/>
        <v xml:space="preserve">    term_def_fov_registration_area: "The area in which an animal entering has at least some probability of being captured on the image."</v>
      </c>
    </row>
    <row r="183" spans="2:14">
      <c r="B183" s="15">
        <v>186</v>
      </c>
      <c r="C183" s="18" t="s">
        <v>3638</v>
      </c>
      <c r="D183" s="15" t="s">
        <v>0</v>
      </c>
      <c r="E183" s="18" t="s">
        <v>403</v>
      </c>
      <c r="F183" s="18" t="s">
        <v>405</v>
      </c>
      <c r="G183" s="20" t="str">
        <f t="shared" ref="G183:G202" si="10">"(#"&amp;E183&amp;")=@{{ "&amp;D183&amp;"_"&amp;E183&amp;" }}@@: {{ "&amp;D183&amp;"_def_"&amp;E183&amp;" }}@@"</f>
        <v>(#fov_viewshed)=@{{ term_fov_viewshed }}@@: {{ term_def_fov_viewshed }}@@</v>
      </c>
      <c r="H183" s="18" t="s">
        <v>404</v>
      </c>
      <c r="I183" s="18"/>
      <c r="J183" s="21" t="s">
        <v>387</v>
      </c>
      <c r="K183" s="24" t="b">
        <v>0</v>
      </c>
      <c r="L183" s="22" t="b">
        <v>1</v>
      </c>
      <c r="M183" s="15" t="str">
        <f t="shared" si="7"/>
        <v xml:space="preserve">    term_fov_viewshed: "Viewshed"</v>
      </c>
      <c r="N183" s="15" t="str">
        <f t="shared" si="8"/>
        <v xml:space="preserve">    term_def_fov_viewshed: "The area visible to the camera as determined by its lens angle (in degrees) and trigger distance (Moeller et al., 2023)."</v>
      </c>
    </row>
    <row r="184" spans="2:14">
      <c r="B184" s="15">
        <v>187</v>
      </c>
      <c r="C184" s="18" t="s">
        <v>3638</v>
      </c>
      <c r="D184" s="15" t="s">
        <v>0</v>
      </c>
      <c r="E184" s="18" t="s">
        <v>3069</v>
      </c>
      <c r="F184" s="20" t="s">
        <v>3070</v>
      </c>
      <c r="G184" s="20" t="str">
        <f t="shared" si="10"/>
        <v>(#fov_viewshed_density_estimators)=@{{ term_fov_viewshed_density_estimators }}@@: {{ term_def_fov_viewshed_density_estimators }}@@</v>
      </c>
      <c r="H184" s="18" t="s">
        <v>3156</v>
      </c>
      <c r="I184" s="18"/>
      <c r="J184" s="21" t="s">
        <v>387</v>
      </c>
      <c r="K184" s="24" t="b">
        <v>0</v>
      </c>
      <c r="L184" s="22" t="b">
        <v>1</v>
      </c>
      <c r="M184" s="15" t="str">
        <f t="shared" si="7"/>
        <v xml:space="preserve">    term_fov_viewshed_density_estimators: "Viewshed density estimators"</v>
      </c>
      <c r="N184" s="15" t="str">
        <f t="shared" si="8"/>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v>
      </c>
    </row>
    <row r="185" spans="2:14">
      <c r="B185" s="15">
        <v>64</v>
      </c>
      <c r="C185" s="15" t="s">
        <v>532</v>
      </c>
      <c r="D185" s="15" t="s">
        <v>0</v>
      </c>
      <c r="E185" s="18" t="s">
        <v>532</v>
      </c>
      <c r="F185" s="20" t="s">
        <v>533</v>
      </c>
      <c r="G185" s="20" t="str">
        <f t="shared" si="10"/>
        <v>(#image)=@{{ term_image }}@@: {{ term_def_image }}@@</v>
      </c>
      <c r="H185" s="18" t="s">
        <v>763</v>
      </c>
      <c r="I185" s="18"/>
      <c r="J185" s="21" t="s">
        <v>387</v>
      </c>
      <c r="K185" s="22" t="b">
        <v>1</v>
      </c>
      <c r="L185" s="22" t="b">
        <v>1</v>
      </c>
      <c r="M185" s="15" t="str">
        <f t="shared" si="7"/>
        <v xml:space="preserve">    term_image: "Image"</v>
      </c>
      <c r="N185" s="15" t="str">
        <f t="shared" si="8"/>
        <v xml:space="preserve">    term_def_image: "An individual image captured by a camera, which may be part of a multi-image sequence (recorded as 'Image Name')."</v>
      </c>
    </row>
    <row r="186" spans="2:14">
      <c r="B186" s="15">
        <v>65</v>
      </c>
      <c r="C186" s="18" t="s">
        <v>524</v>
      </c>
      <c r="D186" s="15" t="s">
        <v>0</v>
      </c>
      <c r="E186" s="18" t="s">
        <v>530</v>
      </c>
      <c r="F186" s="20" t="s">
        <v>531</v>
      </c>
      <c r="G186" s="20" t="str">
        <f t="shared" si="10"/>
        <v>(#image_classification)=@{{ term_image_classification }}@@: {{ term_def_image_classification }}@@</v>
      </c>
      <c r="H186" s="18" t="s">
        <v>764</v>
      </c>
      <c r="I186" s="18"/>
      <c r="J186" s="21" t="s">
        <v>387</v>
      </c>
      <c r="K186" s="24" t="b">
        <v>0</v>
      </c>
      <c r="L186" s="22" t="b">
        <v>1</v>
      </c>
      <c r="M186" s="15" t="str">
        <f t="shared" si="7"/>
        <v xml:space="preserve">    term_image_classification: "Image classification"</v>
      </c>
      <c r="N186" s="15" t="str">
        <f t="shared" si="8"/>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row>
    <row r="187" spans="2:14">
      <c r="B187" s="15">
        <v>66</v>
      </c>
      <c r="C187" s="18" t="s">
        <v>524</v>
      </c>
      <c r="D187" s="15" t="s">
        <v>0</v>
      </c>
      <c r="E187" s="18" t="s">
        <v>527</v>
      </c>
      <c r="F187" s="20" t="s">
        <v>529</v>
      </c>
      <c r="G187" s="20" t="str">
        <f t="shared" si="10"/>
        <v>(#image_classification_confidence)=@{{ term_image_classification_confidence }}@@: {{ term_def_image_classification_confidence }}@@</v>
      </c>
      <c r="H187" s="18" t="s">
        <v>528</v>
      </c>
      <c r="I187" s="18"/>
      <c r="J187" s="21" t="s">
        <v>387</v>
      </c>
      <c r="K187" s="24" t="b">
        <v>0</v>
      </c>
      <c r="L187" s="22" t="b">
        <v>1</v>
      </c>
      <c r="M187" s="15" t="str">
        <f t="shared" si="7"/>
        <v xml:space="preserve">    term_image_classification_confidence: "Image classification confidence "</v>
      </c>
      <c r="N187" s="15" t="str">
        <f t="shared" si="8"/>
        <v xml:space="preserve">    term_def_image_classification_confidence: "The likelihood of an image containing an object of a certain class (Fennell et al., 2022)."</v>
      </c>
    </row>
    <row r="188" spans="2:14">
      <c r="B188" s="15">
        <v>70</v>
      </c>
      <c r="C188" s="18" t="s">
        <v>524</v>
      </c>
      <c r="D188" s="15" t="s">
        <v>0</v>
      </c>
      <c r="E188" s="18" t="s">
        <v>524</v>
      </c>
      <c r="F188" s="18" t="s">
        <v>526</v>
      </c>
      <c r="G188" s="20" t="str">
        <f t="shared" si="10"/>
        <v>(#image_processing)=@{{ term_image_processing }}@@: {{ term_def_image_processing }}@@</v>
      </c>
      <c r="H188" s="18" t="s">
        <v>525</v>
      </c>
      <c r="I188" s="18"/>
      <c r="J188" s="21" t="s">
        <v>387</v>
      </c>
      <c r="K188" s="22" t="b">
        <v>1</v>
      </c>
      <c r="L188" s="22" t="b">
        <v>1</v>
      </c>
      <c r="M188" s="15" t="str">
        <f t="shared" si="7"/>
        <v xml:space="preserve">    term_image_processing: "Image processing"</v>
      </c>
      <c r="N188" s="15" t="str">
        <f t="shared" si="8"/>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row>
    <row r="189" spans="2:14">
      <c r="B189" s="15">
        <v>71</v>
      </c>
      <c r="C189" s="18" t="s">
        <v>524</v>
      </c>
      <c r="D189" s="15" t="s">
        <v>0</v>
      </c>
      <c r="E189" s="18" t="s">
        <v>522</v>
      </c>
      <c r="F189" s="18" t="s">
        <v>523</v>
      </c>
      <c r="G189" s="20" t="str">
        <f t="shared" si="10"/>
        <v>(#image_sequence)=@{{ term_image_sequence }}@@: {{ term_def_image_sequence }}@@</v>
      </c>
      <c r="H189" s="18" t="s">
        <v>767</v>
      </c>
      <c r="I189" s="18" t="b">
        <v>1</v>
      </c>
      <c r="J189" s="21" t="s">
        <v>387</v>
      </c>
      <c r="K189" s="22" t="b">
        <v>1</v>
      </c>
      <c r="L189" s="22" t="b">
        <v>0</v>
      </c>
      <c r="M189" s="15" t="str">
        <f t="shared" si="7"/>
        <v xml:space="preserve">    term_image_sequence: "Image Sequence"</v>
      </c>
      <c r="N189" s="15" t="str">
        <f t="shared" si="8"/>
        <v xml:space="preserve">    term_def_image_sequence: "The order of the image in a rapid-fire sequence as reported in the image Exif data (text; e.g., '1 of 1' or '1 of 3'). Leave blank if not applicable."</v>
      </c>
    </row>
    <row r="190" spans="2:14">
      <c r="B190" s="15">
        <v>74</v>
      </c>
      <c r="C190" s="18" t="s">
        <v>524</v>
      </c>
      <c r="D190" s="15" t="s">
        <v>0</v>
      </c>
      <c r="E190" s="18" t="s">
        <v>519</v>
      </c>
      <c r="F190" s="20" t="s">
        <v>521</v>
      </c>
      <c r="G190" s="20" t="str">
        <f t="shared" si="10"/>
        <v>(#image_tagging)=@{{ term_image_tagging }}@@: {{ term_def_image_tagging }}@@</v>
      </c>
      <c r="H190" s="18" t="s">
        <v>520</v>
      </c>
      <c r="I190" s="18"/>
      <c r="J190" s="21" t="s">
        <v>387</v>
      </c>
      <c r="K190" s="24" t="b">
        <v>0</v>
      </c>
      <c r="L190" s="22" t="b">
        <v>1</v>
      </c>
      <c r="M190" s="15" t="str">
        <f t="shared" si="7"/>
        <v xml:space="preserve">    term_image_tagging: "Image tagging"</v>
      </c>
      <c r="N190" s="15" t="str">
        <f t="shared" si="8"/>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row>
    <row r="191" spans="2:14">
      <c r="B191" s="15">
        <v>78</v>
      </c>
      <c r="D191" s="15" t="s">
        <v>0</v>
      </c>
      <c r="E191" s="18" t="s">
        <v>517</v>
      </c>
      <c r="F191" s="20" t="s">
        <v>518</v>
      </c>
      <c r="G191" s="20" t="str">
        <f t="shared" si="10"/>
        <v>(#imperfect_detection)=@{{ term_imperfect_detection }}@@: {{ term_def_imperfect_detection }}@@</v>
      </c>
      <c r="H191" s="18" t="s">
        <v>771</v>
      </c>
      <c r="I191" s="18"/>
      <c r="J191" s="21" t="s">
        <v>387</v>
      </c>
      <c r="K191" s="24" t="b">
        <v>0</v>
      </c>
      <c r="L191" s="22" t="b">
        <v>1</v>
      </c>
      <c r="M191" s="15" t="str">
        <f t="shared" si="7"/>
        <v xml:space="preserve">    term_imperfect_detection: "Imperfect detection"</v>
      </c>
      <c r="N191" s="15" t="str">
        <f t="shared" si="8"/>
        <v xml:space="preserve">    term_def_imperfect_detection: "Species are often detected 'imperfectly,' meaning that they are not always detected when they are present (e.g., due to cover of vegetation, cryptic nature or small size) (MacKenzie et al., 2004)."</v>
      </c>
    </row>
    <row r="192" spans="2:14">
      <c r="B192" s="15">
        <v>79</v>
      </c>
      <c r="D192" s="15" t="s">
        <v>0</v>
      </c>
      <c r="E192" s="18" t="s">
        <v>514</v>
      </c>
      <c r="F192" s="20" t="s">
        <v>516</v>
      </c>
      <c r="G192" s="20" t="str">
        <f t="shared" si="10"/>
        <v>(#independent_detections)=@{{ term_independent_detections }}@@: {{ term_def_independent_detections }}@@</v>
      </c>
      <c r="H192" s="18" t="s">
        <v>515</v>
      </c>
      <c r="I192" s="18"/>
      <c r="J192" s="21" t="s">
        <v>387</v>
      </c>
      <c r="K192" s="24" t="b">
        <v>0</v>
      </c>
      <c r="L192" s="22" t="b">
        <v>1</v>
      </c>
      <c r="M192" s="15" t="str">
        <f t="shared" si="7"/>
        <v xml:space="preserve">    term_independent_detections: "Independent detections"</v>
      </c>
      <c r="N192" s="15" t="str">
        <f t="shared" si="8"/>
        <v xml:space="preserve">    term_def_independent_detections: "Detections that are deemed to be independent based on a user-defined threshold (e.g., 30 minutes)."</v>
      </c>
    </row>
    <row r="193" spans="1:14">
      <c r="B193" s="15">
        <v>83</v>
      </c>
      <c r="D193" s="15" t="s">
        <v>0</v>
      </c>
      <c r="E193" s="18" t="s">
        <v>509</v>
      </c>
      <c r="F193" s="20" t="s">
        <v>510</v>
      </c>
      <c r="G193" s="20" t="str">
        <f t="shared" si="10"/>
        <v>(#intensity_of_use)=@{{ term_intensity_of_use }}@@: {{ term_def_intensity_of_use }}@@</v>
      </c>
      <c r="H193" s="25" t="s">
        <v>772</v>
      </c>
      <c r="I193" s="18"/>
      <c r="J193" s="21" t="s">
        <v>387</v>
      </c>
      <c r="K193" s="24" t="b">
        <v>0</v>
      </c>
      <c r="L193" s="22" t="b">
        <v>1</v>
      </c>
      <c r="M193" s="15" t="str">
        <f t="shared" si="7"/>
        <v xml:space="preserve">    term_intensity_of_use: "Intensity of use (Keim et al., 2019)"</v>
      </c>
      <c r="N193" s="15" t="str">
        <f t="shared" si="8"/>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194" spans="1:14">
      <c r="B194" s="15">
        <v>84</v>
      </c>
      <c r="D194" s="15" t="s">
        <v>0</v>
      </c>
      <c r="E194" s="18" t="s">
        <v>507</v>
      </c>
      <c r="F194" s="20" t="s">
        <v>508</v>
      </c>
      <c r="G194" s="20" t="str">
        <f t="shared" si="10"/>
        <v>(#inter_detection_interval)=@{{ term_inter_detection_interval }}@@: {{ term_def_inter_detection_interval }}@@</v>
      </c>
      <c r="H194" s="18" t="s">
        <v>3157</v>
      </c>
      <c r="I194" s="18"/>
      <c r="J194" s="21" t="s">
        <v>387</v>
      </c>
      <c r="K194" s="22" t="b">
        <v>1</v>
      </c>
      <c r="L194" s="22" t="b">
        <v>1</v>
      </c>
      <c r="M194" s="15" t="str">
        <f t="shared" ref="M194:M257" si="11">"    "&amp;D194&amp;"_"&amp;E194&amp;": """&amp;F194&amp;""""</f>
        <v xml:space="preserve">    term_inter_detection_interval: "Inter-detection interval"</v>
      </c>
      <c r="N194" s="15" t="str">
        <f t="shared" ref="N194:N257" si="12">IF(H194=999,"",("    "&amp;D194&amp;"_def_"&amp;E194&amp;": """&amp;H194&amp;""""))</f>
        <v xml:space="preserve">    term_def_inter_detection_interval: "A user-defined threshold used to define a single 'detection event' (i.e., independent 'events') for group of images or video clips (e.g., 30 minutes or 1 hour). The threshold should be recorded in the [survey](/09_gloss_ref/09_glossary.md#survey) Design Description."</v>
      </c>
    </row>
    <row r="195" spans="1:14">
      <c r="B195" s="15">
        <v>87</v>
      </c>
      <c r="D195" s="15" t="s">
        <v>0</v>
      </c>
      <c r="E195" s="18" t="s">
        <v>3067</v>
      </c>
      <c r="F195" s="20" t="s">
        <v>3068</v>
      </c>
      <c r="G195" s="20" t="str">
        <f t="shared" si="10"/>
        <v>(#kernel_density_estimator)=@{{ term_kernel_density_estimator }}@@: {{ term_def_kernel_density_estimator }}@@</v>
      </c>
      <c r="H195" s="18" t="s">
        <v>773</v>
      </c>
      <c r="I195" s="18"/>
      <c r="J195" s="21" t="s">
        <v>387</v>
      </c>
      <c r="K195" s="24" t="b">
        <v>0</v>
      </c>
      <c r="L195" s="22" t="b">
        <v>1</v>
      </c>
      <c r="M195" s="15" t="str">
        <f t="shared" si="11"/>
        <v xml:space="preserve">    term_kernel_density_estimator: "Kernel density estimator"</v>
      </c>
      <c r="N195" s="15" t="str">
        <f t="shared" si="12"/>
        <v xml:space="preserve">    term_def_kernel_density_estimator: "The probability of 'utilization' (Jennrich &amp; Turner, 1969); describes the relative probability of use (Powell &amp; Mitchell, 2012)."</v>
      </c>
    </row>
    <row r="196" spans="1:14">
      <c r="B196" s="15">
        <v>94</v>
      </c>
      <c r="D196" s="15" t="s">
        <v>0</v>
      </c>
      <c r="E196" s="18" t="s">
        <v>496</v>
      </c>
      <c r="F196" s="20" t="s">
        <v>498</v>
      </c>
      <c r="G196" s="20" t="str">
        <f t="shared" si="10"/>
        <v>(#metadata)=@{{ term_metadata }}@@: {{ term_def_metadata }}@@</v>
      </c>
      <c r="H196" s="18" t="s">
        <v>497</v>
      </c>
      <c r="I196" s="18"/>
      <c r="J196" s="21" t="s">
        <v>387</v>
      </c>
      <c r="K196" s="22" t="b">
        <v>1</v>
      </c>
      <c r="L196" s="22" t="b">
        <v>1</v>
      </c>
      <c r="M196" s="15" t="str">
        <f t="shared" si="11"/>
        <v xml:space="preserve">    term_metadata: "Metadata"</v>
      </c>
      <c r="N196" s="15" t="str">
        <f t="shared" si="12"/>
        <v xml:space="preserve">    term_def_metadata: "Data that provides information about other data (e.g., the number of images on an SD card)."</v>
      </c>
    </row>
    <row r="197" spans="1:14">
      <c r="B197" s="15">
        <v>149</v>
      </c>
      <c r="C197" s="15" t="s">
        <v>336</v>
      </c>
      <c r="D197" s="15" t="s">
        <v>0</v>
      </c>
      <c r="E197" s="18" t="s">
        <v>354</v>
      </c>
      <c r="F197" s="20" t="s">
        <v>442</v>
      </c>
      <c r="G197" s="20" t="str">
        <f t="shared" si="10"/>
        <v>(#mod_2flankspim)=@{{ term_mod_2flankspim }}@@: {{ term_def_mod_2flankspim }}@@</v>
      </c>
      <c r="H197" s="18" t="s">
        <v>3158</v>
      </c>
      <c r="I197" s="18"/>
      <c r="J197" s="21" t="s">
        <v>387</v>
      </c>
      <c r="K197" s="24" t="b">
        <v>0</v>
      </c>
      <c r="L197" s="22" t="b">
        <v>1</v>
      </c>
      <c r="M197" s="15" t="str">
        <f t="shared" si="11"/>
        <v xml:space="preserve">    term_mod_2flankspim: "Spatial partial identity model (2-flank SPIM) (Augustine et al., 2018)"</v>
      </c>
      <c r="N197" s="15" t="str">
        <f t="shared" si="12"/>
        <v xml:space="preserve">    term_def_mod_2flankspim: "A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198" spans="1:14">
      <c r="B198" s="15">
        <v>29</v>
      </c>
      <c r="C198" s="15" t="s">
        <v>336</v>
      </c>
      <c r="D198" s="15" t="s">
        <v>0</v>
      </c>
      <c r="E198" s="18" t="s">
        <v>355</v>
      </c>
      <c r="F198" s="20" t="s">
        <v>575</v>
      </c>
      <c r="G198" s="20" t="str">
        <f t="shared" si="10"/>
        <v>(#mod_catspim)=@{{ term_mod_catspim }}@@: {{ term_def_mod_catspim }}@@</v>
      </c>
      <c r="H198" s="18" t="s">
        <v>3159</v>
      </c>
      <c r="I198" s="18"/>
      <c r="J198" s="21" t="s">
        <v>387</v>
      </c>
      <c r="K198" s="24" t="b">
        <v>0</v>
      </c>
      <c r="L198" s="22" t="b">
        <v>1</v>
      </c>
      <c r="M198" s="15" t="str">
        <f t="shared" si="11"/>
        <v xml:space="preserve">    term_mod_catspim: "Categorical partial identity model (catSPIM) (Augustine et al., 2019; Sun et al., 2022)"</v>
      </c>
      <c r="N198" s="15" t="str">
        <f t="shared" si="12"/>
        <v xml:space="preserve">    term_def_mod_catspim: "A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v>
      </c>
    </row>
    <row r="199" spans="1:14">
      <c r="B199" s="15">
        <v>28</v>
      </c>
      <c r="C199" s="15" t="s">
        <v>336</v>
      </c>
      <c r="D199" s="15" t="s">
        <v>0</v>
      </c>
      <c r="E199" s="18" t="s">
        <v>362</v>
      </c>
      <c r="F199" s="18" t="s">
        <v>576</v>
      </c>
      <c r="G199" s="20" t="str">
        <f t="shared" si="10"/>
        <v>(#mod_cr_cmr)=@{{ term_mod_cr_cmr }}@@: {{ term_def_mod_cr_cmr }}@@</v>
      </c>
      <c r="H199" s="18" t="s">
        <v>3160</v>
      </c>
      <c r="I199" s="18"/>
      <c r="J199" s="21" t="s">
        <v>387</v>
      </c>
      <c r="K199" s="24" t="b">
        <v>0</v>
      </c>
      <c r="L199" s="22" t="b">
        <v>1</v>
      </c>
      <c r="M199" s="15" t="str">
        <f t="shared" si="11"/>
        <v xml:space="preserve">    term_mod_cr_cmr: "Capture-recapture (CR) model */ Capture-mark-recapture (CMR) model (Karanth, 1995; Karanth &amp; Nichols, 1998)"</v>
      </c>
      <c r="N199" s="15" t="str">
        <f t="shared" si="12"/>
        <v xml:space="preserve">    term_def_mod_cr_cmr: "A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v>
      </c>
    </row>
    <row r="200" spans="1:14">
      <c r="B200" s="15">
        <v>52</v>
      </c>
      <c r="C200" s="15" t="s">
        <v>336</v>
      </c>
      <c r="D200" s="15" t="s">
        <v>0</v>
      </c>
      <c r="E200" s="18" t="s">
        <v>1391</v>
      </c>
      <c r="F200" s="20" t="s">
        <v>545</v>
      </c>
      <c r="G200" s="20" t="str">
        <f t="shared" si="10"/>
        <v>(#mod_distance_sampling)=@{{ term_mod_distance_sampling }}@@: {{ term_def_mod_distance_sampling }}@@</v>
      </c>
      <c r="H200" s="18" t="s">
        <v>3161</v>
      </c>
      <c r="I200" s="18"/>
      <c r="J200" s="21" t="s">
        <v>387</v>
      </c>
      <c r="K200" s="24" t="b">
        <v>0</v>
      </c>
      <c r="L200" s="22" t="b">
        <v>1</v>
      </c>
      <c r="M200" s="15" t="str">
        <f t="shared" si="11"/>
        <v xml:space="preserve">    term_mod_distance_sampling: "Distance sampling (DS) model (Howe et al., 2017)"</v>
      </c>
      <c r="N200" s="15" t="str">
        <f t="shared" si="12"/>
        <v xml:space="preserve">    term_def_mod_distance_sampling: "A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v>
      </c>
    </row>
    <row r="201" spans="1:14">
      <c r="A201" s="15" t="s">
        <v>3078</v>
      </c>
      <c r="C201" s="15" t="s">
        <v>336</v>
      </c>
      <c r="D201" s="15" t="s">
        <v>0</v>
      </c>
      <c r="E201" t="s">
        <v>918</v>
      </c>
      <c r="F201" t="s">
        <v>3654</v>
      </c>
      <c r="G201" s="20" t="str">
        <f t="shared" si="10"/>
        <v>(#mod_divers_rich_alpha)=@{{ term_mod_divers_rich_alpha }}@@: {{ term_def_mod_divers_rich_alpha }}@@</v>
      </c>
      <c r="H201" s="35" t="s">
        <v>3658</v>
      </c>
      <c r="M201" s="15" t="str">
        <f t="shared" si="11"/>
        <v xml:space="preserve">    term_mod_divers_rich_alpha: "Alpha richness (&amp;alpha)"</v>
      </c>
      <c r="N201" s="15" t="str">
        <f t="shared" si="12"/>
        <v xml:space="preserve">    term_def_mod_divers_rich_alpha: "The number of species at the level of an individual camera location {{ ref_intext_wearn_gloverkapfer_2017 }}"</v>
      </c>
    </row>
    <row r="202" spans="1:14">
      <c r="A202" s="15" t="s">
        <v>3078</v>
      </c>
      <c r="C202" s="15" t="s">
        <v>336</v>
      </c>
      <c r="D202" s="15" t="s">
        <v>0</v>
      </c>
      <c r="E202" t="s">
        <v>917</v>
      </c>
      <c r="F202" t="s">
        <v>3653</v>
      </c>
      <c r="G202" s="20" t="str">
        <f t="shared" si="10"/>
        <v>(#mod_divers_rich_beta)=@{{ term_mod_divers_rich_beta }}@@: {{ term_def_mod_divers_rich_beta }}@@</v>
      </c>
      <c r="H202" s="35" t="s">
        <v>3656</v>
      </c>
      <c r="M202" s="15" t="str">
        <f t="shared" si="11"/>
        <v xml:space="preserve">    term_mod_divers_rich_beta: "Beta-diversity (&amp;beta)"</v>
      </c>
      <c r="N202" s="15" t="str">
        <f t="shared" si="12"/>
        <v xml:space="preserve">    term_def_mod_divers_rich_beta: "The differences between the communities or, more formally, the variance among the communities {{ ref_intext_wearn_gloverkapfer_2017 }}"</v>
      </c>
    </row>
    <row r="203" spans="1:14">
      <c r="C203" s="15" t="s">
        <v>336</v>
      </c>
      <c r="D203" s="15" t="s">
        <v>0</v>
      </c>
      <c r="E203" t="s">
        <v>3605</v>
      </c>
      <c r="F203" s="20" t="s">
        <v>1276</v>
      </c>
      <c r="H203" s="35" t="s">
        <v>3604</v>
      </c>
      <c r="M203" s="15" t="str">
        <f t="shared" si="11"/>
        <v xml:space="preserve">    term_mod_divers_rich_divers: "Species diversity"</v>
      </c>
      <c r="N203" s="15" t="str">
        <f t="shared" si="12"/>
        <v xml:space="preserve">    term_def_mod_divers_rich_divers: "Species diversity is more complex, and includes a measure of the number of species in a community, and a measure of the abundance of each species. Species diversity is usually described by an index, such as Shannon's Index H'.” {{ ref_intext_pyron_2010 }}"</v>
      </c>
    </row>
    <row r="204" spans="1:14">
      <c r="A204" s="15" t="s">
        <v>3078</v>
      </c>
      <c r="C204" s="15" t="s">
        <v>336</v>
      </c>
      <c r="D204" s="15" t="s">
        <v>0</v>
      </c>
      <c r="E204" t="s">
        <v>919</v>
      </c>
      <c r="F204" t="s">
        <v>3655</v>
      </c>
      <c r="G204" s="20" t="str">
        <f t="shared" ref="G204:G235" si="13">"(#"&amp;E204&amp;")=@{{ "&amp;D204&amp;"_"&amp;E204&amp;" }}@@: {{ "&amp;D204&amp;"_def_"&amp;E204&amp;" }}@@"</f>
        <v>(#mod_divers_rich_gamma)=@{{ term_mod_divers_rich_gamma }}@@: {{ term_def_mod_divers_rich_gamma }}@@</v>
      </c>
      <c r="H204" s="35" t="s">
        <v>3659</v>
      </c>
      <c r="M204" s="15" t="str">
        <f t="shared" si="11"/>
        <v xml:space="preserve">    term_mod_divers_rich_gamma: "Gamma richness (&amp;gamma)"</v>
      </c>
      <c r="N204" s="15" t="str">
        <f t="shared" si="12"/>
        <v xml:space="preserve">    term_def_mod_divers_rich_gamma: "The number of species across a whole study area {{ ref_intext_wearn_gloverkapfer_2017 }}"</v>
      </c>
    </row>
    <row r="205" spans="1:14">
      <c r="A205" s="15" t="s">
        <v>3078</v>
      </c>
      <c r="C205" s="15" t="s">
        <v>336</v>
      </c>
      <c r="D205" s="15" t="s">
        <v>0</v>
      </c>
      <c r="E205" t="s">
        <v>1286</v>
      </c>
      <c r="F205" s="20" t="s">
        <v>1275</v>
      </c>
      <c r="G205" s="20" t="str">
        <f t="shared" si="13"/>
        <v>(#mod_divers_rich_rich)=@{{ term_mod_divers_rich_rich }}@@: {{ term_def_mod_divers_rich_rich }}@@</v>
      </c>
      <c r="H205" s="15" t="s">
        <v>3657</v>
      </c>
      <c r="M205" s="15" t="str">
        <f t="shared" si="11"/>
        <v xml:space="preserve">    term_mod_divers_rich_rich: "Species richness"</v>
      </c>
      <c r="N205" s="15" t="str">
        <f t="shared" si="12"/>
        <v xml:space="preserve">    term_def_mod_divers_rich_rich: "The number of species found in the community/area measured {{ ref_intext_pyron_2020 }}"</v>
      </c>
    </row>
    <row r="206" spans="1:14">
      <c r="B206" s="15">
        <v>82</v>
      </c>
      <c r="C206" s="15" t="s">
        <v>336</v>
      </c>
      <c r="D206" s="15" t="s">
        <v>0</v>
      </c>
      <c r="E206" s="18" t="s">
        <v>1392</v>
      </c>
      <c r="F206" s="20" t="s">
        <v>511</v>
      </c>
      <c r="G206" s="20" t="str">
        <f t="shared" si="13"/>
        <v>(#mod_instantaneous_sampling)=@{{ term_mod_instantaneous_sampling }}@@: {{ term_def_mod_instantaneous_sampling }}@@</v>
      </c>
      <c r="H206" s="18" t="s">
        <v>3162</v>
      </c>
      <c r="I206" s="18"/>
      <c r="J206" s="21" t="s">
        <v>387</v>
      </c>
      <c r="K206" s="24" t="b">
        <v>0</v>
      </c>
      <c r="L206" s="22" t="b">
        <v>1</v>
      </c>
      <c r="M206" s="15" t="str">
        <f t="shared" si="11"/>
        <v xml:space="preserve">    term_mod_instantaneous_sampling: "Instantaneous sampling (IS) (Moeller et al., 2018)"</v>
      </c>
      <c r="N206" s="15" t="str">
        <f t="shared" si="12"/>
        <v xml:space="preserve">    term_def_mod_instantaneous_sampling: "A method used to estimate abundance or [density](/09_gloss_ref/09_glossary.md#density) from time-lapse images from randomly deployed cameras; the number of unique individuals (the count) is needed (Moeller et al., 2018)."</v>
      </c>
    </row>
    <row r="207" spans="1:14">
      <c r="B207" s="15">
        <v>85</v>
      </c>
      <c r="C207" s="15" t="s">
        <v>336</v>
      </c>
      <c r="D207" s="15" t="s">
        <v>0</v>
      </c>
      <c r="E207" s="18" t="s">
        <v>372</v>
      </c>
      <c r="F207" s="20" t="s">
        <v>506</v>
      </c>
      <c r="G207" s="20" t="str">
        <f t="shared" si="13"/>
        <v>(#mod_inventory)=@{{ term_mod_inventory }}@@: {{ term_def_mod_inventory }}@@</v>
      </c>
      <c r="H207" s="18" t="s">
        <v>3756</v>
      </c>
      <c r="I207" s="18"/>
      <c r="J207" s="21" t="s">
        <v>387</v>
      </c>
      <c r="K207" s="24" t="b">
        <v>0</v>
      </c>
      <c r="L207" s="22" t="b">
        <v>1</v>
      </c>
      <c r="M207" s="15" t="str">
        <f t="shared" si="11"/>
        <v xml:space="preserve">    term_mod_inventory: "Inventory"</v>
      </c>
      <c r="N207" s="15" t="str">
        <f t="shared" si="12"/>
        <v xml:space="preserve">    term_def_mod_inventory: "Rapid assessment [survey](/09_gloss_ref/09_glossary.md#survey)s to determine what species are present in a given area at a given point in time; there is no attempt made to quantify aspects of communities or populations ({{ ref_intext_wearn_gloverkapfer_2017 }})."</v>
      </c>
    </row>
    <row r="208" spans="1:14">
      <c r="B208" s="15">
        <v>96</v>
      </c>
      <c r="C208" s="15" t="s">
        <v>336</v>
      </c>
      <c r="D208" s="15" t="s">
        <v>0</v>
      </c>
      <c r="E208" s="18" t="s">
        <v>1393</v>
      </c>
      <c r="F208" s="20" t="s">
        <v>494</v>
      </c>
      <c r="G208" s="20" t="str">
        <f t="shared" si="13"/>
        <v>(#mod_modelling_approach)=@{{ term_mod_modelling_approach }}@@: {{ term_def_mod_modelling_approach }}@@</v>
      </c>
      <c r="H208" s="18" t="s">
        <v>3163</v>
      </c>
      <c r="I208" s="18"/>
      <c r="J208" s="21" t="s">
        <v>387</v>
      </c>
      <c r="K208" s="22" t="b">
        <v>1</v>
      </c>
      <c r="L208" s="22" t="b">
        <v>1</v>
      </c>
      <c r="M208" s="15" t="str">
        <f t="shared" si="11"/>
        <v xml:space="preserve">    term_mod_modelling_approach: "Modelling approach"</v>
      </c>
      <c r="N208" s="15" t="str">
        <f t="shared" si="12"/>
        <v xml:space="preserve">    term_def_mod_modelling_approach: "The method used to analyze the camera data, which should depend on the state variable, e.g., occupancy models [MacKenzie et al., 2002], spatially explicit capture recapture (SECR) for [density](/09_gloss_ref/09_glossary.md#density) estimation [Chandler and Royle, 2013], etc. and the Target Species."</v>
      </c>
    </row>
    <row r="209" spans="2:14">
      <c r="B209" s="15">
        <v>95</v>
      </c>
      <c r="C209" s="15" t="s">
        <v>336</v>
      </c>
      <c r="D209" s="15" t="s">
        <v>0</v>
      </c>
      <c r="E209" s="18" t="s">
        <v>1394</v>
      </c>
      <c r="F209" s="20" t="s">
        <v>495</v>
      </c>
      <c r="G209" s="20" t="str">
        <f t="shared" si="13"/>
        <v>(#mod_modelling_assumption)=@{{ term_mod_modelling_assumption }}@@: {{ term_def_mod_modelling_assumption }}@@</v>
      </c>
      <c r="H209" s="18" t="s">
        <v>853</v>
      </c>
      <c r="I209" s="18"/>
      <c r="J209" s="21" t="s">
        <v>387</v>
      </c>
      <c r="K209" s="24" t="b">
        <v>0</v>
      </c>
      <c r="L209" s="22" t="b">
        <v>1</v>
      </c>
      <c r="M209" s="15" t="str">
        <f t="shared" si="11"/>
        <v xml:space="preserve">    term_mod_modelling_assumption: "Model assumption"</v>
      </c>
      <c r="N209" s="15" t="str">
        <f t="shared" si="12"/>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210" spans="2:14">
      <c r="B210" s="15">
        <v>93</v>
      </c>
      <c r="C210" s="15" t="s">
        <v>336</v>
      </c>
      <c r="D210" s="15" t="s">
        <v>0</v>
      </c>
      <c r="E210" s="18" t="s">
        <v>360</v>
      </c>
      <c r="F210" s="20" t="s">
        <v>499</v>
      </c>
      <c r="G210" s="20" t="str">
        <f t="shared" si="13"/>
        <v>(#mod_mr)=@{{ term_mod_mr }}@@: {{ term_def_mod_mr }}@@</v>
      </c>
      <c r="H210" s="18" t="s">
        <v>3757</v>
      </c>
      <c r="I210" s="18"/>
      <c r="J210" s="21" t="s">
        <v>387</v>
      </c>
      <c r="K210" s="24" t="b">
        <v>0</v>
      </c>
      <c r="L210" s="22" t="b">
        <v>1</v>
      </c>
      <c r="M210" s="15" t="str">
        <f t="shared" si="11"/>
        <v xml:space="preserve">    term_mod_mr: "Mark-resight (MR) model (Arnason et al., 1991; McClintock et al., 2009)"</v>
      </c>
      <c r="N210" s="15" t="str">
        <f t="shared" si="12"/>
        <v xml:space="preserve">    term_def_mod_mr: "A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v>
      </c>
    </row>
    <row r="211" spans="2:14">
      <c r="B211" s="15">
        <v>104</v>
      </c>
      <c r="C211" s="15" t="s">
        <v>336</v>
      </c>
      <c r="D211" s="15" t="s">
        <v>0</v>
      </c>
      <c r="E211" s="18" t="s">
        <v>1395</v>
      </c>
      <c r="F211" s="18" t="s">
        <v>491</v>
      </c>
      <c r="G211" s="20" t="str">
        <f t="shared" si="13"/>
        <v>(#mod_n_mixture)=@{{ term_mod_n_mixture }}@@: {{ term_def_mod_n_mixture }}@@</v>
      </c>
      <c r="H211" s="18" t="s">
        <v>777</v>
      </c>
      <c r="I211" s="18"/>
      <c r="J211" s="21" t="s">
        <v>387</v>
      </c>
      <c r="K211" s="24" t="b">
        <v>0</v>
      </c>
      <c r="L211" s="22" t="b">
        <v>1</v>
      </c>
      <c r="M211" s="15" t="str">
        <f t="shared" si="11"/>
        <v xml:space="preserve">    term_mod_n_mixture: "N-mixture models"</v>
      </c>
      <c r="N211" s="15" t="str">
        <f t="shared" si="12"/>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212" spans="2:14">
      <c r="B212" s="15">
        <v>108</v>
      </c>
      <c r="C212" s="15" t="s">
        <v>336</v>
      </c>
      <c r="D212" s="15" t="s">
        <v>0</v>
      </c>
      <c r="E212" s="18" t="s">
        <v>368</v>
      </c>
      <c r="F212" s="20" t="s">
        <v>489</v>
      </c>
      <c r="G212" s="20" t="str">
        <f t="shared" si="13"/>
        <v>(#mod_occupancy)=@{{ term_mod_occupancy }}@@: {{ term_def_mod_occupancy }}@@</v>
      </c>
      <c r="H212" s="18" t="s">
        <v>488</v>
      </c>
      <c r="I212" s="18"/>
      <c r="J212" s="21" t="s">
        <v>387</v>
      </c>
      <c r="K212" s="24" t="b">
        <v>0</v>
      </c>
      <c r="L212" s="22" t="b">
        <v>1</v>
      </c>
      <c r="M212" s="15" t="str">
        <f t="shared" si="11"/>
        <v xml:space="preserve">    term_mod_occupancy: "Occupancy model (MacKenzie et al., 2002)"</v>
      </c>
      <c r="N212" s="15" t="str">
        <f t="shared" si="12"/>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213" spans="2:14">
      <c r="B213" s="15">
        <v>109</v>
      </c>
      <c r="C213" s="15" t="s">
        <v>336</v>
      </c>
      <c r="D213" s="15" t="s">
        <v>0</v>
      </c>
      <c r="E213" s="18" t="s">
        <v>1396</v>
      </c>
      <c r="F213" s="18" t="s">
        <v>487</v>
      </c>
      <c r="G213" s="20" t="str">
        <f t="shared" si="13"/>
        <v>(#mod_overdispersion)=@{{ term_mod_overdispersion }}@@: {{ term_def_mod_overdispersion }}@@</v>
      </c>
      <c r="H213" s="18" t="s">
        <v>486</v>
      </c>
      <c r="I213" s="18"/>
      <c r="J213" s="21" t="s">
        <v>387</v>
      </c>
      <c r="K213" s="24" t="b">
        <v>0</v>
      </c>
      <c r="L213" s="22" t="b">
        <v>1</v>
      </c>
      <c r="M213" s="15" t="str">
        <f t="shared" si="11"/>
        <v xml:space="preserve">    term_mod_overdispersion: "Overdispersion"</v>
      </c>
      <c r="N213" s="15" t="str">
        <f t="shared" si="12"/>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214" spans="2:14">
      <c r="B214" s="15">
        <v>127</v>
      </c>
      <c r="C214" s="15" t="s">
        <v>336</v>
      </c>
      <c r="D214" s="15" t="s">
        <v>0</v>
      </c>
      <c r="E214" s="18" t="s">
        <v>366</v>
      </c>
      <c r="F214" s="20" t="s">
        <v>365</v>
      </c>
      <c r="G214" s="20" t="str">
        <f t="shared" si="13"/>
        <v>(#mod_rai)=@{{ term_mod_rai }}@@: {{ term_def_mod_rai }}@@</v>
      </c>
      <c r="H214" s="18" t="s">
        <v>464</v>
      </c>
      <c r="I214" s="18"/>
      <c r="J214" s="21" t="s">
        <v>387</v>
      </c>
      <c r="K214" s="24" t="b">
        <v>0</v>
      </c>
      <c r="L214" s="22" t="b">
        <v>1</v>
      </c>
      <c r="M214" s="15" t="str">
        <f t="shared" si="11"/>
        <v xml:space="preserve">    term_mod_rai: "Relative abundance indices"</v>
      </c>
      <c r="N214" s="15" t="str">
        <f t="shared" si="12"/>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215" spans="2:14">
      <c r="B215" s="15">
        <v>63</v>
      </c>
      <c r="C215" s="15" t="s">
        <v>336</v>
      </c>
      <c r="D215" s="15" t="s">
        <v>0</v>
      </c>
      <c r="E215" s="18" t="s">
        <v>1280</v>
      </c>
      <c r="F215" s="20" t="s">
        <v>3114</v>
      </c>
      <c r="G215" s="20" t="str">
        <f t="shared" si="13"/>
        <v>(#mod_rai_hurdle)=@{{ term_mod_rai_hurdle }}@@: {{ term_def_mod_rai_hurdle }}@@</v>
      </c>
      <c r="H215" s="18" t="s">
        <v>776</v>
      </c>
      <c r="I215" s="18"/>
      <c r="J215" s="21" t="s">
        <v>387</v>
      </c>
      <c r="K215" s="24" t="b">
        <v>0</v>
      </c>
      <c r="L215" s="22" t="b">
        <v>1</v>
      </c>
      <c r="M215" s="15" t="str">
        <f t="shared" si="11"/>
        <v xml:space="preserve">    term_mod_rai_hurdle: "Hurdle model (Mullahy, 1986; Heilbron 1994)"</v>
      </c>
      <c r="N215" s="15" t="str">
        <f t="shared" si="12"/>
        <v xml:space="preserve">    term_def_mod_rai_hurdle: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row>
    <row r="216" spans="2:14">
      <c r="B216" s="15">
        <v>98</v>
      </c>
      <c r="C216" s="15" t="s">
        <v>336</v>
      </c>
      <c r="D216" s="15" t="s">
        <v>0</v>
      </c>
      <c r="E216" s="18" t="s">
        <v>1283</v>
      </c>
      <c r="F216" s="20" t="s">
        <v>493</v>
      </c>
      <c r="G216" s="20" t="str">
        <f t="shared" si="13"/>
        <v>(#mod_rai_nb)=@{{ term_mod_rai_nb }}@@: {{ term_def_mod_rai_nb }}@@</v>
      </c>
      <c r="H216" s="18" t="s">
        <v>492</v>
      </c>
      <c r="I216" s="18"/>
      <c r="J216" s="21" t="s">
        <v>387</v>
      </c>
      <c r="K216" s="24" t="b">
        <v>0</v>
      </c>
      <c r="L216" s="22" t="b">
        <v>1</v>
      </c>
      <c r="M216" s="15" t="str">
        <f t="shared" si="11"/>
        <v xml:space="preserve">    term_mod_rai_nb: "Negative binomial (NB) regression (Mullahy, 1986)"</v>
      </c>
      <c r="N216" s="15" t="str">
        <f t="shared" si="12"/>
        <v xml:space="preserve">    term_def_mod_rai_nb: "A regression model used for count data with overdispersion but without zero-inflation. [relative abundance indices]"</v>
      </c>
    </row>
    <row r="217" spans="2:14">
      <c r="B217" s="15">
        <v>113</v>
      </c>
      <c r="C217" s="15" t="s">
        <v>336</v>
      </c>
      <c r="D217" s="15" t="s">
        <v>0</v>
      </c>
      <c r="E217" s="18" t="s">
        <v>916</v>
      </c>
      <c r="F217" s="20" t="s">
        <v>481</v>
      </c>
      <c r="G217" s="20" t="str">
        <f t="shared" si="13"/>
        <v>(#mod_rai_poisson)=@{{ term_mod_rai_poisson }}@@: {{ term_def_mod_rai_poisson }}@@</v>
      </c>
      <c r="H217" s="18" t="s">
        <v>480</v>
      </c>
      <c r="I217" s="18"/>
      <c r="J217" s="21" t="s">
        <v>387</v>
      </c>
      <c r="K217" s="24" t="b">
        <v>0</v>
      </c>
      <c r="L217" s="22" t="b">
        <v>1</v>
      </c>
      <c r="M217" s="15" t="str">
        <f t="shared" si="11"/>
        <v xml:space="preserve">    term_mod_rai_poisson: "Poisson regression"</v>
      </c>
      <c r="N217" s="15" t="str">
        <f t="shared" si="12"/>
        <v xml:space="preserve">    term_def_mod_rai_poisson: "A regression model for count data used when data are not overdispersed or zero-inflated (Lambert, 1992). [relative abundance indices]"</v>
      </c>
    </row>
    <row r="218" spans="2:14">
      <c r="B218" s="15">
        <v>196</v>
      </c>
      <c r="C218" s="15" t="s">
        <v>336</v>
      </c>
      <c r="D218" s="15" t="s">
        <v>0</v>
      </c>
      <c r="E218" s="18" t="s">
        <v>1281</v>
      </c>
      <c r="F218" s="20" t="s">
        <v>391</v>
      </c>
      <c r="G218" s="20" t="str">
        <f t="shared" si="13"/>
        <v>(#mod_rai_zinb)=@{{ term_mod_rai_zinb }}@@: {{ term_def_mod_rai_zinb }}@@</v>
      </c>
      <c r="H218" s="18" t="s">
        <v>779</v>
      </c>
      <c r="I218" s="18"/>
      <c r="J218" s="21" t="s">
        <v>387</v>
      </c>
      <c r="K218" s="24" t="b">
        <v>0</v>
      </c>
      <c r="L218" s="22" t="b">
        <v>1</v>
      </c>
      <c r="M218" s="15" t="str">
        <f t="shared" si="11"/>
        <v xml:space="preserve">    term_mod_rai_zinb: "Zero-inflated negative binomial (ZINB) regression (McCullagh &amp; Nelder, 1989)"</v>
      </c>
      <c r="N218" s="15" t="str">
        <f t="shared" si="12"/>
        <v xml:space="preserve">    term_def_mod_rai_zinb: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row>
    <row r="219" spans="2:14">
      <c r="B219" s="15">
        <v>197</v>
      </c>
      <c r="C219" s="15" t="s">
        <v>336</v>
      </c>
      <c r="D219" s="15" t="s">
        <v>0</v>
      </c>
      <c r="E219" s="18" t="s">
        <v>1284</v>
      </c>
      <c r="F219" s="20" t="s">
        <v>390</v>
      </c>
      <c r="G219" s="20" t="str">
        <f t="shared" si="13"/>
        <v>(#mod_rai_zip)=@{{ term_mod_rai_zip }}@@: {{ term_def_mod_rai_zip }}@@</v>
      </c>
      <c r="H219" s="18" t="s">
        <v>389</v>
      </c>
      <c r="I219" s="18"/>
      <c r="J219" s="21" t="s">
        <v>387</v>
      </c>
      <c r="K219" s="24" t="b">
        <v>0</v>
      </c>
      <c r="L219" s="22" t="b">
        <v>1</v>
      </c>
      <c r="M219" s="15" t="str">
        <f t="shared" si="11"/>
        <v xml:space="preserve">    term_mod_rai_zip: "Zero-inflated Poisson (ZIP) regression (Lambert, 1992)"</v>
      </c>
      <c r="N219" s="15" t="str">
        <f t="shared" si="12"/>
        <v xml:space="preserve">    term_def_mod_rai_zip: "A regression model for count data that both follows the Poisson distribution and contains excess zeros (Lambert, 1992). ZIP models are only appropriate for data for which the overdispersion is not solely due to zero-inflation. [relative abundance indices]"</v>
      </c>
    </row>
    <row r="220" spans="2:14">
      <c r="B220" s="15">
        <v>124</v>
      </c>
      <c r="C220" s="15" t="s">
        <v>336</v>
      </c>
      <c r="D220" s="15" t="s">
        <v>0</v>
      </c>
      <c r="E220" s="18" t="s">
        <v>348</v>
      </c>
      <c r="F220" s="20" t="s">
        <v>471</v>
      </c>
      <c r="G220" s="20" t="str">
        <f t="shared" si="13"/>
        <v>(#mod_rem)=@{{ term_mod_rem }}@@: {{ term_def_mod_rem }}@@</v>
      </c>
      <c r="H220" s="18" t="s">
        <v>3164</v>
      </c>
      <c r="I220" s="18"/>
      <c r="J220" s="21" t="s">
        <v>387</v>
      </c>
      <c r="K220" s="24" t="b">
        <v>0</v>
      </c>
      <c r="L220" s="22" t="b">
        <v>1</v>
      </c>
      <c r="M220" s="15" t="str">
        <f t="shared" si="11"/>
        <v xml:space="preserve">    term_mod_rem: "Random encounter model (REM) (Rowcliffe et al., 2008, 2013)"</v>
      </c>
      <c r="N220" s="15" t="str">
        <f t="shared" si="12"/>
        <v xml:space="preserve">    term_def_mod_rem: "A method used to estimate the [density](/09_gloss_ref/09_glossary.md#density) of unmarked populations; uses the rate of independent captures, an estimate of movement rate, average group size, and the area sampled by the remote camera."</v>
      </c>
    </row>
    <row r="221" spans="2:14">
      <c r="B221" s="15">
        <v>123</v>
      </c>
      <c r="C221" s="15" t="s">
        <v>336</v>
      </c>
      <c r="D221" s="15" t="s">
        <v>0</v>
      </c>
      <c r="E221" s="18" t="s">
        <v>346</v>
      </c>
      <c r="F221" s="18" t="s">
        <v>3115</v>
      </c>
      <c r="G221" s="20" t="str">
        <f t="shared" si="13"/>
        <v>(#mod_rest)=@{{ term_mod_rest }}@@: {{ term_def_mod_rest }}@@</v>
      </c>
      <c r="H221" s="18" t="s">
        <v>472</v>
      </c>
      <c r="I221" s="18"/>
      <c r="J221" s="21" t="s">
        <v>387</v>
      </c>
      <c r="K221" s="24" t="b">
        <v>0</v>
      </c>
      <c r="L221" s="22" t="b">
        <v>1</v>
      </c>
      <c r="M221" s="15" t="str">
        <f t="shared" si="11"/>
        <v xml:space="preserve">    term_mod_rest: "Random encounter and staying time (REST) model (Nakashima et al., 2018)"</v>
      </c>
      <c r="N221" s="15" t="str">
        <f t="shared" si="12"/>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222" spans="2:14">
      <c r="B222" s="15">
        <v>129</v>
      </c>
      <c r="C222" s="15" t="s">
        <v>336</v>
      </c>
      <c r="D222" s="15" t="s">
        <v>0</v>
      </c>
      <c r="E222" s="18" t="s">
        <v>1397</v>
      </c>
      <c r="F222" s="20" t="s">
        <v>463</v>
      </c>
      <c r="G222" s="20" t="str">
        <f t="shared" si="13"/>
        <v>(#mod_royle_nichols)=@{{ term_mod_royle_nichols }}@@: {{ term_def_mod_royle_nichols }}@@</v>
      </c>
      <c r="H222" s="18" t="s">
        <v>3165</v>
      </c>
      <c r="I222" s="18"/>
      <c r="J222" s="21" t="s">
        <v>387</v>
      </c>
      <c r="K222" s="24" t="b">
        <v>0</v>
      </c>
      <c r="L222" s="22" t="b">
        <v>1</v>
      </c>
      <c r="M222" s="15" t="str">
        <f t="shared" si="11"/>
        <v xml:space="preserve">    term_mod_royle_nichols: "Royle-Nichols model (Royle &amp; Nichols, 2003; MacKenzie et al., 2006)"</v>
      </c>
      <c r="N222" s="15" t="str">
        <f t="shared" si="12"/>
        <v xml:space="preserve">    term_def_mod_royle_nichols: "A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223" spans="2:14">
      <c r="B223" s="15">
        <v>147</v>
      </c>
      <c r="C223" s="15" t="s">
        <v>336</v>
      </c>
      <c r="D223" s="15" t="s">
        <v>0</v>
      </c>
      <c r="E223" s="18" t="s">
        <v>356</v>
      </c>
      <c r="F223" s="20" t="s">
        <v>1274</v>
      </c>
      <c r="G223" s="20" t="str">
        <f t="shared" si="13"/>
        <v>(#mod_sc)=@{{ term_mod_sc }}@@: {{ term_def_mod_sc }}@@</v>
      </c>
      <c r="H223" s="18" t="s">
        <v>3166</v>
      </c>
      <c r="I223" s="18"/>
      <c r="J223" s="21" t="s">
        <v>387</v>
      </c>
      <c r="K223" s="24" t="b">
        <v>0</v>
      </c>
      <c r="L223" s="22" t="b">
        <v>1</v>
      </c>
      <c r="M223" s="15" t="str">
        <f t="shared" si="11"/>
        <v xml:space="preserve">    term_mod_sc: "Spatial count (SC) model / Unmarked spatial capture-recapture (Chandler &amp; Royle, 2013)"</v>
      </c>
      <c r="N223" s="15" t="str">
        <f t="shared" si="12"/>
        <v xml:space="preserve">    term_def_mod_sc: "A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v>
      </c>
    </row>
    <row r="224" spans="2:14">
      <c r="B224" s="15">
        <v>150</v>
      </c>
      <c r="C224" s="15" t="s">
        <v>336</v>
      </c>
      <c r="D224" s="15" t="s">
        <v>0</v>
      </c>
      <c r="E224" s="18" t="s">
        <v>361</v>
      </c>
      <c r="F224" s="20" t="s">
        <v>3649</v>
      </c>
      <c r="G224" s="20" t="str">
        <f t="shared" si="13"/>
        <v>(#mod_scr_secr)=@{{ term_mod_scr_secr }}@@: {{ term_def_mod_scr_secr }}@@</v>
      </c>
      <c r="H224" s="18" t="s">
        <v>3167</v>
      </c>
      <c r="I224" s="18"/>
      <c r="J224" s="21" t="s">
        <v>387</v>
      </c>
      <c r="K224" s="24" t="b">
        <v>0</v>
      </c>
      <c r="L224" s="22" t="b">
        <v>1</v>
      </c>
      <c r="M224" s="15" t="str">
        <f t="shared" si="11"/>
        <v xml:space="preserve">    term_mod_scr_secr: "Spatially explicit capture-recapture (SECR) / Spatial capture-recapture (SCR) (Borchers &amp; Efford, 2008; Efford, 2004; Royle &amp; Young, 2008; Royle et al., 2009)"</v>
      </c>
      <c r="N224" s="15" t="str">
        <f t="shared" si="12"/>
        <v xml:space="preserve">    term_def_mod_scr_secr: "The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225" spans="2:14">
      <c r="B225" s="15">
        <v>148</v>
      </c>
      <c r="C225" s="15" t="s">
        <v>336</v>
      </c>
      <c r="D225" s="15" t="s">
        <v>0</v>
      </c>
      <c r="E225" s="18" t="s">
        <v>358</v>
      </c>
      <c r="F225" s="20" t="s">
        <v>443</v>
      </c>
      <c r="G225" s="20" t="str">
        <f t="shared" si="13"/>
        <v>(#mod_smr)=@{{ term_mod_smr }}@@: {{ term_def_mod_smr }}@@</v>
      </c>
      <c r="H225" s="18" t="s">
        <v>3168</v>
      </c>
      <c r="I225" s="18"/>
      <c r="J225" s="21" t="s">
        <v>387</v>
      </c>
      <c r="K225" s="24" t="b">
        <v>0</v>
      </c>
      <c r="L225" s="22" t="b">
        <v>1</v>
      </c>
      <c r="M225" s="15" t="str">
        <f t="shared" si="11"/>
        <v xml:space="preserve">    term_mod_smr: "Spatial mark-resight (SMR) (Chandler &amp; Royle, 2013; Sollmann et al., 2013a, 2013b)"</v>
      </c>
      <c r="N225" s="15" t="str">
        <f t="shared" si="12"/>
        <v xml:space="preserve">    term_def_mod_smr: "A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226" spans="2:14">
      <c r="B226" s="15">
        <v>145</v>
      </c>
      <c r="C226" s="15" t="s">
        <v>336</v>
      </c>
      <c r="D226" s="15" t="s">
        <v>0</v>
      </c>
      <c r="E226" s="18" t="s">
        <v>338</v>
      </c>
      <c r="F226" s="20" t="s">
        <v>447</v>
      </c>
      <c r="G226" s="20" t="str">
        <f t="shared" si="13"/>
        <v>(#mod_ste)=@{{ term_mod_ste }}@@: {{ term_def_mod_ste }}@@</v>
      </c>
      <c r="H226" s="18" t="s">
        <v>3169</v>
      </c>
      <c r="I226" s="18"/>
      <c r="J226" s="21" t="s">
        <v>387</v>
      </c>
      <c r="K226" s="24" t="b">
        <v>0</v>
      </c>
      <c r="L226" s="22" t="b">
        <v>1</v>
      </c>
      <c r="M226" s="15" t="str">
        <f t="shared" si="11"/>
        <v xml:space="preserve">    term_mod_ste: "Space-to-event (STE) model (Moeller et al., 2018)"</v>
      </c>
      <c r="N226" s="15" t="str">
        <f t="shared" si="12"/>
        <v xml:space="preserve">    term_def_mod_ste: "A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v>
      </c>
    </row>
    <row r="227" spans="2:14">
      <c r="B227" s="15">
        <v>174</v>
      </c>
      <c r="C227" s="15" t="s">
        <v>336</v>
      </c>
      <c r="D227" s="15" t="s">
        <v>0</v>
      </c>
      <c r="E227" s="18" t="s">
        <v>344</v>
      </c>
      <c r="F227" s="20" t="s">
        <v>419</v>
      </c>
      <c r="G227" s="20" t="str">
        <f t="shared" si="13"/>
        <v>(#mod_tifc)=@{{ term_mod_tifc }}@@: {{ term_def_mod_tifc }}@@</v>
      </c>
      <c r="H227" s="18" t="s">
        <v>3170</v>
      </c>
      <c r="I227" s="18"/>
      <c r="J227" s="21" t="s">
        <v>387</v>
      </c>
      <c r="K227" s="24" t="b">
        <v>0</v>
      </c>
      <c r="L227" s="22" t="b">
        <v>1</v>
      </c>
      <c r="M227" s="15" t="str">
        <f t="shared" si="11"/>
        <v xml:space="preserve">    term_mod_tifc: "Time in front of the camera (TIFC) (Huggard, 2018; Warbington &amp; Boyce, 2020; tested in Becker et al., 2022)"</v>
      </c>
      <c r="N227" s="15" t="str">
        <f t="shared" si="12"/>
        <v xml:space="preserve">    term_def_mod_tifc: "A method used to estimate [density](/09_gloss_ref/09_glossary.md#density) that treats camera image data as quadrat samples (Becker et al., 2022)."</v>
      </c>
    </row>
    <row r="228" spans="2:14">
      <c r="B228" s="15">
        <v>176</v>
      </c>
      <c r="C228" s="15" t="s">
        <v>336</v>
      </c>
      <c r="D228" s="15" t="s">
        <v>0</v>
      </c>
      <c r="E228" s="18" t="s">
        <v>340</v>
      </c>
      <c r="F228" s="20" t="s">
        <v>416</v>
      </c>
      <c r="G228" s="20" t="str">
        <f t="shared" si="13"/>
        <v>(#mod_tte)=@{{ term_mod_tte }}@@: {{ term_def_mod_tte }}@@</v>
      </c>
      <c r="H228" s="18" t="s">
        <v>3171</v>
      </c>
      <c r="I228" s="18"/>
      <c r="J228" s="21" t="s">
        <v>387</v>
      </c>
      <c r="K228" s="24" t="b">
        <v>0</v>
      </c>
      <c r="L228" s="22" t="b">
        <v>1</v>
      </c>
      <c r="M228" s="15" t="str">
        <f t="shared" si="11"/>
        <v xml:space="preserve">    term_mod_tte: "Time-to-event (TTE) model (Moeller et al., 2018)"</v>
      </c>
      <c r="N228" s="15" t="str">
        <f t="shared" si="12"/>
        <v xml:space="preserve">    term_def_mod_tte: "A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v>
      </c>
    </row>
    <row r="229" spans="2:14">
      <c r="B229" s="15">
        <v>198</v>
      </c>
      <c r="C229" s="15" t="s">
        <v>336</v>
      </c>
      <c r="D229" s="15" t="s">
        <v>0</v>
      </c>
      <c r="E229" s="18" t="s">
        <v>1398</v>
      </c>
      <c r="F229" s="18" t="s">
        <v>388</v>
      </c>
      <c r="G229" s="20" t="str">
        <f t="shared" si="13"/>
        <v>(#mod_zero_inflation)=@{{ term_mod_zero_inflation }}@@: {{ term_def_mod_zero_inflation }}@@</v>
      </c>
      <c r="H229" s="18" t="s">
        <v>778</v>
      </c>
      <c r="I229" s="18"/>
      <c r="J229" s="21" t="s">
        <v>387</v>
      </c>
      <c r="K229" s="24" t="b">
        <v>0</v>
      </c>
      <c r="L229" s="22" t="b">
        <v>1</v>
      </c>
      <c r="M229" s="15" t="str">
        <f t="shared" si="11"/>
        <v xml:space="preserve">    term_mod_zero_inflation: "Zero-inflation"</v>
      </c>
      <c r="N229" s="15" t="str">
        <f t="shared" si="12"/>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row r="230" spans="2:14">
      <c r="B230" s="15">
        <v>107</v>
      </c>
      <c r="C230" t="s">
        <v>374</v>
      </c>
      <c r="D230" s="15" t="s">
        <v>0</v>
      </c>
      <c r="E230" s="18" t="s">
        <v>490</v>
      </c>
      <c r="F230" s="20" t="s">
        <v>380</v>
      </c>
      <c r="G230" s="20" t="str">
        <f t="shared" si="13"/>
        <v>(#occupancy)=@{{ term_occupancy }}@@: {{ term_def_occupancy }}@@</v>
      </c>
      <c r="H230" s="18" t="s">
        <v>3669</v>
      </c>
      <c r="I230" s="18"/>
      <c r="J230" s="21" t="s">
        <v>387</v>
      </c>
      <c r="K230" s="22" t="b">
        <v>1</v>
      </c>
      <c r="L230" s="22" t="b">
        <v>1</v>
      </c>
      <c r="M230" s="15" t="str">
        <f t="shared" si="11"/>
        <v xml:space="preserve">    term_occupancy: "Occupancy"</v>
      </c>
      <c r="N230" s="15" t="str">
        <f t="shared" si="12"/>
        <v xml:space="preserve">    term_def_occupancy: "The probability a site is occupied by the species {{ ref_intext_mackenzie_et_al_2002 }}"</v>
      </c>
    </row>
    <row r="231" spans="2:14">
      <c r="B231" s="15">
        <v>114</v>
      </c>
      <c r="C231" s="18" t="s">
        <v>478</v>
      </c>
      <c r="D231" s="15" t="s">
        <v>0</v>
      </c>
      <c r="E231" s="18" t="s">
        <v>478</v>
      </c>
      <c r="F231" s="20" t="s">
        <v>479</v>
      </c>
      <c r="G231" s="20" t="str">
        <f t="shared" si="13"/>
        <v>(#project)=@{{ term_project }}@@: {{ term_def_project }}@@</v>
      </c>
      <c r="H231" s="18" t="s">
        <v>781</v>
      </c>
      <c r="I231" s="18"/>
      <c r="J231" s="21" t="s">
        <v>387</v>
      </c>
      <c r="K231" s="22" t="b">
        <v>1</v>
      </c>
      <c r="L231" s="22" t="b">
        <v>1</v>
      </c>
      <c r="M231" s="15" t="str">
        <f t="shared" si="11"/>
        <v xml:space="preserve">    term_project: "Project"</v>
      </c>
      <c r="N231" s="15" t="str">
        <f t="shared" si="12"/>
        <v xml:space="preserve">    term_def_project: "A scientific study, inventory or monitoring program that has a certain objective, defined methods, and a defined boundary in space and time (recorded as 'Project Name')."</v>
      </c>
    </row>
    <row r="232" spans="2:14">
      <c r="B232" s="15">
        <v>119</v>
      </c>
      <c r="D232" s="15" t="s">
        <v>0</v>
      </c>
      <c r="E232" s="18" t="s">
        <v>475</v>
      </c>
      <c r="F232" s="20" t="s">
        <v>477</v>
      </c>
      <c r="G232" s="20" t="str">
        <f t="shared" si="13"/>
        <v>(#pseudoreplication)=@{{ term_pseudoreplication }}@@: {{ term_def_pseudoreplication }}@@</v>
      </c>
      <c r="H232" s="18" t="s">
        <v>476</v>
      </c>
      <c r="I232" s="18"/>
      <c r="J232" s="21" t="s">
        <v>387</v>
      </c>
      <c r="K232" s="24" t="b">
        <v>0</v>
      </c>
      <c r="L232" s="22" t="b">
        <v>1</v>
      </c>
      <c r="M232" s="15" t="str">
        <f t="shared" si="11"/>
        <v xml:space="preserve">    term_pseudoreplication: "Pseudoreplication"</v>
      </c>
      <c r="N232" s="15" t="str">
        <f t="shared" si="12"/>
        <v xml:space="preserve">    term_def_pseudoreplication: "When observations are not statistically independent (spatially or temporally) but are treated as if they are independent."</v>
      </c>
    </row>
    <row r="233" spans="2:14">
      <c r="B233" s="15">
        <v>125</v>
      </c>
      <c r="C233" s="15" t="s">
        <v>3648</v>
      </c>
      <c r="D233" s="15" t="s">
        <v>0</v>
      </c>
      <c r="E233" s="18" t="s">
        <v>468</v>
      </c>
      <c r="F233" s="20" t="s">
        <v>470</v>
      </c>
      <c r="G233" s="20" t="str">
        <f t="shared" si="13"/>
        <v>(#recovery_time)=@{{ term_recovery_time }}@@: {{ term_def_recovery_time }}@@</v>
      </c>
      <c r="H233" s="18" t="s">
        <v>469</v>
      </c>
      <c r="I233" s="18"/>
      <c r="J233" s="21" t="s">
        <v>387</v>
      </c>
      <c r="K233" s="24" t="b">
        <v>0</v>
      </c>
      <c r="L233" s="22" t="b">
        <v>1</v>
      </c>
      <c r="M233" s="15" t="str">
        <f t="shared" si="11"/>
        <v xml:space="preserve">    term_recovery_time: "Recovery time"</v>
      </c>
      <c r="N233" s="15" t="str">
        <f t="shared" si="12"/>
        <v xml:space="preserve">    term_def_recovery_time: "The time necessary for the camera to prepare to capture the next photo after the previous one has been recorded (Trolliet et al., 2014)."</v>
      </c>
    </row>
    <row r="234" spans="2:14">
      <c r="B234" s="15">
        <v>130</v>
      </c>
      <c r="C234" s="15" t="s">
        <v>3644</v>
      </c>
      <c r="D234" s="15" t="s">
        <v>0</v>
      </c>
      <c r="E234" s="18" t="s">
        <v>461</v>
      </c>
      <c r="F234" s="20" t="s">
        <v>462</v>
      </c>
      <c r="G234" s="20" t="str">
        <f t="shared" si="13"/>
        <v>(#sample_station)=@{{ term_sample_station }}@@: {{ term_def_sample_station }}@@</v>
      </c>
      <c r="H234" s="18" t="s">
        <v>783</v>
      </c>
      <c r="I234" s="18"/>
      <c r="J234" s="21" t="s">
        <v>387</v>
      </c>
      <c r="K234" s="22" t="b">
        <v>1</v>
      </c>
      <c r="L234" s="22" t="b">
        <v>1</v>
      </c>
      <c r="M234" s="15" t="str">
        <f t="shared" si="11"/>
        <v xml:space="preserve">    term_sample_station: "Sample station"</v>
      </c>
      <c r="N234" s="15" t="str">
        <f t="shared" si="12"/>
        <v xml:space="preserve">    term_def_sample_station: "A grouping of two or more non-independent camera locations, such as when cameras are clustered or paired (recorded as 'Sample Station Name')."</v>
      </c>
    </row>
    <row r="235" spans="2:14">
      <c r="B235" s="15">
        <v>30</v>
      </c>
      <c r="C235" s="15" t="s">
        <v>3636</v>
      </c>
      <c r="D235" s="15" t="s">
        <v>0</v>
      </c>
      <c r="E235" s="18" t="s">
        <v>573</v>
      </c>
      <c r="F235" s="18" t="s">
        <v>574</v>
      </c>
      <c r="G235" s="20" t="str">
        <f t="shared" si="13"/>
        <v>(#sampledesign_clustered)=@{{ term_sampledesign_clustered }}@@: {{ term_def_sampledesign_clustered }}@@</v>
      </c>
      <c r="H235" s="18" t="s">
        <v>3759</v>
      </c>
      <c r="I235" s="18"/>
      <c r="J235" s="21" t="s">
        <v>387</v>
      </c>
      <c r="K235" s="22" t="b">
        <v>1</v>
      </c>
      <c r="L235" s="22" t="b">
        <v>1</v>
      </c>
      <c r="M235" s="15" t="str">
        <f t="shared" si="11"/>
        <v xml:space="preserve">    term_sampledesign_clustered: "Clustered design"</v>
      </c>
      <c r="N235" s="15" t="str">
        <f t="shared" si="12"/>
        <v xml:space="preserve">    term_def_sampledesign_clustered: "Multiple cameras are deployed at a sample station (Figure 3d). A clustered design can be used within a systematic or stratified approach (i.e., systematic clustered design or as a clustered random design [{{ ref_intext_wearn_gloverkapfer_2017 }}])."</v>
      </c>
    </row>
    <row r="236" spans="2:14">
      <c r="B236" s="15">
        <v>31</v>
      </c>
      <c r="C236" s="15" t="s">
        <v>3636</v>
      </c>
      <c r="D236" s="15" t="s">
        <v>0</v>
      </c>
      <c r="E236" s="18" t="s">
        <v>571</v>
      </c>
      <c r="F236" s="20" t="s">
        <v>572</v>
      </c>
      <c r="G236" s="20" t="str">
        <f t="shared" ref="G236:G262" si="14">"(#"&amp;E236&amp;")=@{{ "&amp;D236&amp;"_"&amp;E236&amp;" }}@@: {{ "&amp;D236&amp;"_def_"&amp;E236&amp;" }}@@"</f>
        <v>(#sampledesign_convenience)=@{{ term_sampledesign_convenience }}@@: {{ term_def_sampledesign_convenience }}@@</v>
      </c>
      <c r="H236" s="18" t="s">
        <v>855</v>
      </c>
      <c r="I236" s="18"/>
      <c r="J236" s="21" t="s">
        <v>387</v>
      </c>
      <c r="K236" s="22" t="b">
        <v>1</v>
      </c>
      <c r="L236" s="22" t="b">
        <v>1</v>
      </c>
      <c r="M236" s="15" t="str">
        <f t="shared" si="11"/>
        <v xml:space="preserve">    term_sampledesign_convenience: "Convenience design"</v>
      </c>
      <c r="N236" s="15" t="str">
        <f t="shared" si="12"/>
        <v xml:space="preserve">    term_def_sampledesign_convenience: "Camera locations or sample stations are chosen based on logistic considerations (e.g., remoteness, access constraints, and*/or costs)."</v>
      </c>
    </row>
    <row r="237" spans="2:14">
      <c r="B237" s="15">
        <v>110</v>
      </c>
      <c r="C237" s="15" t="s">
        <v>3636</v>
      </c>
      <c r="D237" s="15" t="s">
        <v>0</v>
      </c>
      <c r="E237" s="18" t="s">
        <v>484</v>
      </c>
      <c r="F237" s="20" t="s">
        <v>485</v>
      </c>
      <c r="G237" s="20" t="str">
        <f t="shared" si="14"/>
        <v>(#sampledesign_paired)=@{{ term_sampledesign_paired }}@@: {{ term_def_sampledesign_paired }}@@</v>
      </c>
      <c r="H237" s="18" t="s">
        <v>785</v>
      </c>
      <c r="I237" s="18"/>
      <c r="J237" s="21" t="s">
        <v>387</v>
      </c>
      <c r="K237" s="22" t="b">
        <v>1</v>
      </c>
      <c r="L237" s="22" t="b">
        <v>1</v>
      </c>
      <c r="M237" s="15" t="str">
        <f t="shared" si="11"/>
        <v xml:space="preserve">    term_sampledesign_paired: "Paired design"</v>
      </c>
      <c r="N237" s="15" t="str">
        <f t="shared" si="12"/>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238" spans="2:14">
      <c r="B238" s="15">
        <v>122</v>
      </c>
      <c r="C238" s="15" t="s">
        <v>3636</v>
      </c>
      <c r="D238" s="15" t="s">
        <v>0</v>
      </c>
      <c r="E238" s="18" t="s">
        <v>473</v>
      </c>
      <c r="F238" s="20" t="s">
        <v>1292</v>
      </c>
      <c r="G238" s="20" t="str">
        <f t="shared" si="14"/>
        <v>(#sampledesign_random)=@{{ term_sampledesign_random }}@@: {{ term_def_sampledesign_random }}@@</v>
      </c>
      <c r="H238" s="18" t="s">
        <v>474</v>
      </c>
      <c r="I238" s="18"/>
      <c r="J238" s="21" t="s">
        <v>387</v>
      </c>
      <c r="K238" s="22" t="b">
        <v>1</v>
      </c>
      <c r="L238" s="22" t="b">
        <v>1</v>
      </c>
      <c r="M238" s="15" t="str">
        <f t="shared" si="11"/>
        <v xml:space="preserve">    term_sampledesign_random: "Random (or 'simple random') design"</v>
      </c>
      <c r="N238" s="15" t="str">
        <f t="shared" si="12"/>
        <v xml:space="preserve">    term_def_sampledesign_random: "Cameras occur at randomized camera locations (or sample stations) across the area of interest, sometimes with a predetermined minimum distance between camera locations (or sample stations)."</v>
      </c>
    </row>
    <row r="239" spans="2:14">
      <c r="B239" s="15">
        <v>154</v>
      </c>
      <c r="C239" s="15" t="s">
        <v>3636</v>
      </c>
      <c r="D239" s="15" t="s">
        <v>0</v>
      </c>
      <c r="E239" s="18" t="s">
        <v>437</v>
      </c>
      <c r="F239" s="20" t="s">
        <v>439</v>
      </c>
      <c r="G239" s="20" t="str">
        <f t="shared" si="14"/>
        <v>(#sampledesign_stratified)=@{{ term_sampledesign_stratified }}@@: {{ term_def_sampledesign_stratified }}@@</v>
      </c>
      <c r="H239" s="18" t="s">
        <v>438</v>
      </c>
      <c r="I239" s="18"/>
      <c r="J239" s="21" t="s">
        <v>387</v>
      </c>
      <c r="K239" s="22" t="b">
        <v>1</v>
      </c>
      <c r="L239" s="22" t="b">
        <v>1</v>
      </c>
      <c r="M239" s="15" t="str">
        <f t="shared" si="11"/>
        <v xml:space="preserve">    term_sampledesign_stratified: "Stratified design"</v>
      </c>
      <c r="N239" s="15" t="str">
        <f t="shared" si="12"/>
        <v xml:space="preserve">    term_def_sampledesign_stratified: "The area of interest is divided into smaller strata (e.g., habitat type, disturbance levels), and cameras are placed within each stratum (e.g., 15%, 35% and 50% of sites within high, medium, and low disturbance strata)."</v>
      </c>
    </row>
    <row r="240" spans="2:14">
      <c r="B240" s="15">
        <v>155</v>
      </c>
      <c r="C240" s="15" t="s">
        <v>3636</v>
      </c>
      <c r="D240" s="15" t="s">
        <v>0</v>
      </c>
      <c r="E240" s="18" t="s">
        <v>434</v>
      </c>
      <c r="F240" s="20" t="s">
        <v>436</v>
      </c>
      <c r="G240" s="20" t="str">
        <f t="shared" si="14"/>
        <v>(#sampledesign_stratified_random)=@{{ term_sampledesign_stratified_random }}@@: {{ term_def_sampledesign_stratified_random }}@@</v>
      </c>
      <c r="H240" s="18" t="s">
        <v>435</v>
      </c>
      <c r="I240" s="18"/>
      <c r="J240" s="21" t="s">
        <v>387</v>
      </c>
      <c r="K240" s="24" t="b">
        <v>0</v>
      </c>
      <c r="L240" s="22" t="b">
        <v>1</v>
      </c>
      <c r="M240" s="15" t="str">
        <f t="shared" si="11"/>
        <v xml:space="preserve">    term_sampledesign_stratified_random: "Stratified random design "</v>
      </c>
      <c r="N240" s="15" t="str">
        <f t="shared" si="12"/>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241" spans="2:14">
      <c r="B241" s="15">
        <v>167</v>
      </c>
      <c r="C241" s="15" t="s">
        <v>3636</v>
      </c>
      <c r="D241" s="15" t="s">
        <v>0</v>
      </c>
      <c r="E241" s="18" t="s">
        <v>429</v>
      </c>
      <c r="F241" s="20" t="s">
        <v>431</v>
      </c>
      <c r="G241" s="20" t="str">
        <f t="shared" si="14"/>
        <v>(#sampledesign_systematic)=@{{ term_sampledesign_systematic }}@@: {{ term_def_sampledesign_systematic }}@@</v>
      </c>
      <c r="H241" s="18" t="s">
        <v>430</v>
      </c>
      <c r="I241" s="18"/>
      <c r="J241" s="21" t="s">
        <v>387</v>
      </c>
      <c r="K241" s="22" t="b">
        <v>1</v>
      </c>
      <c r="L241" s="22" t="b">
        <v>1</v>
      </c>
      <c r="M241" s="15" t="str">
        <f t="shared" si="11"/>
        <v xml:space="preserve">    term_sampledesign_systematic: "Systematic design"</v>
      </c>
      <c r="N241" s="15" t="str">
        <f t="shared" si="12"/>
        <v xml:space="preserve">    term_def_sampledesign_systematic: "Camera locations occur in a regular pattern (e.g., a grid pattern) across the study area."</v>
      </c>
    </row>
    <row r="242" spans="2:14">
      <c r="B242" s="15">
        <v>168</v>
      </c>
      <c r="C242" s="15" t="s">
        <v>3636</v>
      </c>
      <c r="D242" s="15" t="s">
        <v>0</v>
      </c>
      <c r="E242" s="18" t="s">
        <v>426</v>
      </c>
      <c r="F242" s="20" t="s">
        <v>428</v>
      </c>
      <c r="G242" s="20" t="str">
        <f t="shared" si="14"/>
        <v>(#sampledesign_systematic_random)=@{{ term_sampledesign_systematic_random }}@@: {{ term_def_sampledesign_systematic_random }}@@</v>
      </c>
      <c r="H242" s="18" t="s">
        <v>427</v>
      </c>
      <c r="I242" s="18"/>
      <c r="J242" s="21" t="s">
        <v>387</v>
      </c>
      <c r="K242" s="24" t="b">
        <v>0</v>
      </c>
      <c r="L242" s="22" t="b">
        <v>1</v>
      </c>
      <c r="M242" s="15" t="str">
        <f t="shared" si="11"/>
        <v xml:space="preserve">    term_sampledesign_systematic_random: "Systematic random design"</v>
      </c>
      <c r="N242" s="15" t="str">
        <f t="shared" si="12"/>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243" spans="2:14">
      <c r="B243" s="15">
        <v>171</v>
      </c>
      <c r="C243" s="15" t="s">
        <v>3636</v>
      </c>
      <c r="D243" s="15" t="s">
        <v>0</v>
      </c>
      <c r="E243" s="18" t="s">
        <v>423</v>
      </c>
      <c r="F243" s="20" t="s">
        <v>425</v>
      </c>
      <c r="G243" s="20" t="str">
        <f t="shared" si="14"/>
        <v>(#sampledesign_targeted)=@{{ term_sampledesign_targeted }}@@: {{ term_def_sampledesign_targeted }}@@</v>
      </c>
      <c r="H243" s="18" t="s">
        <v>424</v>
      </c>
      <c r="I243" s="18"/>
      <c r="J243" s="21" t="s">
        <v>387</v>
      </c>
      <c r="K243" s="22" t="b">
        <v>1</v>
      </c>
      <c r="L243" s="22" t="b">
        <v>1</v>
      </c>
      <c r="M243" s="15" t="str">
        <f t="shared" si="11"/>
        <v xml:space="preserve">    term_sampledesign_targeted: "Targeted design"</v>
      </c>
      <c r="N243" s="15" t="str">
        <f t="shared" si="12"/>
        <v xml:space="preserve">    term_def_sampledesign_targeted: "Camera locations or sample stations are placed in areas that are known or suspected to have higher activity levels (e.g., game trails, mineral licks)."</v>
      </c>
    </row>
    <row r="244" spans="2:14">
      <c r="B244" s="15">
        <v>137</v>
      </c>
      <c r="D244" s="15" t="s">
        <v>0</v>
      </c>
      <c r="E244" s="18" t="s">
        <v>456</v>
      </c>
      <c r="F244" s="20" t="s">
        <v>457</v>
      </c>
      <c r="G244" s="20" t="str">
        <f t="shared" si="14"/>
        <v>(#sequence)=@{{ term_sequence }}@@: {{ term_def_sequence }}@@</v>
      </c>
      <c r="H244" s="18" t="s">
        <v>3172</v>
      </c>
      <c r="I244" s="18"/>
      <c r="J244" s="21" t="s">
        <v>387</v>
      </c>
      <c r="K244" s="22" t="b">
        <v>1</v>
      </c>
      <c r="L244" s="22" t="b">
        <v>1</v>
      </c>
      <c r="M244" s="15" t="str">
        <f t="shared" si="11"/>
        <v xml:space="preserve">    term_sequence: "Sequence"</v>
      </c>
      <c r="N244" s="15" t="str">
        <f t="shared" si="12"/>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v>
      </c>
    </row>
    <row r="245" spans="2:14">
      <c r="B245" s="15">
        <v>139</v>
      </c>
      <c r="C245" s="15" t="s">
        <v>3645</v>
      </c>
      <c r="D245" s="15" t="s">
        <v>0</v>
      </c>
      <c r="E245" s="18" t="s">
        <v>454</v>
      </c>
      <c r="F245" s="20" t="s">
        <v>455</v>
      </c>
      <c r="G245" s="20" t="str">
        <f t="shared" si="14"/>
        <v>(#service_retrieval)=@{{ term_service_retrieval }}@@: {{ term_def_service_retrieval }}@@</v>
      </c>
      <c r="H245" s="18" t="s">
        <v>449</v>
      </c>
      <c r="I245" s="18"/>
      <c r="J245" s="21" t="s">
        <v>387</v>
      </c>
      <c r="K245" s="22" t="b">
        <v>1</v>
      </c>
      <c r="L245" s="22" t="b">
        <v>1</v>
      </c>
      <c r="M245" s="15" t="str">
        <f t="shared" si="11"/>
        <v xml:space="preserve">    term_service_retrieval: "Service*/Retrieval"</v>
      </c>
      <c r="N245" s="15" t="str">
        <f t="shared" si="12"/>
        <v xml:space="preserve">    term_def_service_retrieval: "When a crew has gone to a location to service or retrieve a remote camera."</v>
      </c>
    </row>
    <row r="246" spans="2:14">
      <c r="B246" s="15">
        <v>142</v>
      </c>
      <c r="C246" s="15" t="s">
        <v>3645</v>
      </c>
      <c r="D246" s="15" t="s">
        <v>0</v>
      </c>
      <c r="E246" s="18" t="s">
        <v>451</v>
      </c>
      <c r="F246" s="20" t="s">
        <v>453</v>
      </c>
      <c r="G246" s="20" t="str">
        <f t="shared" si="14"/>
        <v>(#service_retrieval_metadata)=@{{ term_service_retrieval_metadata }}@@: {{ term_def_service_retrieval_metadata }}@@</v>
      </c>
      <c r="H246" s="18" t="s">
        <v>452</v>
      </c>
      <c r="I246" s="18"/>
      <c r="J246" s="21" t="s">
        <v>387</v>
      </c>
      <c r="K246" s="22" t="b">
        <v>1</v>
      </c>
      <c r="L246" s="22" t="b">
        <v>1</v>
      </c>
      <c r="M246" s="15" t="str">
        <f t="shared" si="11"/>
        <v xml:space="preserve">    term_service_retrieval_metadata: "Service*/Retrieval metadata"</v>
      </c>
      <c r="N246" s="15" t="str">
        <f t="shared" si="12"/>
        <v xml:space="preserve">    term_def_service_retrieval_metadata: "Metadata that should be collected each time a camera location is visited to Service*/Retrieval Field Datasheet."</v>
      </c>
    </row>
    <row r="247" spans="2:14">
      <c r="B247" s="15">
        <v>143</v>
      </c>
      <c r="C247" s="15" t="s">
        <v>3645</v>
      </c>
      <c r="D247" s="15" t="s">
        <v>0</v>
      </c>
      <c r="E247" s="18" t="s">
        <v>448</v>
      </c>
      <c r="F247" s="20" t="s">
        <v>450</v>
      </c>
      <c r="G247" s="20" t="str">
        <f t="shared" si="14"/>
        <v>(#service_retrieval_visit)=@{{ term_service_retrieval_visit }}@@: {{ term_def_service_retrieval_visit }}@@</v>
      </c>
      <c r="H247" s="18" t="s">
        <v>449</v>
      </c>
      <c r="I247" s="18"/>
      <c r="J247" s="21" t="s">
        <v>387</v>
      </c>
      <c r="K247" s="22" t="b">
        <v>1</v>
      </c>
      <c r="L247" s="22" t="b">
        <v>1</v>
      </c>
      <c r="M247" s="15" t="str">
        <f t="shared" si="11"/>
        <v xml:space="preserve">    term_service_retrieval_visit: "Service*/Retrieval visit"</v>
      </c>
      <c r="N247" s="15" t="str">
        <f t="shared" si="12"/>
        <v xml:space="preserve">    term_def_service_retrieval_visit: "When a crew has gone to a location to service or retrieve a remote camera."</v>
      </c>
    </row>
    <row r="248" spans="2:14">
      <c r="B248" s="15">
        <v>58</v>
      </c>
      <c r="C248" s="15" t="s">
        <v>3643</v>
      </c>
      <c r="D248" s="15" t="s">
        <v>0</v>
      </c>
      <c r="E248" s="18" t="s">
        <v>534</v>
      </c>
      <c r="F248" s="20" t="s">
        <v>536</v>
      </c>
      <c r="G248" s="20" t="str">
        <f t="shared" si="14"/>
        <v>(#settings_flash_output)=@{{ term_settings_flash_output }}@@: {{ term_def_settings_flash_output }}@@</v>
      </c>
      <c r="H248" s="18" t="s">
        <v>535</v>
      </c>
      <c r="I248" s="18"/>
      <c r="J248" s="21" t="s">
        <v>387</v>
      </c>
      <c r="K248" s="22" t="b">
        <v>1</v>
      </c>
      <c r="L248" s="22" t="b">
        <v>1</v>
      </c>
      <c r="M248" s="15" t="str">
        <f t="shared" si="11"/>
        <v xml:space="preserve">    term_settings_flash_output: "Flash output"</v>
      </c>
      <c r="N248" s="15" t="str">
        <f t="shared" si="12"/>
        <v xml:space="preserve">    term_def_settings_flash_output: "The camera setting that provides the level of intensity of the flash (if enabled)."</v>
      </c>
    </row>
    <row r="249" spans="2:14">
      <c r="B249" s="15">
        <v>81</v>
      </c>
      <c r="C249" s="15" t="s">
        <v>3643</v>
      </c>
      <c r="D249" s="15" t="s">
        <v>0</v>
      </c>
      <c r="E249" s="18" t="s">
        <v>512</v>
      </c>
      <c r="F249" s="20" t="s">
        <v>513</v>
      </c>
      <c r="G249" s="20" t="str">
        <f t="shared" si="14"/>
        <v>(#settings_infrared_illum)=@{{ term_settings_infrared_illum }}@@: {{ term_def_settings_infrared_illum }}@@</v>
      </c>
      <c r="H249" s="18" t="s">
        <v>789</v>
      </c>
      <c r="I249" s="18" t="b">
        <v>1</v>
      </c>
      <c r="J249" s="21" t="s">
        <v>387</v>
      </c>
      <c r="K249" s="22" t="b">
        <v>1</v>
      </c>
      <c r="L249" s="22" t="b">
        <v>1</v>
      </c>
      <c r="M249" s="15" t="str">
        <f t="shared" si="11"/>
        <v xml:space="preserve">    term_settings_infrared_illum: "Infrared illuminator"</v>
      </c>
      <c r="N249" s="15" t="str">
        <f t="shared" si="12"/>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250" spans="2:14">
      <c r="B250" s="15">
        <v>183</v>
      </c>
      <c r="C250" s="15" t="s">
        <v>3643</v>
      </c>
      <c r="D250" s="15" t="s">
        <v>0</v>
      </c>
      <c r="E250" s="18" t="s">
        <v>406</v>
      </c>
      <c r="F250" s="20" t="s">
        <v>407</v>
      </c>
      <c r="G250" s="20" t="str">
        <f t="shared" si="14"/>
        <v>(#settings_userlabel)=@{{ term_settings_userlabel }}@@: {{ term_def_settings_userlabel }}@@</v>
      </c>
      <c r="H250" s="18" t="s">
        <v>858</v>
      </c>
      <c r="I250" s="18"/>
      <c r="J250" s="21" t="s">
        <v>387</v>
      </c>
      <c r="K250" s="24" t="b">
        <v>0</v>
      </c>
      <c r="L250" s="22" t="b">
        <v>1</v>
      </c>
      <c r="M250" s="15" t="str">
        <f t="shared" si="11"/>
        <v xml:space="preserve">    term_settings_userlabel: "User label"</v>
      </c>
      <c r="N250" s="15" t="str">
        <f t="shared" si="12"/>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251" spans="2:14">
      <c r="B251" s="15">
        <v>146</v>
      </c>
      <c r="D251" s="15" t="s">
        <v>0</v>
      </c>
      <c r="E251" s="18" t="s">
        <v>444</v>
      </c>
      <c r="F251" s="20" t="s">
        <v>446</v>
      </c>
      <c r="G251" s="20" t="str">
        <f t="shared" si="14"/>
        <v>(#spatial_autocorrelation)=@{{ term_spatial_autocorrelation }}@@: {{ term_def_spatial_autocorrelation }}@@</v>
      </c>
      <c r="H251" s="18" t="s">
        <v>445</v>
      </c>
      <c r="I251" s="18"/>
      <c r="J251" s="21" t="s">
        <v>387</v>
      </c>
      <c r="K251" s="24" t="b">
        <v>0</v>
      </c>
      <c r="L251" s="22" t="b">
        <v>1</v>
      </c>
      <c r="M251" s="15" t="str">
        <f t="shared" si="11"/>
        <v xml:space="preserve">    term_spatial_autocorrelation: "Spatial autocorrelation"</v>
      </c>
      <c r="N251" s="15" t="str">
        <f t="shared" si="12"/>
        <v xml:space="preserve">    term_def_spatial_autocorrelation: "The tendency for locations that are closer together to be more similar."</v>
      </c>
    </row>
    <row r="252" spans="2:14">
      <c r="B252" s="15">
        <v>153</v>
      </c>
      <c r="C252" s="18" t="s">
        <v>374</v>
      </c>
      <c r="D252" s="15" t="s">
        <v>0</v>
      </c>
      <c r="E252" s="18" t="s">
        <v>440</v>
      </c>
      <c r="F252" s="20" t="s">
        <v>441</v>
      </c>
      <c r="G252" s="20" t="str">
        <f t="shared" si="14"/>
        <v>(#state_variable)=@{{ term_state_variable }}@@: {{ term_def_state_variable }}@@</v>
      </c>
      <c r="H252" s="18" t="s">
        <v>3755</v>
      </c>
      <c r="I252" s="18"/>
      <c r="J252" s="21" t="s">
        <v>387</v>
      </c>
      <c r="K252" s="24" t="b">
        <v>0</v>
      </c>
      <c r="L252" s="22" t="b">
        <v>1</v>
      </c>
      <c r="M252" s="15" t="str">
        <f t="shared" si="11"/>
        <v xml:space="preserve">    term_state_variable: "State variable"</v>
      </c>
      <c r="N252" s="15" t="str">
        <f t="shared" si="12"/>
        <v xml:space="preserve">    term_def_state_variable: "A formal measure that summarizes the state of a community or population at a particular time ({{ ref_intext_wearn_gloverkapfer_2017 }}), (e.g., species richness or population abundance)."</v>
      </c>
    </row>
    <row r="253" spans="2:14">
      <c r="B253" s="15">
        <v>156</v>
      </c>
      <c r="C253" s="18" t="s">
        <v>432</v>
      </c>
      <c r="D253" s="15" t="s">
        <v>0</v>
      </c>
      <c r="E253" s="18" t="s">
        <v>432</v>
      </c>
      <c r="F253" s="20" t="s">
        <v>433</v>
      </c>
      <c r="G253" s="20" t="str">
        <f t="shared" si="14"/>
        <v>(#study_area)=@{{ term_study_area }}@@: {{ term_def_study_area }}@@</v>
      </c>
      <c r="H253" s="18" t="s">
        <v>794</v>
      </c>
      <c r="I253" s="18"/>
      <c r="J253" s="21" t="s">
        <v>387</v>
      </c>
      <c r="K253" s="22" t="b">
        <v>1</v>
      </c>
      <c r="L253" s="22" t="b">
        <v>1</v>
      </c>
      <c r="M253" s="15" t="str">
        <f t="shared" si="11"/>
        <v xml:space="preserve">    term_study_area: "Study area"</v>
      </c>
      <c r="N253" s="15" t="str">
        <f t="shared" si="12"/>
        <v xml:space="preserve">    term_def_study_area: "A unique research, inventory or monitoring area (spatial boundary) within a project (there may be multiple study areas within a single project) (recorded as 'Study Area Name')."</v>
      </c>
    </row>
    <row r="254" spans="2:14">
      <c r="B254" s="15">
        <v>162</v>
      </c>
      <c r="C254" s="18" t="s">
        <v>3061</v>
      </c>
      <c r="D254" s="15" t="s">
        <v>0</v>
      </c>
      <c r="E254" s="18" t="s">
        <v>3061</v>
      </c>
      <c r="F254" s="20" t="s">
        <v>3076</v>
      </c>
      <c r="G254" s="20" t="str">
        <f t="shared" si="14"/>
        <v>(#survey)=@{{ term_survey }}@@: {{ term_def_survey }}@@</v>
      </c>
      <c r="H254" s="18" t="s">
        <v>3173</v>
      </c>
      <c r="I254" s="18"/>
      <c r="J254" s="21" t="s">
        <v>387</v>
      </c>
      <c r="K254" s="22" t="b">
        <v>1</v>
      </c>
      <c r="L254" s="22" t="b">
        <v>1</v>
      </c>
      <c r="M254" s="15" t="str">
        <f t="shared" si="11"/>
        <v xml:space="preserve">    term_survey: "Survey"</v>
      </c>
      <c r="N254" s="15" t="str">
        <f t="shared" si="12"/>
        <v xml:space="preserve">    term_def_survey: "A unique deployment period (temporal extent) within a project (recorded as '[survey](/09_gloss_ref/09_glossary.md#survey) Name')."</v>
      </c>
    </row>
    <row r="255" spans="2:14">
      <c r="B255" s="15">
        <v>172</v>
      </c>
      <c r="D255" s="15" t="s">
        <v>0</v>
      </c>
      <c r="E255" s="18" t="s">
        <v>420</v>
      </c>
      <c r="F255" s="20" t="s">
        <v>422</v>
      </c>
      <c r="G255" s="20" t="str">
        <f t="shared" si="14"/>
        <v>(#test_image)=@{{ term_test_image }}@@: {{ term_def_test_image }}@@</v>
      </c>
      <c r="H255" s="18" t="s">
        <v>421</v>
      </c>
      <c r="I255" s="18"/>
      <c r="J255" s="21" t="s">
        <v>387</v>
      </c>
      <c r="K255" s="22" t="b">
        <v>1</v>
      </c>
      <c r="L255" s="22" t="b">
        <v>1</v>
      </c>
      <c r="M255" s="15" t="str">
        <f t="shared" si="11"/>
        <v xml:space="preserve">    term_test_image: "Test image"</v>
      </c>
      <c r="N255" s="15" t="str">
        <f t="shared" si="12"/>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256" spans="2:14">
      <c r="B256" s="15">
        <v>175</v>
      </c>
      <c r="D256" s="15" t="s">
        <v>0</v>
      </c>
      <c r="E256" s="18" t="s">
        <v>417</v>
      </c>
      <c r="F256" s="20" t="s">
        <v>418</v>
      </c>
      <c r="G256" s="20" t="str">
        <f t="shared" si="14"/>
        <v>(#timelapse_image)=@{{ term_timelapse_image }}@@: {{ term_def_timelapse_image }}@@</v>
      </c>
      <c r="H256" s="18" t="s">
        <v>3174</v>
      </c>
      <c r="I256" s="18"/>
      <c r="J256" s="21" t="s">
        <v>387</v>
      </c>
      <c r="K256" s="22" t="b">
        <v>1</v>
      </c>
      <c r="L256" s="22" t="b">
        <v>1</v>
      </c>
      <c r="M256" s="15" t="str">
        <f t="shared" si="11"/>
        <v xml:space="preserve">    term_timelapse_image: "Time-lapse image"</v>
      </c>
      <c r="N256" s="15" t="str">
        <f t="shared" si="12"/>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v>
      </c>
    </row>
    <row r="257" spans="2:14">
      <c r="B257" s="15">
        <v>177</v>
      </c>
      <c r="D257" s="15" t="s">
        <v>0</v>
      </c>
      <c r="E257" s="18" t="s">
        <v>414</v>
      </c>
      <c r="F257" s="20" t="s">
        <v>415</v>
      </c>
      <c r="G257" s="20" t="str">
        <f t="shared" si="14"/>
        <v>(#total_number_of_camera_days)=@{{ term_total_number_of_camera_days }}@@: {{ term_def_total_number_of_camera_days }}@@</v>
      </c>
      <c r="H257" s="18" t="s">
        <v>3175</v>
      </c>
      <c r="I257" s="18"/>
      <c r="J257" s="21" t="s">
        <v>387</v>
      </c>
      <c r="K257" s="24" t="b">
        <v>0</v>
      </c>
      <c r="L257" s="22" t="b">
        <v>1</v>
      </c>
      <c r="M257" s="15" t="str">
        <f t="shared" si="11"/>
        <v xml:space="preserve">    term_total_number_of_camera_days: "Total number of camera days"</v>
      </c>
      <c r="N257" s="15" t="str">
        <f t="shared" si="12"/>
        <v xml:space="preserve">    term_def_total_number_of_camera_days: "The number of days that all cameras were active during the [survey](/09_gloss_ref/09_glossary.md#survey)."</v>
      </c>
    </row>
    <row r="258" spans="2:14">
      <c r="B258" s="15">
        <v>178</v>
      </c>
      <c r="D258" s="15" t="s">
        <v>0</v>
      </c>
      <c r="E258" s="18" t="s">
        <v>412</v>
      </c>
      <c r="F258" s="20" t="s">
        <v>1293</v>
      </c>
      <c r="G258" s="20" t="str">
        <f t="shared" si="14"/>
        <v>(#trigger_event)=@{{ term_trigger_event }}@@: {{ term_def_trigger_event }}@@</v>
      </c>
      <c r="H258" s="18" t="s">
        <v>413</v>
      </c>
      <c r="I258" s="18"/>
      <c r="J258" s="21" t="s">
        <v>387</v>
      </c>
      <c r="K258" s="22" t="b">
        <v>1</v>
      </c>
      <c r="L258" s="22" t="b">
        <v>1</v>
      </c>
      <c r="M258" s="15" t="str">
        <f t="shared" ref="M258:M267" si="15">"    "&amp;D258&amp;"_"&amp;E258&amp;": """&amp;F258&amp;""""</f>
        <v xml:space="preserve">    term_trigger_event: "Trigger 'event'"</v>
      </c>
      <c r="N258" s="15" t="str">
        <f t="shared" ref="N258:N267" si="16">IF(H258=999,"",("    "&amp;D258&amp;"_def_"&amp;E258&amp;": """&amp;H258&amp;""""))</f>
        <v xml:space="preserve">    term_def_trigger_event: "An activation of the camera detector(s) that initiates the capture of a single or multiple images, or the recording of video."</v>
      </c>
    </row>
    <row r="259" spans="2:14">
      <c r="B259" s="15">
        <v>181</v>
      </c>
      <c r="D259" s="15" t="s">
        <v>0</v>
      </c>
      <c r="E259" s="18" t="s">
        <v>410</v>
      </c>
      <c r="F259" s="20" t="s">
        <v>411</v>
      </c>
      <c r="G259" s="20" t="str">
        <f t="shared" si="14"/>
        <v>(#trigger_speed)=@{{ term_trigger_speed }}@@: {{ term_def_trigger_speed }}@@</v>
      </c>
      <c r="H259" s="18" t="s">
        <v>795</v>
      </c>
      <c r="I259" s="18"/>
      <c r="J259" s="21" t="s">
        <v>387</v>
      </c>
      <c r="K259" s="24" t="b">
        <v>0</v>
      </c>
      <c r="L259" s="22" t="b">
        <v>1</v>
      </c>
      <c r="M259" s="15" t="str">
        <f t="shared" si="15"/>
        <v xml:space="preserve">    term_trigger_speed: "Trigger speed"</v>
      </c>
      <c r="N259" s="15" t="str">
        <f t="shared" si="16"/>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260" spans="2:14">
      <c r="B260" s="15">
        <v>92</v>
      </c>
      <c r="C260" s="18" t="s">
        <v>374</v>
      </c>
      <c r="D260" s="15" t="s">
        <v>0</v>
      </c>
      <c r="E260" s="18" t="s">
        <v>500</v>
      </c>
      <c r="F260" s="20" t="s">
        <v>502</v>
      </c>
      <c r="G260" s="20" t="str">
        <f t="shared" si="14"/>
        <v>(#typeid_marked)=@{{ term_typeid_marked }}@@: {{ term_def_typeid_marked }}@@</v>
      </c>
      <c r="H260" s="18" t="s">
        <v>501</v>
      </c>
      <c r="I260" s="18"/>
      <c r="J260" s="21" t="s">
        <v>387</v>
      </c>
      <c r="K260" s="24" t="b">
        <v>0</v>
      </c>
      <c r="L260" s="22" t="b">
        <v>1</v>
      </c>
      <c r="M260" s="15" t="str">
        <f t="shared" si="15"/>
        <v xml:space="preserve">    term_typeid_marked: "Marked individuals */ populations */ species "</v>
      </c>
      <c r="N260" s="15" t="str">
        <f t="shared" si="16"/>
        <v xml:space="preserve">    term_def_typeid_marked: "Individuals, populations, or species (varies with modelling approach and context) that can be identified using natural or artificial markings (e.g., coat patterns, scars, tags, collars)."</v>
      </c>
    </row>
    <row r="261" spans="2:14">
      <c r="B261" s="15">
        <v>111</v>
      </c>
      <c r="C261" s="18" t="s">
        <v>374</v>
      </c>
      <c r="D261" s="15" t="s">
        <v>0</v>
      </c>
      <c r="E261" s="18" t="s">
        <v>482</v>
      </c>
      <c r="F261" s="20" t="s">
        <v>483</v>
      </c>
      <c r="G261" s="20" t="str">
        <f t="shared" si="14"/>
        <v>(#typeid_partially_marked)=@{{ term_typeid_partially_marked }}@@: {{ term_def_typeid_partially_marked }}@@</v>
      </c>
      <c r="H261" s="18" t="s">
        <v>860</v>
      </c>
      <c r="I261" s="18"/>
      <c r="J261" s="21" t="s">
        <v>387</v>
      </c>
      <c r="K261" s="24" t="b">
        <v>0</v>
      </c>
      <c r="L261" s="22" t="b">
        <v>1</v>
      </c>
      <c r="M261" s="15" t="str">
        <f t="shared" si="15"/>
        <v xml:space="preserve">    term_typeid_partially_marked: "Partially marked individuals */ populations */ species "</v>
      </c>
      <c r="N261" s="15" t="str">
        <f t="shared" si="16"/>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262" spans="2:14">
      <c r="B262" s="15">
        <v>182</v>
      </c>
      <c r="C262" s="18" t="s">
        <v>374</v>
      </c>
      <c r="D262" s="15" t="s">
        <v>0</v>
      </c>
      <c r="E262" s="18" t="s">
        <v>408</v>
      </c>
      <c r="F262" s="20" t="s">
        <v>409</v>
      </c>
      <c r="G262" s="20" t="str">
        <f t="shared" si="14"/>
        <v>(#typeid_unmarked)=@{{ term_typeid_unmarked }}@@: {{ term_def_typeid_unmarked }}@@</v>
      </c>
      <c r="H262" s="18" t="s">
        <v>861</v>
      </c>
      <c r="I262" s="18"/>
      <c r="J262" s="21" t="s">
        <v>387</v>
      </c>
      <c r="K262" s="24" t="b">
        <v>0</v>
      </c>
      <c r="L262" s="22" t="b">
        <v>1</v>
      </c>
      <c r="M262" s="15" t="str">
        <f t="shared" si="15"/>
        <v xml:space="preserve">    term_typeid_unmarked: "Unmarked individuals */ populations */ species "</v>
      </c>
      <c r="N262" s="15" t="str">
        <f t="shared" si="16"/>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263" spans="2:14">
      <c r="C263" s="15" t="s">
        <v>3750</v>
      </c>
      <c r="D263" s="15" t="s">
        <v>0</v>
      </c>
      <c r="E263" s="18" t="s">
        <v>3748</v>
      </c>
      <c r="F263" s="20" t="s">
        <v>3746</v>
      </c>
      <c r="H263" s="18" t="s">
        <v>3747</v>
      </c>
      <c r="M263" s="15" t="str">
        <f t="shared" si="15"/>
        <v xml:space="preserve">    term_use_intensity: "Intensity of use"</v>
      </c>
      <c r="N263" s="15" t="str">
        <f t="shared" si="16"/>
        <v xml:space="preserve">    term_def_use_intensity: "“the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row>
    <row r="264" spans="2:14">
      <c r="C264" s="15" t="s">
        <v>3750</v>
      </c>
      <c r="D264" s="15" t="s">
        <v>0</v>
      </c>
      <c r="E264" s="18" t="s">
        <v>3749</v>
      </c>
      <c r="F264" s="20" t="s">
        <v>3745</v>
      </c>
      <c r="H264" s="61" t="s">
        <v>3744</v>
      </c>
      <c r="M264" s="15" t="str">
        <f t="shared" si="15"/>
        <v xml:space="preserve">    term_use_probability: "Probability of use"</v>
      </c>
      <c r="N264" s="15" t="str">
        <f t="shared" si="16"/>
        <v xml:space="preserve">    term_def_use_probability: "“the probability of at least one, use event of that resource unit during a unit of time” (i.e.,  would a particular resource unit be used at least once) (Keim et al., 2019)."</v>
      </c>
    </row>
    <row r="265" spans="2:14">
      <c r="B265" s="15">
        <v>188</v>
      </c>
      <c r="C265" s="15" t="s">
        <v>3637</v>
      </c>
      <c r="D265" s="15" t="s">
        <v>0</v>
      </c>
      <c r="E265" s="18" t="s">
        <v>400</v>
      </c>
      <c r="F265" s="20" t="s">
        <v>402</v>
      </c>
      <c r="G265" s="20" t="str">
        <f>"(#"&amp;E265&amp;")=@{{ "&amp;D265&amp;"_"&amp;E265&amp;" }}@@: {{ "&amp;D265&amp;"_def_"&amp;E265&amp;" }}@@"</f>
        <v>(#visit)=@{{ term_visit }}@@: {{ term_def_visit }}@@</v>
      </c>
      <c r="H265" s="18" t="s">
        <v>401</v>
      </c>
      <c r="I265" s="18"/>
      <c r="J265" s="21" t="s">
        <v>387</v>
      </c>
      <c r="K265" s="22" t="b">
        <v>1</v>
      </c>
      <c r="L265" s="22" t="b">
        <v>1</v>
      </c>
      <c r="M265" s="15" t="str">
        <f t="shared" si="15"/>
        <v xml:space="preserve">    term_visit: "Visit"</v>
      </c>
      <c r="N265" s="15" t="str">
        <f t="shared" si="16"/>
        <v xml:space="preserve">    term_def_visit: "When a crew has gone to a location to deploy, service, or retrieve a remote camera."</v>
      </c>
    </row>
    <row r="266" spans="2:14">
      <c r="B266" s="15">
        <v>190</v>
      </c>
      <c r="C266" s="15" t="s">
        <v>3637</v>
      </c>
      <c r="D266" s="15" t="s">
        <v>0</v>
      </c>
      <c r="E266" s="18" t="s">
        <v>397</v>
      </c>
      <c r="F266" s="20" t="s">
        <v>399</v>
      </c>
      <c r="G266" s="20" t="str">
        <f>"(#"&amp;E266&amp;")=@{{ "&amp;D266&amp;"_"&amp;E266&amp;" }}@@: {{ "&amp;D266&amp;"_def_"&amp;E266&amp;" }}@@"</f>
        <v>(#visit_metadata)=@{{ term_visit_metadata }}@@: {{ term_def_visit_metadata }}@@</v>
      </c>
      <c r="H266" s="18" t="s">
        <v>398</v>
      </c>
      <c r="I266" s="18"/>
      <c r="J266" s="21" t="s">
        <v>387</v>
      </c>
      <c r="K266" s="22" t="b">
        <v>1</v>
      </c>
      <c r="L266" s="22" t="b">
        <v>1</v>
      </c>
      <c r="M266" s="15" t="str">
        <f t="shared" si="15"/>
        <v xml:space="preserve">    term_visit_metadata: "Visit metadata"</v>
      </c>
      <c r="N266" s="15" t="str">
        <f t="shared" si="16"/>
        <v xml:space="preserve">    term_def_visit_metadata: "Metadata that should be collected each time a camera location is visited to deploy, Service*/Retrieval Field Datasheet."</v>
      </c>
    </row>
    <row r="267" spans="2:14">
      <c r="B267" s="15">
        <v>192</v>
      </c>
      <c r="C267" s="15" t="s">
        <v>3646</v>
      </c>
      <c r="D267" s="15" t="s">
        <v>0</v>
      </c>
      <c r="E267" s="18" t="s">
        <v>392</v>
      </c>
      <c r="F267" s="20" t="s">
        <v>393</v>
      </c>
      <c r="G267" s="20" t="str">
        <f>"(#"&amp;E267&amp;")=@{{ "&amp;D267&amp;"_"&amp;E267&amp;" }}@@: {{ "&amp;D267&amp;"_def_"&amp;E267&amp;" }}@@"</f>
        <v>(#walktest)=@{{ term_walktest }}@@: {{ term_def_walktest }}@@</v>
      </c>
      <c r="H267" s="18" t="s">
        <v>862</v>
      </c>
      <c r="I267" s="18"/>
      <c r="J267" s="21" t="s">
        <v>387</v>
      </c>
      <c r="K267" s="22" t="b">
        <v>1</v>
      </c>
      <c r="L267" s="22" t="b">
        <v>1</v>
      </c>
      <c r="M267" s="15" t="str">
        <f t="shared" si="15"/>
        <v xml:space="preserve">    term_walktest: "Walktest"</v>
      </c>
      <c r="N267" s="15" t="str">
        <f t="shared" si="16"/>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sheetData>
  <autoFilter ref="A1:O267" xr:uid="{B9597082-29CB-45FC-A241-16B4E33864A2}">
    <sortState xmlns:xlrd2="http://schemas.microsoft.com/office/spreadsheetml/2017/richdata2" ref="A2:O267">
      <sortCondition ref="N1:N267"/>
    </sortState>
  </autoFilter>
  <conditionalFormatting sqref="F1:F213 F215:F220 F222:F1048576">
    <cfRule type="containsText" dxfId="1" priority="1" operator="containsText" text="\">
      <formula>NOT(ISERROR(SEARCH("\",F1)))</formula>
    </cfRule>
    <cfRule type="containsText" dxfId="0" priority="2" operator="containsText" text="/">
      <formula>NOT(ISERROR(SEARCH("/",F1)))</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E490-EA31-4E29-9CD4-C3A3B0B8CA1B}">
  <dimension ref="A1:H16"/>
  <sheetViews>
    <sheetView workbookViewId="0">
      <selection activeCell="F5" sqref="F5"/>
    </sheetView>
  </sheetViews>
  <sheetFormatPr defaultRowHeight="14.25"/>
  <cols>
    <col min="1" max="2" width="14.375" customWidth="1"/>
    <col min="3" max="3" width="19.125" customWidth="1"/>
    <col min="4" max="4" width="30.125" customWidth="1"/>
    <col min="5" max="5" width="16.875" customWidth="1"/>
    <col min="6" max="6" width="23.375" customWidth="1"/>
    <col min="7" max="7" width="32.125" customWidth="1"/>
    <col min="8" max="8" width="63" customWidth="1"/>
  </cols>
  <sheetData>
    <row r="1" spans="1:8">
      <c r="A1" t="s">
        <v>867</v>
      </c>
      <c r="B1" t="s">
        <v>384</v>
      </c>
      <c r="C1" t="s">
        <v>839</v>
      </c>
      <c r="D1" t="s">
        <v>865</v>
      </c>
      <c r="E1" t="s">
        <v>883</v>
      </c>
      <c r="F1" t="s">
        <v>884</v>
      </c>
      <c r="G1" t="s">
        <v>870</v>
      </c>
      <c r="H1" t="s">
        <v>384</v>
      </c>
    </row>
    <row r="2" spans="1:8" ht="15">
      <c r="A2" s="2" t="s">
        <v>866</v>
      </c>
      <c r="B2" s="2"/>
      <c r="C2" s="2" t="s">
        <v>1406</v>
      </c>
      <c r="D2" t="s">
        <v>2099</v>
      </c>
      <c r="E2" s="1" t="s">
        <v>882</v>
      </c>
      <c r="F2" t="s">
        <v>868</v>
      </c>
      <c r="G2" t="s">
        <v>869</v>
      </c>
      <c r="H2" t="str">
        <f>"    "&amp;A2&amp;"_"&amp;""&amp;D2&amp;": "&amp;""""&amp;"**{{ ref_intext_"&amp;""&amp;D2&amp;"  }}"&amp;" - "&amp;F2&amp;"**: "&amp;G2&amp;""""</f>
        <v xml:space="preserve">    figure_caption_clarke_et_al_2023_fig1: "**{{ ref_intext_clarke_et_al_2023_fig1  }} - 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v>
      </c>
    </row>
    <row r="3" spans="1:8" ht="15">
      <c r="A3" s="2" t="s">
        <v>866</v>
      </c>
      <c r="B3" s="2"/>
      <c r="C3" s="2" t="s">
        <v>1406</v>
      </c>
      <c r="D3" t="s">
        <v>2100</v>
      </c>
      <c r="E3" s="1" t="s">
        <v>2610</v>
      </c>
      <c r="F3" t="s">
        <v>885</v>
      </c>
      <c r="G3" t="s">
        <v>2611</v>
      </c>
      <c r="H3" t="str">
        <f t="shared" ref="H3:H16" si="0">"    "&amp;A3&amp;"_"&amp;""&amp;D3&amp;": "&amp;""""&amp;"**{{ ref_intext_"&amp;""&amp;D3&amp;"  }}"&amp;" - "&amp;F3&amp;"**: "&amp;G3&amp;""""</f>
        <v xml:space="preserve">    figure_caption_clarke_et_al_2023_fig2: "**{{ ref_intext_clarke_et_al_2023_fig2  }} - 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v>
      </c>
    </row>
    <row r="4" spans="1:8" ht="15">
      <c r="A4" s="2" t="s">
        <v>866</v>
      </c>
      <c r="B4" s="2"/>
      <c r="C4" s="2" t="s">
        <v>1406</v>
      </c>
      <c r="D4" t="s">
        <v>2101</v>
      </c>
      <c r="E4" s="1" t="s">
        <v>871</v>
      </c>
      <c r="F4" t="s">
        <v>886</v>
      </c>
      <c r="G4" t="s">
        <v>909</v>
      </c>
      <c r="H4" t="str">
        <f t="shared" si="0"/>
        <v xml:space="preserve">    figure_caption_clarke_et_al_2023_fig3: "**{{ ref_intext_clarke_et_al_2023_fig3  }} - 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v>
      </c>
    </row>
    <row r="5" spans="1:8" ht="15">
      <c r="A5" s="2" t="s">
        <v>866</v>
      </c>
      <c r="B5" s="2"/>
      <c r="C5" s="2" t="s">
        <v>1406</v>
      </c>
      <c r="D5" t="s">
        <v>2102</v>
      </c>
      <c r="E5" s="1" t="s">
        <v>872</v>
      </c>
      <c r="F5" t="s">
        <v>887</v>
      </c>
      <c r="G5" t="s">
        <v>908</v>
      </c>
      <c r="H5" t="str">
        <f t="shared" si="0"/>
        <v xml:space="preserve">    figure_caption_clarke_et_al_2023_fig4: "**{{ ref_intext_clarke_et_al_2023_fig4  }} - Figure 4**: SCR models are made up of two sub-models: an observation model, which describes where individual animals are detected (i.e., their detection histories); and a spatial process model, which describes how animals’ activity centres are distributed."</v>
      </c>
    </row>
    <row r="6" spans="1:8" ht="15">
      <c r="A6" s="2" t="s">
        <v>866</v>
      </c>
      <c r="B6" s="2"/>
      <c r="C6" s="2" t="s">
        <v>1406</v>
      </c>
      <c r="D6" t="s">
        <v>2103</v>
      </c>
      <c r="E6" s="1" t="s">
        <v>873</v>
      </c>
      <c r="F6" t="s">
        <v>888</v>
      </c>
      <c r="G6" t="s">
        <v>907</v>
      </c>
      <c r="H6" t="str">
        <f t="shared" si="0"/>
        <v xml:space="preserve">    figure_caption_clarke_et_al_2023_fig5: "**{{ ref_intext_clarke_et_al_2023_fig5  }} - 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v>
      </c>
    </row>
    <row r="7" spans="1:8" ht="15">
      <c r="A7" s="2" t="s">
        <v>866</v>
      </c>
      <c r="B7" s="2"/>
      <c r="C7" s="2" t="s">
        <v>1406</v>
      </c>
      <c r="D7" t="s">
        <v>2104</v>
      </c>
      <c r="E7" s="1" t="s">
        <v>874</v>
      </c>
      <c r="F7" t="s">
        <v>889</v>
      </c>
      <c r="G7" t="s">
        <v>906</v>
      </c>
      <c r="H7" t="str">
        <f t="shared" si="0"/>
        <v xml:space="preserve">    figure_caption_clarke_et_al_2023_fig6: "**{{ ref_intext_clarke_et_al_2023_fig6  }} - Figure 6**: An example detection function. The probability of detecting an animal decreases with increasing distance from the observer."</v>
      </c>
    </row>
    <row r="8" spans="1:8" ht="15">
      <c r="A8" s="2" t="s">
        <v>866</v>
      </c>
      <c r="B8" s="2"/>
      <c r="C8" s="2" t="s">
        <v>1406</v>
      </c>
      <c r="D8" t="s">
        <v>2105</v>
      </c>
      <c r="E8" s="1" t="s">
        <v>875</v>
      </c>
      <c r="F8" t="s">
        <v>890</v>
      </c>
      <c r="G8" t="s">
        <v>905</v>
      </c>
      <c r="H8" t="str">
        <f t="shared" si="0"/>
        <v xml:space="preserve">    figure_caption_clarke_et_al_2023_fig7: "**{{ ref_intext_clarke_et_al_2023_fig7  }} - Figure 7**: Measuring r and θ by field trial. The perimeter of the detection zone is determined by approaching the camera from different angles and at different speeds, and noting where the camera’s sensor (red flash) detects motion (red dots)."</v>
      </c>
    </row>
    <row r="9" spans="1:8" ht="15">
      <c r="A9" s="2" t="s">
        <v>866</v>
      </c>
      <c r="B9" s="2"/>
      <c r="C9" s="2" t="s">
        <v>1406</v>
      </c>
      <c r="D9" t="s">
        <v>2106</v>
      </c>
      <c r="E9" s="1" t="s">
        <v>876</v>
      </c>
      <c r="F9" t="s">
        <v>891</v>
      </c>
      <c r="G9" t="s">
        <v>904</v>
      </c>
      <c r="H9" t="str">
        <f t="shared" si="0"/>
        <v xml:space="preserve">    figure_caption_clarke_et_al_2023_fig8: "**{{ ref_intext_clarke_et_al_2023_fig8  }} - Figure 8**: 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v>
      </c>
    </row>
    <row r="10" spans="1:8" ht="15">
      <c r="A10" s="2" t="s">
        <v>866</v>
      </c>
      <c r="B10" s="2"/>
      <c r="C10" s="2" t="s">
        <v>1406</v>
      </c>
      <c r="D10" t="s">
        <v>2107</v>
      </c>
      <c r="E10" s="1" t="s">
        <v>877</v>
      </c>
      <c r="F10" t="s">
        <v>892</v>
      </c>
      <c r="G10" t="s">
        <v>903</v>
      </c>
      <c r="H10" t="str">
        <f t="shared" si="0"/>
        <v xml:space="preserve">    figure_caption_clarke_et_al_2023_fig9: "**{{ ref_intext_clarke_et_al_2023_fig9  }} - Figure 9**: Examples of behaviours that increase time in the viewshed (Tv). A) A mule deer inspects a camera trap. © Cole Burton, Wildlife Coexistence Lab. B) A black bear pulls on the lock securing a camera trap to a tree. © Michael Procko, Wildlife Coexistence Lab."</v>
      </c>
    </row>
    <row r="11" spans="1:8" ht="15">
      <c r="A11" s="2" t="s">
        <v>866</v>
      </c>
      <c r="B11" s="2"/>
      <c r="C11" s="2" t="s">
        <v>1406</v>
      </c>
      <c r="D11" t="s">
        <v>2108</v>
      </c>
      <c r="E11" s="1" t="s">
        <v>878</v>
      </c>
      <c r="F11" t="s">
        <v>893</v>
      </c>
      <c r="G11" t="s">
        <v>902</v>
      </c>
      <c r="H11" t="str">
        <f t="shared" si="0"/>
        <v xml:space="preserve">    figure_caption_clarke_et_al_2023_fig10: "**{{ ref_intext_clarke_et_al_2023_fig10  }} - Figure 10**: Adapted from Moeller et al. (2018). Visualization of how total sampling time at a camera station is broken down into sampling occasions and then sampling periods."</v>
      </c>
    </row>
    <row r="12" spans="1:8" ht="15">
      <c r="A12" s="2" t="s">
        <v>866</v>
      </c>
      <c r="B12" s="2"/>
      <c r="C12" s="2" t="s">
        <v>1406</v>
      </c>
      <c r="D12" t="s">
        <v>2109</v>
      </c>
      <c r="E12" s="1" t="s">
        <v>879</v>
      </c>
      <c r="F12" t="s">
        <v>894</v>
      </c>
      <c r="G12" t="s">
        <v>901</v>
      </c>
      <c r="H12" t="str">
        <f t="shared" si="0"/>
        <v xml:space="preserve">    figure_caption_clarke_et_al_2023_fig11: "**{{ ref_intext_clarke_et_al_2023_fig11  }} - Figure 11**: Simple diagrams showing dispersed, clumped and Poisson-distributed animals (red dots) in space."</v>
      </c>
    </row>
    <row r="13" spans="1:8" ht="15">
      <c r="A13" s="2" t="s">
        <v>866</v>
      </c>
      <c r="B13" s="2"/>
      <c r="C13" s="2" t="s">
        <v>1406</v>
      </c>
      <c r="D13" t="s">
        <v>2110</v>
      </c>
      <c r="E13" s="1" t="s">
        <v>880</v>
      </c>
      <c r="F13" t="s">
        <v>895</v>
      </c>
      <c r="G13" t="s">
        <v>900</v>
      </c>
      <c r="H13" t="str">
        <f t="shared" si="0"/>
        <v xml:space="preserve">    figure_caption_clarke_et_al_2023_fig12: "**{{ ref_intext_clarke_et_al_2023_fig12  }} - Figure 12**: One of many time-lapse images taken at a camera station at noon. Notice, the camera trap captures an image at a predetermined time (12:00), regardless of whether an animal is within frame."</v>
      </c>
    </row>
    <row r="14" spans="1:8" ht="15">
      <c r="A14" s="2" t="s">
        <v>866</v>
      </c>
      <c r="B14" s="2"/>
      <c r="C14" s="2" t="s">
        <v>1406</v>
      </c>
      <c r="D14" t="s">
        <v>2111</v>
      </c>
      <c r="E14" s="1" t="s">
        <v>881</v>
      </c>
      <c r="F14" t="s">
        <v>896</v>
      </c>
      <c r="G14" t="s">
        <v>899</v>
      </c>
      <c r="H14" t="str">
        <f t="shared" si="0"/>
        <v xml:space="preserve">    figure_caption_clarke_et_al_2023_fig13: "**{{ ref_intext_clarke_et_al_2023_fig13  }} - Figure 13**: The effective sampling area of a camera station extends beyond its viewshed to encompass the area used by the “population” it samples. Effective sampling area is thus a function of animal movement (and study duration; Gilbert et al. 2021)."</v>
      </c>
    </row>
    <row r="15" spans="1:8" ht="15">
      <c r="A15" s="2" t="s">
        <v>866</v>
      </c>
      <c r="B15" s="2"/>
      <c r="C15" s="2" t="s">
        <v>1406</v>
      </c>
      <c r="D15" t="s">
        <v>2112</v>
      </c>
      <c r="E15" s="1" t="s">
        <v>2612</v>
      </c>
      <c r="F15" t="s">
        <v>897</v>
      </c>
      <c r="G15" t="s">
        <v>2613</v>
      </c>
      <c r="H15" t="str">
        <f t="shared" si="0"/>
        <v xml:space="preserve">    figure_caption_clarke_et_al_2023_fig14: "**{{ ref_intext_clarke_et_al_2023_fig14  }} - 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v>
      </c>
    </row>
    <row r="16" spans="1:8" ht="15">
      <c r="A16" s="2" t="s">
        <v>866</v>
      </c>
      <c r="B16" s="2"/>
      <c r="C16" s="2" t="s">
        <v>1406</v>
      </c>
      <c r="D16" t="s">
        <v>2113</v>
      </c>
      <c r="E16" s="1" t="s">
        <v>2614</v>
      </c>
      <c r="F16" t="s">
        <v>898</v>
      </c>
      <c r="G16" t="s">
        <v>2615</v>
      </c>
      <c r="H16" t="str">
        <f t="shared" si="0"/>
        <v xml:space="preserve">    figure_caption_clarke_et_al_2023_fig15: "**{{ ref_intext_clarke_et_al_2023_fig15  }} - 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v>
      </c>
    </row>
  </sheetData>
  <phoneticPr fontId="4"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175</vt:i4>
      </vt:variant>
    </vt:vector>
  </HeadingPairs>
  <TitlesOfParts>
    <vt:vector size="188" baseType="lpstr">
      <vt:lpstr>Sheet3</vt:lpstr>
      <vt:lpstr>rec_mod_approach</vt:lpstr>
      <vt:lpstr>pages</vt:lpstr>
      <vt:lpstr>prog_level</vt:lpstr>
      <vt:lpstr>references</vt:lpstr>
      <vt:lpstr>symbols</vt:lpstr>
      <vt:lpstr>placeholder</vt:lpstr>
      <vt:lpstr>glossary</vt:lpstr>
      <vt:lpstr>fig_captions</vt:lpstr>
      <vt:lpstr>pro_con_assump</vt:lpstr>
      <vt:lpstr>pro_con_assump_length</vt:lpstr>
      <vt:lpstr>new_ft_colours</vt:lpstr>
      <vt:lpstr>Sheet1</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references!resource5_ref_id</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2024-09-08T04:07:15Z</dcterms:modified>
</cp:coreProperties>
</file>