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FA2EF515-CB6A-4959-AC57-97994F40D991}" xr6:coauthVersionLast="47" xr6:coauthVersionMax="47" xr10:uidLastSave="{00000000-0000-0000-0000-000000000000}"/>
  <bookViews>
    <workbookView xWindow="-28920" yWindow="690" windowWidth="29040" windowHeight="15720" tabRatio="839" activeTab="8" xr2:uid="{0DEC47BE-3B00-43E9-B522-C3939D7DF600}"/>
  </bookViews>
  <sheets>
    <sheet name="rec_mod_approach" sheetId="35" r:id="rId1"/>
    <sheet name="lu_info_url" sheetId="40" r:id="rId2"/>
    <sheet name="lu_pages" sheetId="22" r:id="rId3"/>
    <sheet name="ZZZ" sheetId="28" r:id="rId4"/>
    <sheet name="lu_pages2" sheetId="41" r:id="rId5"/>
    <sheet name="NEW" sheetId="37" r:id="rId6"/>
    <sheet name="kemp_et_al_2022" sheetId="38" r:id="rId7"/>
    <sheet name="mod_appl" sheetId="42" r:id="rId8"/>
    <sheet name="glossary" sheetId="3" r:id="rId9"/>
    <sheet name="placeholder" sheetId="34" r:id="rId10"/>
    <sheet name="pro_con_assum" sheetId="26" r:id="rId11"/>
    <sheet name="pro_con_assum_length" sheetId="13" r:id="rId12"/>
    <sheet name="prog_level" sheetId="20" r:id="rId13"/>
    <sheet name="new_ft_colours" sheetId="19" r:id="rId14"/>
    <sheet name="symbols" sheetId="32" r:id="rId15"/>
  </sheets>
  <definedNames>
    <definedName name="_xlnm._FilterDatabase" localSheetId="8" hidden="1">glossary!$A$1:$S$242</definedName>
    <definedName name="_xlnm._FilterDatabase" localSheetId="6" hidden="1">kemp_et_al_2022!$A$1:$E$44</definedName>
    <definedName name="_xlnm._FilterDatabase" localSheetId="2" hidden="1">lu_pages!$A$1:$U$81</definedName>
    <definedName name="_xlnm._FilterDatabase" localSheetId="5" hidden="1">NEW!$A$1:$E$1</definedName>
    <definedName name="_xlnm._FilterDatabase" localSheetId="9" hidden="1">placeholder!$A$1:$D$76</definedName>
    <definedName name="_xlnm._FilterDatabase" localSheetId="10" hidden="1">pro_con_assum!$A$1:$I$264</definedName>
    <definedName name="_xlnm._FilterDatabase" localSheetId="12" hidden="1">prog_level!$A$1:$G$10</definedName>
    <definedName name="_xlnm._FilterDatabase" localSheetId="0" hidden="1">rec_mod_approach!$A$1:$V$28</definedName>
    <definedName name="access_method" localSheetId="8">glossary!#REF!</definedName>
    <definedName name="age_class_adult" localSheetId="8">glossary!$I$18</definedName>
    <definedName name="age_class_juvenile" localSheetId="8">glossary!$I$41</definedName>
    <definedName name="age_class_subadult_yearling" localSheetId="8">glossary!$I$64</definedName>
    <definedName name="age_class_subadult_youngofyear" localSheetId="8">glossary!$I$65</definedName>
    <definedName name="analyst" localSheetId="8">glossary!$I$20</definedName>
    <definedName name="animal_id" localSheetId="8">glossary!#REF!</definedName>
    <definedName name="baitlure_audible_lure" localSheetId="8">glossary!$I$75</definedName>
    <definedName name="baitlure_bait_lure_type" localSheetId="8">glossary!$I$21</definedName>
    <definedName name="baitlure_lure" localSheetId="8">glossary!$I$117</definedName>
    <definedName name="baitlure_scent_lure" localSheetId="8">glossary!$I$141</definedName>
    <definedName name="baitlure_visual_lure" localSheetId="8">glossary!$I$173</definedName>
    <definedName name="batteries_replaced" localSheetId="8">glossary!#REF!</definedName>
    <definedName name="behaviour" localSheetId="8">glossary!#REF!</definedName>
    <definedName name="camera_active_on_arrival" localSheetId="8">glossary!#REF!</definedName>
    <definedName name="camera_active_on_departure" localSheetId="8">glossary!#REF!</definedName>
    <definedName name="camera_angle" localSheetId="8">glossary!$I$77</definedName>
    <definedName name="camera_attachment" localSheetId="8">glossary!#REF!</definedName>
    <definedName name="camera_damaged" localSheetId="8">glossary!#REF!</definedName>
    <definedName name="camera_days_per_camera_location" localSheetId="8">glossary!$I$78</definedName>
    <definedName name="camera_direction" localSheetId="8">glossary!#REF!</definedName>
    <definedName name="camera_height" localSheetId="8">glossary!$I$22</definedName>
    <definedName name="camera_id" localSheetId="8">glossary!$I$23</definedName>
    <definedName name="camera_location_characteristics" localSheetId="8">glossary!#REF!</definedName>
    <definedName name="camera_location_comments" localSheetId="8">glossary!#REF!</definedName>
    <definedName name="camera_location_name" localSheetId="8">glossary!$I$24</definedName>
    <definedName name="camera_make" localSheetId="8">glossary!$I$25</definedName>
    <definedName name="camera_model" localSheetId="8">glossary!$I$26</definedName>
    <definedName name="camera_serial_number" localSheetId="8">glossary!$I$27</definedName>
    <definedName name="camera_spacing" localSheetId="8">glossary!$I$80</definedName>
    <definedName name="crew" localSheetId="8">glossary!$I$85</definedName>
    <definedName name="cumulative_det_probability" localSheetId="8">glossary!$I$86</definedName>
    <definedName name="density" localSheetId="8">glossary!$I$87</definedName>
    <definedName name="deployment_area_photo_number" localSheetId="8">glossary!#REF!</definedName>
    <definedName name="deployment_area_photos_taken" localSheetId="8">glossary!#REF!</definedName>
    <definedName name="deployment_comments" localSheetId="8">glossary!#REF!</definedName>
    <definedName name="deployment_crew" localSheetId="8">glossary!$I$28</definedName>
    <definedName name="deployment_end_date_time" localSheetId="8">glossary!$I$29</definedName>
    <definedName name="deployment_image_count" localSheetId="8">glossary!#REF!</definedName>
    <definedName name="deployment_metadata" localSheetId="8">glossary!$I$90</definedName>
    <definedName name="deployment_name" localSheetId="8">glossary!$I$30</definedName>
    <definedName name="deployment_start_date_time" localSheetId="8">glossary!$I$31</definedName>
    <definedName name="deployment_visit" localSheetId="8">glossary!$I$91</definedName>
    <definedName name="detection_distance" localSheetId="8">glossary!$I$93</definedName>
    <definedName name="detection_event" localSheetId="8">glossary!$I$92</definedName>
    <definedName name="detection_probability" localSheetId="8">glossary!$I$94</definedName>
    <definedName name="detection_rate" localSheetId="8">glossary!$I$95</definedName>
    <definedName name="detection_zone" localSheetId="8">glossary!$I$96</definedName>
    <definedName name="easting_camera_location" localSheetId="8">glossary!$I$32</definedName>
    <definedName name="effective_detection_distance" localSheetId="8">glossary!$I$98</definedName>
    <definedName name="event_type" localSheetId="8">glossary!$I$33</definedName>
    <definedName name="event_type_tag" localSheetId="8">glossary!$I$70</definedName>
    <definedName name="false_trigger" localSheetId="8">glossary!$I$99</definedName>
    <definedName name="field_of_view" localSheetId="8">glossary!$I$100</definedName>
    <definedName name="figure6_ref_id" localSheetId="5">NEW!$A$5</definedName>
    <definedName name="figure7_ref_id" localSheetId="5">NEW!$A$7</definedName>
    <definedName name="fov_registration_area" localSheetId="8">glossary!$I$137</definedName>
    <definedName name="fov_target_distance" localSheetId="8">glossary!#REF!</definedName>
    <definedName name="fov_viewshed" localSheetId="8">glossary!$I$169</definedName>
    <definedName name="fov_viewshed_density_estimators" localSheetId="8">glossary!$I$170</definedName>
    <definedName name="gps_unit_accuracy" localSheetId="8">glossary!$I$35</definedName>
    <definedName name="human_transport_mode_activity" localSheetId="8">glossary!#REF!</definedName>
    <definedName name="image_classification" localSheetId="8">glossary!$I$104</definedName>
    <definedName name="image_classification_confidence" localSheetId="8">glossary!$I$105</definedName>
    <definedName name="image_flash_output" localSheetId="8">glossary!#REF!</definedName>
    <definedName name="image_infrared_illuminator" localSheetId="8">glossary!#REF!</definedName>
    <definedName name="image_name" localSheetId="8">glossary!$I$36</definedName>
    <definedName name="image_processing" localSheetId="8">glossary!$I$106</definedName>
    <definedName name="image_sequence_comments" localSheetId="8">glossary!#REF!</definedName>
    <definedName name="image_sequence_date_time" localSheetId="8">glossary!$I$39</definedName>
    <definedName name="image_set_end_date_time" localSheetId="8">glossary!$I$37</definedName>
    <definedName name="image_set_start_date_time" localSheetId="8">glossary!$I$38</definedName>
    <definedName name="image_tagging" localSheetId="8">glossary!$I$108</definedName>
    <definedName name="image_trigger_mode" localSheetId="8">glossary!#REF!</definedName>
    <definedName name="imperfect_detection" localSheetId="8">glossary!$I$109</definedName>
    <definedName name="independent_detection" localSheetId="8">glossary!$I$110</definedName>
    <definedName name="individual_count" localSheetId="8">glossary!$I$40</definedName>
    <definedName name="intensity_of_use" localSheetId="8">glossary!$I$113</definedName>
    <definedName name="inter_detection_interval" localSheetId="8">glossary!$I$114</definedName>
    <definedName name="kernel_density_estimator" localSheetId="8">glossary!$I$116</definedName>
    <definedName name="key_id" localSheetId="8">glossary!#REF!</definedName>
    <definedName name="latitude_camera_location" localSheetId="8">glossary!$I$42</definedName>
    <definedName name="longitude_camera_location" localSheetId="8">glossary!$I$43</definedName>
    <definedName name="metadata" localSheetId="8">glossary!$I$120</definedName>
    <definedName name="mods_2flankspim" localSheetId="8">glossary!$I$150</definedName>
    <definedName name="mods_catspim" localSheetId="8">glossary!$I$82</definedName>
    <definedName name="mods_cr_cmr" localSheetId="8">glossary!$I$81</definedName>
    <definedName name="mods_distance_sampling" localSheetId="8">glossary!$I$97</definedName>
    <definedName name="mods_hurdle" localSheetId="8">glossary!$I$102</definedName>
    <definedName name="mods_instantaneous_sampling" localSheetId="8">glossary!$I$112</definedName>
    <definedName name="mods_inventory" localSheetId="8">glossary!$I$115</definedName>
    <definedName name="mods_modelling_approach" localSheetId="8">glossary!$I$122</definedName>
    <definedName name="mods_modelling_assumption" localSheetId="8">glossary!$I$121</definedName>
    <definedName name="mods_mr" localSheetId="8">glossary!$I$119</definedName>
    <definedName name="mods_n_mixture" localSheetId="8">glossary!$I$124</definedName>
    <definedName name="mods_negative_binomial" localSheetId="8">glossary!$I$123</definedName>
    <definedName name="mods_occupancy" localSheetId="8">glossary!$I$126</definedName>
    <definedName name="mods_overdispersion" localSheetId="8">glossary!$I$127</definedName>
    <definedName name="mods_poisson" localSheetId="8">glossary!$I$130</definedName>
    <definedName name="mods_relative_abundance" localSheetId="8">glossary!$I$138</definedName>
    <definedName name="mods_rem" localSheetId="8">glossary!$I$135</definedName>
    <definedName name="mods_rest" localSheetId="8">glossary!$I$134</definedName>
    <definedName name="mods_royle_nichols" localSheetId="8">glossary!$I$139</definedName>
    <definedName name="mods_sc" localSheetId="8">glossary!$I$148</definedName>
    <definedName name="mods_scr_secr" localSheetId="8">glossary!$I$151</definedName>
    <definedName name="mods_smr" localSheetId="8">glossary!$I$149</definedName>
    <definedName name="mods_ste" localSheetId="8">glossary!$I$146</definedName>
    <definedName name="mods_tifc" localSheetId="8">glossary!$I$161</definedName>
    <definedName name="mods_tte" localSheetId="8">glossary!$I$163</definedName>
    <definedName name="mods_zero_inflation" localSheetId="8">glossary!$I$177</definedName>
    <definedName name="mods_zinb" localSheetId="8">glossary!$I$175</definedName>
    <definedName name="mods_zip" localSheetId="8">glossary!$I$176</definedName>
    <definedName name="northing_camera_location" localSheetId="8">glossary!$I$49</definedName>
    <definedName name="number_of_images" localSheetId="8">glossary!#REF!</definedName>
    <definedName name="ocupancy" localSheetId="8">glossary!$I$125</definedName>
    <definedName name="project_coordinator_email" localSheetId="8">glossary!$I$51</definedName>
    <definedName name="project_description" localSheetId="8">glossary!$I$53</definedName>
    <definedName name="project_name" localSheetId="8">glossary!$I$54</definedName>
    <definedName name="pseudoreplication" localSheetId="8">glossary!$I$132</definedName>
    <definedName name="purpose_of_visit" localSheetId="8">glossary!$I$55</definedName>
    <definedName name="recovery_time" localSheetId="8">glossary!$I$136</definedName>
    <definedName name="remaining_battery_percent" localSheetId="8">glossary!#REF!</definedName>
    <definedName name="resource10_type" localSheetId="5">NEW!$D$4</definedName>
    <definedName name="resource2_ref_id" localSheetId="5">NEW!#REF!</definedName>
    <definedName name="resource3_ref_id" localSheetId="5">NEW!#REF!</definedName>
    <definedName name="resource4_ref_id" localSheetId="5">NEW!#REF!</definedName>
    <definedName name="resource8_ref_id" localSheetId="5">NEW!#REF!</definedName>
    <definedName name="sample_station_name" localSheetId="8">glossary!$I$57</definedName>
    <definedName name="sampledesign_clustered" localSheetId="8">glossary!$I$83</definedName>
    <definedName name="sampledesign_convenience" localSheetId="8">glossary!$I$84</definedName>
    <definedName name="sampledesign_paired" localSheetId="8">glossary!$I$128</definedName>
    <definedName name="sampledesign_random" localSheetId="8">glossary!$I$133</definedName>
    <definedName name="sampledesign_stratified" localSheetId="8">glossary!$I$153</definedName>
    <definedName name="sampledesign_stratified_random" localSheetId="8">glossary!$I$154</definedName>
    <definedName name="sampledesign_systematic" localSheetId="8">glossary!$I$157</definedName>
    <definedName name="sampledesign_systematic_random" localSheetId="8">glossary!$I$158</definedName>
    <definedName name="sampledesign_targeted" localSheetId="8">glossary!$I$159</definedName>
    <definedName name="sd_card_id" localSheetId="8">glossary!#REF!</definedName>
    <definedName name="sd_card_replaced" localSheetId="8">glossary!#REF!</definedName>
    <definedName name="sd_card_status" localSheetId="8">glossary!$I$2</definedName>
    <definedName name="security" localSheetId="8">glossary!$I$3</definedName>
    <definedName name="sequence_name" localSheetId="8">glossary!$I$58</definedName>
    <definedName name="service_retrieval_comments" localSheetId="8">glossary!$I$4</definedName>
    <definedName name="service_retrieval_crew" localSheetId="8">glossary!$I$59</definedName>
    <definedName name="service_retrieval_metadata" localSheetId="8">glossary!$I$144</definedName>
    <definedName name="service_retrieval_visit" localSheetId="8">glossary!$I$145</definedName>
    <definedName name="settings_flash_output" localSheetId="8">glossary!$I$101</definedName>
    <definedName name="settings_infrared_illum" localSheetId="8">glossary!$I$111</definedName>
    <definedName name="settings_motion_image_interval" localSheetId="8">glossary!$I$44</definedName>
    <definedName name="settings_photos_per_trigger" localSheetId="8">glossary!$I$50</definedName>
    <definedName name="settings_quiet_period" localSheetId="8">glossary!$I$56</definedName>
    <definedName name="settings_trigger_modes" localSheetId="8">glossary!$I$72</definedName>
    <definedName name="settings_trigger_sensitivity" localSheetId="8">glossary!$I$73</definedName>
    <definedName name="settings_userlabel" localSheetId="8">glossary!$I$168</definedName>
    <definedName name="settings_video_length" localSheetId="8">glossary!$I$13</definedName>
    <definedName name="spatial_autocorrelation" localSheetId="8">glossary!$I$147</definedName>
    <definedName name="species" localSheetId="8">glossary!$I$61</definedName>
    <definedName name="stake_distance" localSheetId="8">glossary!$I$10</definedName>
    <definedName name="state_variable" localSheetId="8">glossary!$I$152</definedName>
    <definedName name="study_area_description" localSheetId="8">glossary!$I$62</definedName>
    <definedName name="study_area_name" localSheetId="8">glossary!$I$63</definedName>
    <definedName name="survey_design_description" localSheetId="8">glossary!$I$11</definedName>
    <definedName name="survey_name" localSheetId="8">glossary!$I$68</definedName>
    <definedName name="survey_objectives" localSheetId="8">glossary!$I$69</definedName>
    <definedName name="tags_age_class" localSheetId="8">glossary!$I$19</definedName>
    <definedName name="tags_sex_class" localSheetId="8">glossary!$I$60</definedName>
    <definedName name="target_species" localSheetId="8">glossary!$I$71</definedName>
    <definedName name="test_image_taken" localSheetId="8">glossary!$I$12</definedName>
    <definedName name="timelapse_image" localSheetId="8">glossary!$I$162</definedName>
    <definedName name="total_number_of_camera_days" localSheetId="8">glossary!$I$164</definedName>
    <definedName name="trigger_event" localSheetId="8">glossary!$I$165</definedName>
    <definedName name="trigger_speed" localSheetId="8">glossary!$I$166</definedName>
    <definedName name="typeid_marked" localSheetId="8">glossary!$I$118</definedName>
    <definedName name="typeid_partially_marked" localSheetId="8">glossary!$I$129</definedName>
    <definedName name="typeid_unmarked" localSheetId="8">glossary!$I$167</definedName>
    <definedName name="utm_zone_camera_location" localSheetId="8">glossary!$I$74</definedName>
    <definedName name="visit_comments" localSheetId="8">glossary!$I$14</definedName>
    <definedName name="visit_metadata" localSheetId="8">glossary!$I$172</definedName>
    <definedName name="walktest_complete" localSheetId="8">glossary!$I$15</definedName>
    <definedName name="walktest_distance" localSheetId="8">glossary!$I$16</definedName>
    <definedName name="walktest_height" localSheetId="8">glossary!$I$17</definedName>
  </definedNames>
  <calcPr calcId="191029"/>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1" i="3" l="1"/>
  <c r="S232" i="3"/>
  <c r="S233" i="3"/>
  <c r="S234" i="3"/>
  <c r="S235" i="3"/>
  <c r="S236" i="3"/>
  <c r="S237" i="3"/>
  <c r="S238" i="3"/>
  <c r="S239" i="3"/>
  <c r="S240" i="3"/>
  <c r="S241" i="3"/>
  <c r="S242"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S3" i="3"/>
  <c r="S2" i="3"/>
  <c r="K80" i="3"/>
  <c r="K127" i="3"/>
  <c r="K130" i="3"/>
  <c r="K124" i="3"/>
  <c r="K129" i="3"/>
  <c r="K123" i="3"/>
  <c r="K125" i="3"/>
  <c r="K126" i="3"/>
  <c r="K213" i="3"/>
  <c r="K210" i="3"/>
  <c r="K212" i="3"/>
  <c r="K211" i="3"/>
  <c r="K200" i="3"/>
  <c r="K201" i="3"/>
  <c r="K207" i="3"/>
  <c r="K203" i="3"/>
  <c r="K204" i="3"/>
  <c r="K202" i="3"/>
  <c r="K208" i="3"/>
  <c r="K209" i="3"/>
  <c r="K205" i="3"/>
  <c r="K206" i="3"/>
  <c r="K128" i="3"/>
  <c r="E12" i="20" l="1"/>
  <c r="E11" i="20"/>
  <c r="E10" i="20"/>
  <c r="E9" i="20"/>
  <c r="E8" i="20"/>
  <c r="E7" i="20"/>
  <c r="E6" i="20"/>
  <c r="E5" i="20"/>
  <c r="E4" i="20"/>
  <c r="E3" i="20"/>
  <c r="E2" i="20"/>
  <c r="AA80" i="13"/>
  <c r="AA79" i="13"/>
  <c r="AA78" i="13"/>
  <c r="AA77" i="13"/>
  <c r="AA76" i="13"/>
  <c r="AA75" i="13"/>
  <c r="AA74" i="13"/>
  <c r="AA73" i="13"/>
  <c r="AA72" i="13"/>
  <c r="AA71" i="13"/>
  <c r="AA70" i="13"/>
  <c r="AA69" i="13"/>
  <c r="AA68" i="13"/>
  <c r="AA67" i="13"/>
  <c r="AA66"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S16" i="13"/>
  <c r="S15" i="13"/>
  <c r="S14" i="13"/>
  <c r="S13" i="13"/>
  <c r="S12" i="13"/>
  <c r="S11" i="13"/>
  <c r="S10" i="13"/>
  <c r="S9" i="13"/>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I15" i="26"/>
  <c r="I14" i="26"/>
  <c r="I13" i="26"/>
  <c r="I12" i="26"/>
  <c r="I11" i="26"/>
  <c r="I10" i="26"/>
  <c r="I9" i="26"/>
  <c r="I8" i="26"/>
  <c r="I7" i="26"/>
  <c r="I6" i="26"/>
  <c r="I5" i="26"/>
  <c r="I4" i="26"/>
  <c r="I3" i="26"/>
  <c r="I2" i="26"/>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D18" i="34"/>
  <c r="D17" i="34"/>
  <c r="D16" i="34"/>
  <c r="D15" i="34"/>
  <c r="D14" i="34"/>
  <c r="D13" i="34"/>
  <c r="D12" i="34"/>
  <c r="D11" i="34"/>
  <c r="D10" i="34"/>
  <c r="D9" i="34"/>
  <c r="D8" i="34"/>
  <c r="D7" i="34"/>
  <c r="D6" i="34"/>
  <c r="D5" i="34"/>
  <c r="D4" i="34"/>
  <c r="D3" i="34"/>
  <c r="D2" i="34"/>
  <c r="R46" i="3"/>
  <c r="Q46" i="3"/>
  <c r="R45" i="3"/>
  <c r="Q45" i="3"/>
  <c r="R177" i="3"/>
  <c r="Q177" i="3"/>
  <c r="R172" i="3"/>
  <c r="Q172" i="3"/>
  <c r="R58" i="3"/>
  <c r="Q58" i="3"/>
  <c r="R171" i="3"/>
  <c r="Q171" i="3"/>
  <c r="R11" i="3"/>
  <c r="Q11" i="3"/>
  <c r="R206" i="3"/>
  <c r="R205" i="3"/>
  <c r="R212" i="3"/>
  <c r="Q212" i="3"/>
  <c r="R211" i="3"/>
  <c r="Q211" i="3"/>
  <c r="R210" i="3"/>
  <c r="Q210" i="3"/>
  <c r="R242" i="3"/>
  <c r="Q242" i="3"/>
  <c r="R241" i="3"/>
  <c r="Q241" i="3"/>
  <c r="R240" i="3"/>
  <c r="Q240" i="3"/>
  <c r="R239" i="3"/>
  <c r="Q239" i="3"/>
  <c r="R56" i="3"/>
  <c r="Q56" i="3"/>
  <c r="R238" i="3"/>
  <c r="Q238" i="3"/>
  <c r="R81" i="3"/>
  <c r="Q81" i="3"/>
  <c r="R77" i="3"/>
  <c r="Q77" i="3"/>
  <c r="R80" i="3"/>
  <c r="Q80" i="3"/>
  <c r="R90" i="3"/>
  <c r="Q90" i="3"/>
  <c r="R89" i="3"/>
  <c r="Q89" i="3"/>
  <c r="R88" i="3"/>
  <c r="Q88" i="3"/>
  <c r="R227" i="3"/>
  <c r="Q227" i="3"/>
  <c r="R87" i="3"/>
  <c r="Q87" i="3"/>
  <c r="R86" i="3"/>
  <c r="Q86" i="3"/>
  <c r="R226" i="3"/>
  <c r="Q226" i="3"/>
  <c r="R213" i="3"/>
  <c r="Q213" i="3"/>
  <c r="R55" i="3"/>
  <c r="Q55" i="3"/>
  <c r="R76" i="3"/>
  <c r="Q76" i="3"/>
  <c r="R236" i="3"/>
  <c r="Q236" i="3"/>
  <c r="R75" i="3"/>
  <c r="Q75" i="3"/>
  <c r="R57" i="3"/>
  <c r="Q57" i="3"/>
  <c r="R181" i="3"/>
  <c r="Q181" i="3"/>
  <c r="R63" i="3"/>
  <c r="Q63" i="3"/>
  <c r="R62" i="3"/>
  <c r="Q62" i="3"/>
  <c r="R61" i="3"/>
  <c r="Q61" i="3"/>
  <c r="R60" i="3"/>
  <c r="Q60" i="3"/>
  <c r="R59" i="3"/>
  <c r="Q59" i="3"/>
  <c r="R180" i="3"/>
  <c r="Q180" i="3"/>
  <c r="R179" i="3"/>
  <c r="Q179" i="3"/>
  <c r="R170" i="3"/>
  <c r="Q170" i="3"/>
  <c r="R169" i="3"/>
  <c r="Q169" i="3"/>
  <c r="R15" i="3"/>
  <c r="Q15" i="3"/>
  <c r="R54" i="3"/>
  <c r="Q54" i="3"/>
  <c r="R168" i="3"/>
  <c r="Q168" i="3"/>
  <c r="R91" i="3"/>
  <c r="Q91" i="3"/>
  <c r="R235" i="3"/>
  <c r="Q235" i="3"/>
  <c r="R53" i="3"/>
  <c r="Q53" i="3"/>
  <c r="R40" i="3"/>
  <c r="Q40" i="3"/>
  <c r="R44" i="3"/>
  <c r="Q44" i="3"/>
  <c r="R43" i="3"/>
  <c r="Q43" i="3"/>
  <c r="R42" i="3"/>
  <c r="Q42" i="3"/>
  <c r="R225" i="3"/>
  <c r="Q225" i="3"/>
  <c r="R224" i="3"/>
  <c r="Q224" i="3"/>
  <c r="R223" i="3"/>
  <c r="Q223" i="3"/>
  <c r="R222" i="3"/>
  <c r="Q222" i="3"/>
  <c r="R221" i="3"/>
  <c r="Q221" i="3"/>
  <c r="R220" i="3"/>
  <c r="Q220" i="3"/>
  <c r="R219" i="3"/>
  <c r="Q219" i="3"/>
  <c r="R218" i="3"/>
  <c r="Q218" i="3"/>
  <c r="R217" i="3"/>
  <c r="Q217" i="3"/>
  <c r="R10" i="3"/>
  <c r="Q10" i="3"/>
  <c r="R166" i="3"/>
  <c r="Q166" i="3"/>
  <c r="R41" i="3"/>
  <c r="Q41" i="3"/>
  <c r="R164" i="3"/>
  <c r="Q164" i="3"/>
  <c r="R14" i="3"/>
  <c r="Q14" i="3"/>
  <c r="R234" i="3"/>
  <c r="Q234" i="3"/>
  <c r="R85" i="3"/>
  <c r="Q85" i="3"/>
  <c r="R84" i="3"/>
  <c r="Q84" i="3"/>
  <c r="R83" i="3"/>
  <c r="Q83" i="3"/>
  <c r="R82" i="3"/>
  <c r="Q82" i="3"/>
  <c r="R214" i="3"/>
  <c r="Q214" i="3"/>
  <c r="R201" i="3"/>
  <c r="Q201" i="3"/>
  <c r="R130" i="3"/>
  <c r="Q130" i="3"/>
  <c r="R127" i="3"/>
  <c r="Q127" i="3"/>
  <c r="R126" i="3"/>
  <c r="Q126" i="3"/>
  <c r="R129" i="3"/>
  <c r="Q129" i="3"/>
  <c r="R128" i="3"/>
  <c r="Q128" i="3"/>
  <c r="R125" i="3"/>
  <c r="Q125" i="3"/>
  <c r="R124" i="3"/>
  <c r="Q124" i="3"/>
  <c r="R123" i="3"/>
  <c r="Q123" i="3"/>
  <c r="R24" i="3"/>
  <c r="Q24" i="3"/>
  <c r="R9" i="3"/>
  <c r="Q9" i="3"/>
  <c r="R158" i="3"/>
  <c r="Q158" i="3"/>
  <c r="R155" i="3"/>
  <c r="Q155" i="3"/>
  <c r="S120" i="3"/>
  <c r="R120" i="3"/>
  <c r="R154" i="3"/>
  <c r="Q154" i="3"/>
  <c r="S119" i="3"/>
  <c r="R119" i="3"/>
  <c r="R149" i="3"/>
  <c r="Q149" i="3"/>
  <c r="S111" i="3"/>
  <c r="R111" i="3"/>
  <c r="R151" i="3"/>
  <c r="Q151" i="3"/>
  <c r="S114" i="3"/>
  <c r="R114" i="3"/>
  <c r="R153" i="3"/>
  <c r="Q153" i="3"/>
  <c r="S112" i="3"/>
  <c r="R112" i="3"/>
  <c r="R150" i="3"/>
  <c r="Q150" i="3"/>
  <c r="S113" i="3"/>
  <c r="R113" i="3"/>
  <c r="S110" i="3"/>
  <c r="R110" i="3"/>
  <c r="R148" i="3"/>
  <c r="Q148" i="3"/>
  <c r="R145" i="3"/>
  <c r="Q145" i="3"/>
  <c r="S107" i="3"/>
  <c r="R107" i="3"/>
  <c r="R146" i="3"/>
  <c r="Q146" i="3"/>
  <c r="S108" i="3"/>
  <c r="R108" i="3"/>
  <c r="R157" i="3"/>
  <c r="Q157" i="3"/>
  <c r="S122" i="3"/>
  <c r="R122" i="3"/>
  <c r="Q122" i="3"/>
  <c r="R156" i="3"/>
  <c r="Q156" i="3"/>
  <c r="S121" i="3"/>
  <c r="R121" i="3"/>
  <c r="Q121" i="3"/>
  <c r="R144" i="3"/>
  <c r="Q144" i="3"/>
  <c r="S106" i="3"/>
  <c r="R106" i="3"/>
  <c r="Q106" i="3"/>
  <c r="R140" i="3"/>
  <c r="Q140" i="3"/>
  <c r="S103" i="3"/>
  <c r="R103" i="3"/>
  <c r="Q103" i="3"/>
  <c r="R134" i="3"/>
  <c r="Q134" i="3"/>
  <c r="S100" i="3"/>
  <c r="R100" i="3"/>
  <c r="Q100" i="3"/>
  <c r="R147" i="3"/>
  <c r="Q147" i="3"/>
  <c r="S109" i="3"/>
  <c r="R109" i="3"/>
  <c r="R143" i="3"/>
  <c r="Q143" i="3"/>
  <c r="R142" i="3"/>
  <c r="Q142" i="3"/>
  <c r="S105" i="3"/>
  <c r="R105" i="3"/>
  <c r="S104" i="3"/>
  <c r="R104" i="3"/>
  <c r="R141" i="3"/>
  <c r="Q141" i="3"/>
  <c r="R137" i="3"/>
  <c r="Q137" i="3"/>
  <c r="S102" i="3"/>
  <c r="R102" i="3"/>
  <c r="R138" i="3"/>
  <c r="Q138" i="3"/>
  <c r="R139" i="3"/>
  <c r="Q139" i="3"/>
  <c r="R135" i="3"/>
  <c r="Q135" i="3"/>
  <c r="S101" i="3"/>
  <c r="R101" i="3"/>
  <c r="R136" i="3"/>
  <c r="Q136" i="3"/>
  <c r="S118" i="3"/>
  <c r="R118" i="3"/>
  <c r="R133" i="3"/>
  <c r="Q133" i="3"/>
  <c r="S99" i="3"/>
  <c r="R99" i="3"/>
  <c r="R208" i="3"/>
  <c r="Q208" i="3"/>
  <c r="R209" i="3"/>
  <c r="Q209" i="3"/>
  <c r="R204" i="3"/>
  <c r="Q204" i="3"/>
  <c r="R207" i="3"/>
  <c r="R203" i="3"/>
  <c r="Q203" i="3"/>
  <c r="R202" i="3"/>
  <c r="Q202" i="3"/>
  <c r="S117" i="3"/>
  <c r="R117" i="3"/>
  <c r="R131" i="3"/>
  <c r="Q131" i="3"/>
  <c r="S98" i="3"/>
  <c r="R98" i="3"/>
  <c r="R132" i="3"/>
  <c r="Q132" i="3"/>
  <c r="S116" i="3"/>
  <c r="R116" i="3"/>
  <c r="S97" i="3"/>
  <c r="R97" i="3"/>
  <c r="R152" i="3"/>
  <c r="Q152" i="3"/>
  <c r="S115" i="3"/>
  <c r="R115" i="3"/>
  <c r="R233" i="3"/>
  <c r="Q233" i="3"/>
  <c r="R8" i="3"/>
  <c r="Q8" i="3"/>
  <c r="R7" i="3"/>
  <c r="Q7" i="3"/>
  <c r="R35" i="3"/>
  <c r="Q35" i="3"/>
  <c r="R232" i="3"/>
  <c r="Q232" i="3"/>
  <c r="R231" i="3"/>
  <c r="Q231" i="3"/>
  <c r="R230" i="3"/>
  <c r="Q230" i="3"/>
  <c r="R74" i="3"/>
  <c r="Q74" i="3"/>
  <c r="R229" i="3"/>
  <c r="Q229" i="3"/>
  <c r="R228" i="3"/>
  <c r="Q228" i="3"/>
  <c r="R67" i="3"/>
  <c r="Q67" i="3"/>
  <c r="R199" i="3"/>
  <c r="Q199" i="3"/>
  <c r="R79" i="3"/>
  <c r="Q79" i="3"/>
  <c r="R78" i="3"/>
  <c r="Q78" i="3"/>
  <c r="R73" i="3"/>
  <c r="Q73" i="3"/>
  <c r="R64" i="3"/>
  <c r="Q64" i="3"/>
  <c r="R198" i="3"/>
  <c r="Q198" i="3"/>
  <c r="R197" i="3"/>
  <c r="Q197" i="3"/>
  <c r="R34" i="3"/>
  <c r="Q34" i="3"/>
  <c r="R66" i="3"/>
  <c r="Q66" i="3"/>
  <c r="R65" i="3"/>
  <c r="Q65" i="3"/>
  <c r="R196" i="3"/>
  <c r="Q196" i="3"/>
  <c r="R195" i="3"/>
  <c r="Q195" i="3"/>
  <c r="R194" i="3"/>
  <c r="Q194" i="3"/>
  <c r="R72" i="3"/>
  <c r="Q72" i="3"/>
  <c r="R13" i="3"/>
  <c r="Q13" i="3"/>
  <c r="R193" i="3"/>
  <c r="Q193" i="3"/>
  <c r="R192" i="3"/>
  <c r="Q192" i="3"/>
  <c r="R52" i="3"/>
  <c r="Q52" i="3"/>
  <c r="R51" i="3"/>
  <c r="Q51" i="3"/>
  <c r="R191" i="3"/>
  <c r="Q191" i="3"/>
  <c r="R190" i="3"/>
  <c r="Q190" i="3"/>
  <c r="R189" i="3"/>
  <c r="Q189" i="3"/>
  <c r="R71" i="3"/>
  <c r="Q71" i="3"/>
  <c r="R188" i="3"/>
  <c r="Q188" i="3"/>
  <c r="R6" i="3"/>
  <c r="Q6" i="3"/>
  <c r="R187" i="3"/>
  <c r="Q187" i="3"/>
  <c r="R186" i="3"/>
  <c r="Q186" i="3"/>
  <c r="R185" i="3"/>
  <c r="Q185" i="3"/>
  <c r="R184" i="3"/>
  <c r="Q184" i="3"/>
  <c r="R183" i="3"/>
  <c r="Q183" i="3"/>
  <c r="R176" i="3"/>
  <c r="Q176" i="3"/>
  <c r="R23" i="3"/>
  <c r="Q23" i="3"/>
  <c r="R22" i="3"/>
  <c r="Q22" i="3"/>
  <c r="R175" i="3"/>
  <c r="Q175" i="3"/>
  <c r="R21" i="3"/>
  <c r="Q21" i="3"/>
  <c r="R20" i="3"/>
  <c r="Q20" i="3"/>
  <c r="R19" i="3"/>
  <c r="Q19" i="3"/>
  <c r="R18" i="3"/>
  <c r="Q18" i="3"/>
  <c r="R17" i="3"/>
  <c r="Q17" i="3"/>
  <c r="R174" i="3"/>
  <c r="Q174" i="3"/>
  <c r="R16" i="3"/>
  <c r="Q16" i="3"/>
  <c r="R173" i="3"/>
  <c r="Q173" i="3"/>
  <c r="R200" i="3"/>
  <c r="Q200" i="3"/>
  <c r="R182" i="3"/>
  <c r="Q182" i="3"/>
  <c r="R167" i="3"/>
  <c r="Q167" i="3"/>
  <c r="R216" i="3"/>
  <c r="Q216" i="3"/>
  <c r="R39" i="3"/>
  <c r="Q39" i="3"/>
  <c r="R33" i="3"/>
  <c r="Q33" i="3"/>
  <c r="R38" i="3"/>
  <c r="Q38" i="3"/>
  <c r="R32" i="3"/>
  <c r="Q32" i="3"/>
  <c r="R37" i="3"/>
  <c r="Q37" i="3"/>
  <c r="R31" i="3"/>
  <c r="Q31" i="3"/>
  <c r="R5" i="3"/>
  <c r="Q5" i="3"/>
  <c r="R4" i="3"/>
  <c r="Q4" i="3"/>
  <c r="R3" i="3"/>
  <c r="Q3" i="3"/>
  <c r="R165" i="3"/>
  <c r="Q165" i="3"/>
  <c r="R30" i="3"/>
  <c r="Q30" i="3"/>
  <c r="R50" i="3"/>
  <c r="Q50" i="3"/>
  <c r="R49" i="3"/>
  <c r="Q49" i="3"/>
  <c r="R215" i="3"/>
  <c r="Q215" i="3"/>
  <c r="R29" i="3"/>
  <c r="Q29" i="3"/>
  <c r="R48" i="3"/>
  <c r="Q48" i="3"/>
  <c r="R178" i="3"/>
  <c r="Q178" i="3"/>
  <c r="R28" i="3"/>
  <c r="Q28" i="3"/>
  <c r="R27" i="3"/>
  <c r="Q27" i="3"/>
  <c r="R36" i="3"/>
  <c r="Q36" i="3"/>
  <c r="R26" i="3"/>
  <c r="Q26" i="3"/>
  <c r="R25" i="3"/>
  <c r="Q25" i="3"/>
  <c r="R163" i="3"/>
  <c r="Q163" i="3"/>
  <c r="R162" i="3"/>
  <c r="Q162" i="3"/>
  <c r="R161" i="3"/>
  <c r="Q161" i="3"/>
  <c r="R2" i="3"/>
  <c r="Q2" i="3"/>
  <c r="R160" i="3"/>
  <c r="Q160" i="3"/>
  <c r="R159" i="3"/>
  <c r="Q159" i="3"/>
  <c r="R70" i="3"/>
  <c r="Q70" i="3"/>
  <c r="R69" i="3"/>
  <c r="Q69" i="3"/>
  <c r="R96" i="3"/>
  <c r="Q96" i="3"/>
  <c r="R95" i="3"/>
  <c r="Q95" i="3"/>
  <c r="R94" i="3"/>
  <c r="Q94" i="3"/>
  <c r="R93" i="3"/>
  <c r="Q93" i="3"/>
  <c r="R92" i="3"/>
  <c r="Q92" i="3"/>
  <c r="R68" i="3"/>
  <c r="Q68" i="3"/>
  <c r="R12" i="3"/>
  <c r="Q12" i="3"/>
  <c r="Q79" i="22"/>
  <c r="Q78" i="22"/>
  <c r="Q77" i="22"/>
  <c r="Q76" i="22"/>
  <c r="Q75" i="22"/>
  <c r="Q74" i="22"/>
  <c r="Q73" i="22"/>
  <c r="Q72" i="22"/>
  <c r="Q71" i="22"/>
  <c r="Q70" i="22"/>
  <c r="Q69" i="22"/>
  <c r="Q68" i="22"/>
  <c r="Q67" i="22"/>
  <c r="Q66" i="22"/>
  <c r="Q65" i="22"/>
  <c r="Q64" i="22"/>
  <c r="Q63" i="22"/>
  <c r="Q62" i="22"/>
  <c r="Q61" i="22"/>
  <c r="Q60" i="22"/>
  <c r="Q59" i="22"/>
  <c r="Q58" i="22"/>
  <c r="Q57" i="22"/>
  <c r="Q56" i="22"/>
  <c r="Q55" i="22"/>
  <c r="Q54" i="22"/>
  <c r="Q53" i="22"/>
  <c r="Q52" i="22"/>
  <c r="Q51" i="22"/>
  <c r="Q50" i="22"/>
  <c r="Q49" i="22"/>
  <c r="Q48" i="22"/>
  <c r="Q47" i="22"/>
  <c r="Q46" i="22"/>
  <c r="Q45" i="22"/>
  <c r="Q44" i="22"/>
  <c r="Q43" i="22"/>
  <c r="Q42" i="22"/>
  <c r="Q4" i="22"/>
  <c r="Q3" i="22"/>
  <c r="Q2" i="22"/>
  <c r="Q81" i="22"/>
  <c r="Q80" i="22"/>
  <c r="R47" i="3"/>
  <c r="Q47" i="3"/>
  <c r="D94" i="34"/>
  <c r="D93" i="34"/>
  <c r="D92" i="34"/>
  <c r="D91" i="34"/>
  <c r="D90" i="34"/>
  <c r="I264" i="26"/>
  <c r="I263" i="26"/>
  <c r="I262" i="26"/>
  <c r="AA81" i="13"/>
  <c r="E17" i="20"/>
  <c r="E16" i="20"/>
  <c r="E15" i="20"/>
  <c r="E14" i="20"/>
  <c r="E13" i="20"/>
  <c r="G237" i="3"/>
  <c r="G68" i="3" l="1"/>
  <c r="G92" i="3"/>
  <c r="G93" i="3"/>
  <c r="G94" i="3"/>
  <c r="G95" i="3"/>
  <c r="G96" i="3"/>
  <c r="G69" i="3"/>
  <c r="G70" i="3"/>
  <c r="G159" i="3"/>
  <c r="G160" i="3"/>
  <c r="G2" i="3"/>
  <c r="G161" i="3"/>
  <c r="G162" i="3"/>
  <c r="G163" i="3"/>
  <c r="G25" i="3"/>
  <c r="G26" i="3"/>
  <c r="G36" i="3"/>
  <c r="G27" i="3"/>
  <c r="G28" i="3"/>
  <c r="G178" i="3"/>
  <c r="G48" i="3"/>
  <c r="G29" i="3"/>
  <c r="G215" i="3"/>
  <c r="G49" i="3"/>
  <c r="G50" i="3"/>
  <c r="G30" i="3"/>
  <c r="G165" i="3"/>
  <c r="G3" i="3"/>
  <c r="G4" i="3"/>
  <c r="G5" i="3"/>
  <c r="G31" i="3"/>
  <c r="G37" i="3"/>
  <c r="G32" i="3"/>
  <c r="G38" i="3"/>
  <c r="G33" i="3"/>
  <c r="G39" i="3"/>
  <c r="G216" i="3"/>
  <c r="G167" i="3"/>
  <c r="G182" i="3"/>
  <c r="G200" i="3"/>
  <c r="G173" i="3"/>
  <c r="G16" i="3"/>
  <c r="G174" i="3"/>
  <c r="G17" i="3"/>
  <c r="G18" i="3"/>
  <c r="G19" i="3"/>
  <c r="G20" i="3"/>
  <c r="G21" i="3"/>
  <c r="G175" i="3"/>
  <c r="G22" i="3"/>
  <c r="G23" i="3"/>
  <c r="G176" i="3"/>
  <c r="G183" i="3"/>
  <c r="G184" i="3"/>
  <c r="G185" i="3"/>
  <c r="G186" i="3"/>
  <c r="G187" i="3"/>
  <c r="G6" i="3"/>
  <c r="G188" i="3"/>
  <c r="G71" i="3"/>
  <c r="G189" i="3"/>
  <c r="G190" i="3"/>
  <c r="G191" i="3"/>
  <c r="G51" i="3"/>
  <c r="G52" i="3"/>
  <c r="G192" i="3"/>
  <c r="G193" i="3"/>
  <c r="G13" i="3"/>
  <c r="G72" i="3"/>
  <c r="G194" i="3"/>
  <c r="G195" i="3"/>
  <c r="G196" i="3"/>
  <c r="G65" i="3"/>
  <c r="G66" i="3"/>
  <c r="G34" i="3"/>
  <c r="G197" i="3"/>
  <c r="G198" i="3"/>
  <c r="G64" i="3"/>
  <c r="G73" i="3"/>
  <c r="G78" i="3"/>
  <c r="G79" i="3"/>
  <c r="G199" i="3"/>
  <c r="G67" i="3"/>
  <c r="G228" i="3"/>
  <c r="G229" i="3"/>
  <c r="G74" i="3"/>
  <c r="G230" i="3"/>
  <c r="G231" i="3"/>
  <c r="G232" i="3"/>
  <c r="G35" i="3"/>
  <c r="G7" i="3"/>
  <c r="G8" i="3"/>
  <c r="G233" i="3"/>
  <c r="G115" i="3"/>
  <c r="G152" i="3"/>
  <c r="G97" i="3"/>
  <c r="G116" i="3"/>
  <c r="G132" i="3"/>
  <c r="G98" i="3"/>
  <c r="G131" i="3"/>
  <c r="G133" i="3"/>
  <c r="G117" i="3"/>
  <c r="G202" i="3"/>
  <c r="G203" i="3"/>
  <c r="G207" i="3"/>
  <c r="G204" i="3"/>
  <c r="G209" i="3"/>
  <c r="G208" i="3"/>
  <c r="G99" i="3"/>
  <c r="G135" i="3"/>
  <c r="G118" i="3"/>
  <c r="G136" i="3"/>
  <c r="G101" i="3"/>
  <c r="G139" i="3"/>
  <c r="G138" i="3"/>
  <c r="G102" i="3"/>
  <c r="G137" i="3"/>
  <c r="G141" i="3"/>
  <c r="G104" i="3"/>
  <c r="G105" i="3"/>
  <c r="G142" i="3"/>
  <c r="G143" i="3"/>
  <c r="G109" i="3"/>
  <c r="G147" i="3"/>
  <c r="G100" i="3"/>
  <c r="G134" i="3"/>
  <c r="G103" i="3"/>
  <c r="G140" i="3"/>
  <c r="G106" i="3"/>
  <c r="G144" i="3"/>
  <c r="G121" i="3"/>
  <c r="G156" i="3"/>
  <c r="G122" i="3"/>
  <c r="G157" i="3"/>
  <c r="G108" i="3"/>
  <c r="G146" i="3"/>
  <c r="G107" i="3"/>
  <c r="G145" i="3"/>
  <c r="G148" i="3"/>
  <c r="G110" i="3"/>
  <c r="G113" i="3"/>
  <c r="G150" i="3"/>
  <c r="G112" i="3"/>
  <c r="G153" i="3"/>
  <c r="G114" i="3"/>
  <c r="G151" i="3"/>
  <c r="G111" i="3"/>
  <c r="G149" i="3"/>
  <c r="G119" i="3"/>
  <c r="G154" i="3"/>
  <c r="G120" i="3"/>
  <c r="G155" i="3"/>
  <c r="G158" i="3"/>
  <c r="G9" i="3"/>
  <c r="G24" i="3"/>
  <c r="G123" i="3"/>
  <c r="G124" i="3"/>
  <c r="G125" i="3"/>
  <c r="G128" i="3"/>
  <c r="G129" i="3"/>
  <c r="G126" i="3"/>
  <c r="G127" i="3"/>
  <c r="G130" i="3"/>
  <c r="G201" i="3"/>
  <c r="G214" i="3"/>
  <c r="G82" i="3"/>
  <c r="G83" i="3"/>
  <c r="G84" i="3"/>
  <c r="G85" i="3"/>
  <c r="G234" i="3"/>
  <c r="G14" i="3"/>
  <c r="G164" i="3"/>
  <c r="G41" i="3"/>
  <c r="G166" i="3"/>
  <c r="G10" i="3"/>
  <c r="G217" i="3"/>
  <c r="G218" i="3"/>
  <c r="G219" i="3"/>
  <c r="G220" i="3"/>
  <c r="G221" i="3"/>
  <c r="G222" i="3"/>
  <c r="G223" i="3"/>
  <c r="G224" i="3"/>
  <c r="G225" i="3"/>
  <c r="G42" i="3"/>
  <c r="G43" i="3"/>
  <c r="G44" i="3"/>
  <c r="G40" i="3"/>
  <c r="G53" i="3"/>
  <c r="G235" i="3"/>
  <c r="G91" i="3"/>
  <c r="G168" i="3"/>
  <c r="G54" i="3"/>
  <c r="G15" i="3"/>
  <c r="G169" i="3"/>
  <c r="G170" i="3"/>
  <c r="G179" i="3"/>
  <c r="G180" i="3"/>
  <c r="G59" i="3"/>
  <c r="G60" i="3"/>
  <c r="G61" i="3"/>
  <c r="G62" i="3"/>
  <c r="G63" i="3"/>
  <c r="G181" i="3"/>
  <c r="G57" i="3"/>
  <c r="G75" i="3"/>
  <c r="G236" i="3"/>
  <c r="G76" i="3"/>
  <c r="G55" i="3"/>
  <c r="G213" i="3"/>
  <c r="G226" i="3"/>
  <c r="G86" i="3"/>
  <c r="G87" i="3"/>
  <c r="G227" i="3"/>
  <c r="G88" i="3"/>
  <c r="G89" i="3"/>
  <c r="G90" i="3"/>
  <c r="G80" i="3"/>
  <c r="G77" i="3"/>
  <c r="G81" i="3"/>
  <c r="G238" i="3"/>
  <c r="G56" i="3"/>
  <c r="G239" i="3"/>
  <c r="G240" i="3"/>
  <c r="G241" i="3"/>
  <c r="G242" i="3"/>
  <c r="G210" i="3"/>
  <c r="G211" i="3"/>
  <c r="G212" i="3"/>
  <c r="G205" i="3"/>
  <c r="G206" i="3"/>
  <c r="G11" i="3"/>
  <c r="G171" i="3"/>
  <c r="G58" i="3"/>
  <c r="G172" i="3"/>
  <c r="G177" i="3"/>
  <c r="G45" i="3"/>
  <c r="G46" i="3"/>
  <c r="G47" i="3"/>
  <c r="G12" i="3"/>
  <c r="I13" i="20" l="1"/>
  <c r="I3" i="20"/>
  <c r="I4" i="20"/>
  <c r="I5" i="20"/>
  <c r="I6" i="20"/>
  <c r="I7" i="20"/>
  <c r="I8" i="20"/>
  <c r="I9" i="20"/>
  <c r="I10" i="20"/>
  <c r="I11" i="20"/>
  <c r="I12" i="20"/>
  <c r="I14" i="20"/>
  <c r="I15" i="20"/>
  <c r="I16" i="20"/>
  <c r="I17" i="20"/>
  <c r="I2" i="20"/>
  <c r="D2" i="28"/>
  <c r="E2" i="28"/>
  <c r="D3" i="28"/>
  <c r="E3" i="28"/>
  <c r="G3" i="28"/>
  <c r="D4" i="28"/>
  <c r="E4" i="28" s="1"/>
  <c r="D5" i="28"/>
  <c r="E5" i="28" s="1"/>
  <c r="F8" i="28"/>
  <c r="E9" i="28"/>
  <c r="F9" i="28" s="1"/>
  <c r="E10" i="28"/>
  <c r="F10" i="28"/>
  <c r="E11" i="28"/>
  <c r="E12" i="28" s="1"/>
  <c r="F11" i="28"/>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F12" i="28" l="1"/>
  <c r="E13" i="28"/>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<sst xmlns="http://schemas.openxmlformats.org/spreadsheetml/2006/main" count="6660" uniqueCount="2719">
  <si>
    <t>term</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</si>
  <si>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</si>
  <si>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</si>
  <si>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</si>
  <si>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</si>
  <si>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</si>
  <si>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</si>
  <si>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</si>
  <si>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</si>
  <si>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</si>
  <si>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</si>
  <si>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</si>
  <si>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</si>
  <si>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</si>
  <si>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</si>
  <si>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</si>
  <si>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</si>
  <si>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</si>
  <si>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</si>
  <si>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</si>
  <si>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</si>
  <si>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</si>
  <si>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</si>
  <si>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</si>
  <si>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</si>
  <si>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</si>
  <si>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</si>
  <si>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</si>
  <si>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</si>
  <si>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</si>
  <si>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</si>
  <si>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</si>
  <si>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</si>
  <si>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</si>
  <si>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</si>
  <si>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</si>
  <si>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</si>
  <si>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</si>
  <si>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</si>
  <si>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</si>
  <si>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</si>
  <si>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</si>
  <si>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</si>
  <si>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</si>
  <si>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</si>
  <si>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</si>
  <si>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</si>
  <si>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</si>
  <si>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</si>
  <si>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</si>
  <si>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</si>
  <si>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</si>
  <si>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</si>
  <si>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</si>
  <si>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</si>
  <si>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</si>
  <si>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</si>
  <si>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</si>
  <si>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</si>
  <si>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</si>
  <si>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</si>
  <si>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</si>
  <si>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</si>
  <si>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</si>
  <si>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</si>
  <si>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</si>
  <si>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</si>
  <si>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</si>
  <si>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</si>
  <si>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</si>
  <si>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</si>
  <si>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</si>
  <si>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</si>
  <si>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</si>
  <si>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</si>
  <si>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</si>
  <si>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</si>
  <si>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</si>
  <si>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</si>
  <si>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</si>
  <si>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</si>
  <si>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</si>
  <si>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</si>
  <si>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</si>
  <si>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</si>
  <si>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</si>
  <si>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</si>
  <si>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</si>
  <si>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</si>
  <si>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</si>
  <si>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</si>
  <si>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</si>
  <si>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</si>
  <si>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</si>
  <si>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</si>
  <si>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</si>
  <si>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</si>
  <si>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</si>
  <si>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</si>
  <si>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</si>
  <si>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</si>
  <si>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</si>
  <si>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</si>
  <si>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</si>
  <si>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</si>
  <si>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</si>
  <si>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</si>
  <si>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</si>
  <si>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</si>
  <si>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</si>
  <si>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</si>
  <si>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</si>
  <si>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</si>
  <si>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</si>
  <si>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</si>
  <si>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</si>
  <si>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</si>
  <si>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</si>
  <si>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</si>
  <si>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</si>
  <si>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</si>
  <si>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</si>
  <si>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</si>
  <si>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</si>
  <si>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</si>
  <si>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</si>
  <si>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</si>
  <si>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</si>
  <si>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</si>
  <si>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</si>
  <si>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</si>
  <si>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</si>
  <si>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</si>
  <si>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</si>
  <si>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</si>
  <si>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</si>
  <si>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</si>
  <si>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</si>
  <si>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</si>
  <si>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</si>
  <si>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</si>
  <si>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</si>
  <si>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</si>
  <si>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</si>
  <si>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</si>
  <si>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</si>
  <si>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</si>
  <si>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</si>
  <si>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</si>
  <si>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</si>
  <si>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</si>
  <si>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</si>
  <si>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</si>
  <si>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</si>
  <si>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</si>
  <si>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</si>
  <si>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</si>
  <si>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</si>
  <si>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</si>
  <si>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</si>
  <si>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</si>
  <si>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</si>
  <si>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</si>
  <si>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</si>
  <si>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</si>
  <si>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</si>
  <si>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</si>
  <si>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</si>
  <si>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</si>
  <si>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</si>
  <si>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</si>
  <si>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</si>
  <si>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</si>
  <si>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</si>
  <si>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</si>
  <si>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</si>
  <si>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</si>
  <si>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</si>
  <si>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</si>
  <si>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</si>
  <si>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</si>
  <si>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</si>
  <si>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</si>
  <si>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</si>
  <si>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</si>
  <si>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</si>
  <si>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</si>
  <si>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</si>
  <si>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</si>
  <si>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</si>
  <si>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</si>
  <si>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</si>
  <si>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</si>
  <si>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</si>
  <si>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</si>
  <si>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</si>
  <si>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</si>
  <si>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</si>
  <si>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</si>
  <si>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</si>
  <si>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</si>
  <si>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</si>
  <si>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</si>
  <si>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</si>
  <si>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</si>
  <si>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</si>
  <si>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</si>
  <si>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</si>
  <si>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</si>
  <si>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</si>
  <si>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</si>
  <si>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</si>
  <si>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</si>
  <si>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</si>
  <si>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</si>
  <si>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</si>
  <si>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</si>
  <si>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</si>
  <si>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</si>
  <si>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</si>
  <si>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</si>
  <si>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</si>
  <si>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</si>
  <si>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</si>
  <si>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</si>
  <si>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</si>
  <si>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</si>
  <si>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</si>
  <si>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</si>
  <si>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</si>
  <si>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</si>
  <si>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</si>
  <si>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</si>
  <si>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</si>
  <si>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</si>
  <si>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</si>
  <si>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</si>
  <si>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</si>
  <si>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</si>
  <si>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</si>
  <si>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</si>
  <si>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</si>
  <si>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</si>
  <si>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</si>
  <si>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</si>
  <si>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</si>
  <si>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</si>
  <si>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</si>
  <si>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</si>
  <si>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</si>
  <si>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</si>
  <si>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</si>
  <si>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</si>
  <si>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</si>
  <si>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</si>
  <si>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</si>
  <si>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</si>
  <si>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</si>
  <si>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</si>
  <si>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</si>
  <si>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</si>
  <si>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</si>
  <si>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</si>
  <si>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</si>
  <si>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</si>
  <si>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</si>
  <si>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</si>
  <si>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</si>
  <si>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</si>
  <si>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</si>
  <si>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</si>
  <si>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</si>
  <si>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</si>
  <si>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</si>
  <si>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</si>
  <si>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</si>
  <si>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</si>
  <si>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</si>
  <si>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</si>
  <si>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</si>
  <si>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</si>
  <si>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</si>
  <si>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</si>
  <si>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</si>
  <si>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</si>
  <si>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</si>
  <si>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</si>
  <si>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</si>
  <si>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</si>
  <si>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</si>
  <si>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</si>
  <si>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</si>
  <si>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</si>
  <si>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</si>
  <si>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</si>
  <si>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</si>
  <si>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</si>
  <si>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</si>
  <si>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</si>
  <si>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</si>
  <si>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</si>
  <si>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</si>
  <si>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</si>
  <si>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</si>
  <si>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</si>
  <si>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</si>
  <si>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</si>
  <si>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</si>
  <si>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</si>
  <si>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</si>
  <si>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</si>
  <si>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</si>
  <si>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</si>
  <si>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</si>
  <si>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</si>
  <si>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</si>
  <si>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</si>
  <si>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</si>
  <si>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</si>
  <si>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</si>
  <si>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</si>
  <si>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</si>
  <si>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</si>
  <si>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</si>
  <si>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</si>
  <si>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</si>
  <si>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</si>
  <si>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</si>
  <si>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</si>
  <si>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</si>
  <si>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</si>
  <si>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</si>
  <si>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</si>
  <si>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</si>
  <si>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</si>
  <si>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</si>
  <si>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</si>
  <si>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</si>
  <si>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</si>
  <si>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</si>
  <si>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</si>
  <si>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</si>
  <si>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</si>
  <si>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</si>
  <si>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</si>
  <si>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</si>
  <si>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</si>
  <si>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</si>
  <si>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</si>
  <si>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</si>
  <si>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</si>
  <si>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</si>
  <si>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</si>
  <si>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</si>
  <si>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</si>
  <si>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</si>
  <si>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</si>
  <si>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</si>
  <si>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</si>
  <si>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</si>
  <si>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</si>
  <si>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</si>
  <si>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</si>
  <si>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</si>
  <si>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</si>
  <si>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</si>
  <si>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</si>
  <si>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</si>
  <si>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</si>
  <si>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</si>
  <si>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</si>
  <si>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</si>
  <si>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</si>
  <si>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</si>
  <si>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</si>
  <si>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</si>
  <si>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</si>
  <si>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</si>
  <si>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</si>
  <si>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</si>
  <si>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</si>
  <si>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</si>
  <si>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</si>
  <si>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</si>
  <si>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</si>
  <si>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</si>
  <si>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</si>
  <si>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</si>
  <si>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</si>
  <si>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</si>
  <si>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</si>
  <si>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</si>
  <si>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</si>
  <si>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</si>
  <si>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</si>
  <si>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</si>
  <si>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</si>
  <si>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</si>
  <si>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</si>
  <si>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</si>
  <si>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</si>
  <si>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</si>
  <si>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</si>
  <si>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</si>
  <si>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</si>
  <si>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</si>
  <si>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</si>
  <si>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</si>
  <si>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</si>
  <si>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</si>
  <si>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</si>
  <si>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</si>
  <si>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</si>
  <si>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</si>
  <si>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</si>
  <si>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</si>
  <si>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</si>
  <si>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</si>
  <si>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</si>
  <si>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</si>
  <si>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</si>
  <si>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</si>
  <si>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</si>
  <si>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</si>
  <si>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</si>
  <si>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</si>
  <si>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</si>
  <si>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</si>
  <si>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</si>
  <si>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</si>
  <si>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</si>
  <si>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</si>
  <si>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</si>
  <si>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</si>
  <si>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</si>
  <si>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</si>
  <si>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</si>
  <si>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</si>
  <si>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</si>
  <si>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</si>
  <si>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</si>
  <si>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</si>
  <si>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</si>
  <si>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</si>
  <si>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</si>
  <si>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</si>
  <si>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</si>
  <si>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</si>
  <si>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</si>
  <si>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</si>
  <si>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</si>
  <si>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</si>
  <si>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</si>
  <si>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</si>
  <si>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</si>
  <si>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</si>
  <si>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</si>
  <si>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</si>
  <si>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</si>
  <si>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</si>
  <si>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</si>
  <si>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</si>
  <si>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</si>
  <si>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</si>
  <si>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</si>
  <si>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</si>
  <si>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</si>
  <si>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</si>
  <si>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</si>
  <si>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</si>
  <si>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</si>
  <si>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</si>
  <si>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</si>
  <si>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</si>
  <si>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</si>
  <si>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</si>
  <si>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</si>
  <si>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</si>
  <si>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</si>
  <si>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key_type</t>
  </si>
  <si>
    <t>field</t>
  </si>
  <si>
    <t>field_option</t>
  </si>
  <si>
    <t>field_name_text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</si>
  <si>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</si>
  <si>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</si>
  <si>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</si>
  <si>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</si>
  <si>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</si>
  <si>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</si>
  <si>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</si>
  <si>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</si>
  <si>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</si>
  <si>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</si>
  <si>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</si>
  <si>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</si>
  <si>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</si>
  <si>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</si>
  <si>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</si>
  <si>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</si>
  <si>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</si>
  <si>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</si>
  <si>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</si>
  <si>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</si>
  <si>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</si>
  <si>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</si>
  <si>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</si>
  <si>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</si>
  <si>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</si>
  <si>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</si>
  <si>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</si>
  <si>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</si>
  <si>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</si>
  <si>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</si>
  <si>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</si>
  <si>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</si>
  <si>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</si>
  <si>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</si>
  <si>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</si>
  <si>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</si>
  <si>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</si>
  <si>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</si>
  <si>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</si>
  <si>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</si>
  <si>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</si>
  <si>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</si>
  <si>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</si>
  <si>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</si>
  <si>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</si>
  <si>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</si>
  <si>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</si>
  <si>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</si>
  <si>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</si>
  <si>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</si>
  <si>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</si>
  <si>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</si>
  <si>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</si>
  <si>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</si>
  <si>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</si>
  <si>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</si>
  <si>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</si>
  <si>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</si>
  <si>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</si>
  <si>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</si>
  <si>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</si>
  <si>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</si>
  <si>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</si>
  <si>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</si>
  <si>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</si>
  <si>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</si>
  <si>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</si>
  <si>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</si>
  <si>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</si>
  <si>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</si>
  <si>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</si>
  <si>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</si>
  <si>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</si>
  <si>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</si>
  <si>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</si>
  <si>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</si>
  <si>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</si>
  <si>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</si>
  <si>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</si>
  <si>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</si>
  <si>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</si>
  <si>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</si>
  <si>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</si>
  <si>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</si>
  <si>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</si>
  <si>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</si>
  <si>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</si>
  <si>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</si>
  <si>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</si>
  <si>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</si>
  <si>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</si>
  <si>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</si>
  <si>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</si>
  <si>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</si>
  <si>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</si>
  <si>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</si>
  <si>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</si>
  <si>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</si>
  <si>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</si>
  <si>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</si>
  <si>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</si>
  <si>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</si>
  <si>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</si>
  <si>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</si>
  <si>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</si>
  <si>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</si>
  <si>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</si>
  <si>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</si>
  <si>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</si>
  <si>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</si>
  <si>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</si>
  <si>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</si>
  <si>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</si>
  <si>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</si>
  <si>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</si>
  <si>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</si>
  <si>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</si>
  <si>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</si>
  <si>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</si>
  <si>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</si>
  <si>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</si>
  <si>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</si>
  <si>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</si>
  <si>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</si>
  <si>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</si>
  <si>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</si>
  <si>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</si>
  <si>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</si>
  <si>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</si>
  <si>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</si>
  <si>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</si>
  <si>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</si>
  <si>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</si>
  <si>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</si>
  <si>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</si>
  <si>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</si>
  <si>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</si>
  <si>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</si>
  <si>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</si>
  <si>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</si>
  <si>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</si>
  <si>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</si>
  <si>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</si>
  <si>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</si>
  <si>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</si>
  <si>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</si>
  <si>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</si>
  <si>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</si>
  <si>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</si>
  <si>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</si>
  <si>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</si>
  <si>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</si>
  <si>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</si>
  <si>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</si>
  <si>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</si>
  <si>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</si>
  <si>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</si>
  <si>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</si>
  <si>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</si>
  <si>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</si>
  <si>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</si>
  <si>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</si>
  <si>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</si>
  <si>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</si>
  <si>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</si>
  <si>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</si>
  <si>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</si>
  <si>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</si>
  <si>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</si>
  <si>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</si>
  <si>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</si>
  <si>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</si>
  <si>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</si>
  <si>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</si>
  <si>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</si>
  <si>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</si>
  <si>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</si>
  <si>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</si>
  <si>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</si>
  <si>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</si>
  <si>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</si>
  <si>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</si>
  <si>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</si>
  <si>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</si>
  <si>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</si>
  <si>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</si>
  <si>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</si>
  <si>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</si>
  <si>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</si>
  <si>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</si>
  <si>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</si>
  <si>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</si>
  <si>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</si>
  <si>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</si>
  <si>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</si>
  <si>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</si>
  <si>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</si>
  <si>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</si>
  <si>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</si>
  <si>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</si>
  <si>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</si>
  <si>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</si>
  <si>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</si>
  <si>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</si>
  <si>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</si>
  <si>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</si>
  <si>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</si>
  <si>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</si>
  <si>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</si>
  <si>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</si>
  <si>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</si>
  <si>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</si>
  <si>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</si>
  <si>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</si>
  <si>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</si>
  <si>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</si>
  <si>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</si>
  <si>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</si>
  <si>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</si>
  <si>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</si>
  <si>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</si>
  <si>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</si>
  <si>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</si>
  <si>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</si>
  <si>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</si>
  <si>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</si>
  <si>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</si>
  <si>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</si>
  <si>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</si>
  <si>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</si>
  <si>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</si>
  <si>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</si>
  <si>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</si>
  <si>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</si>
  <si>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</si>
  <si>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</si>
  <si>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</si>
  <si>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</si>
  <si>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</si>
  <si>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</si>
  <si>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</si>
  <si>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</si>
  <si>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</si>
  <si>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</si>
  <si>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</si>
  <si>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</si>
  <si>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</si>
  <si>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</si>
  <si>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</si>
  <si>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</si>
  <si>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</si>
  <si>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</si>
  <si>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</si>
  <si>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</si>
  <si>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</si>
  <si>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</si>
  <si>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</si>
  <si>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</si>
  <si>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</si>
  <si>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</si>
  <si>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</si>
  <si>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</si>
  <si>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</si>
  <si>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</si>
  <si>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</si>
  <si>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</si>
  <si>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</si>
  <si>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</si>
  <si>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</si>
  <si>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</si>
  <si>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</si>
  <si>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</si>
  <si>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</si>
  <si>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</si>
  <si>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</si>
  <si>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</si>
  <si>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</si>
  <si>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</si>
  <si>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</si>
  <si>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</si>
  <si>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</si>
  <si>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</si>
  <si>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</si>
  <si>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</si>
  <si>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</si>
  <si>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</si>
  <si>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</si>
  <si>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</si>
  <si>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</si>
  <si>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</si>
  <si>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</si>
  <si>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</si>
  <si>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</si>
  <si>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</si>
  <si>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</si>
  <si>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</si>
  <si>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</si>
  <si>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</si>
  <si>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</si>
  <si>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</si>
  <si>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</si>
  <si>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</si>
  <si>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</si>
  <si>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</si>
  <si>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</si>
  <si>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</si>
  <si>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</si>
  <si>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</si>
  <si>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</si>
  <si>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</si>
  <si>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</si>
  <si>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</si>
  <si>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</si>
  <si>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</si>
  <si>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</si>
  <si>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</si>
  <si>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</si>
  <si>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</si>
  <si>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</si>
  <si>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</si>
  <si>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</si>
  <si>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</si>
  <si>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</si>
  <si>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</si>
  <si>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</si>
  <si>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</si>
  <si>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</si>
  <si>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</si>
  <si>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</si>
  <si>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</si>
  <si>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</si>
  <si>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</si>
  <si>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</si>
  <si>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</si>
  <si>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</si>
  <si>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</si>
  <si>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</si>
  <si>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</si>
  <si>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</si>
  <si>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</si>
  <si>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</si>
  <si>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</si>
  <si>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</si>
  <si>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</si>
  <si>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</si>
  <si>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</si>
  <si>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</si>
  <si>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</si>
  <si>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</si>
  <si>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</si>
  <si>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</si>
  <si>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</si>
  <si>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</si>
  <si>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</si>
  <si>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</si>
  <si>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</si>
  <si>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</si>
  <si>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</si>
  <si>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</si>
  <si>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</si>
  <si>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</si>
  <si>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</si>
  <si>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</si>
  <si>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</si>
  <si>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</si>
  <si>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</si>
  <si>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</si>
  <si>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</si>
  <si>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</si>
  <si>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</si>
  <si>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</si>
  <si>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</si>
  <si>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</si>
  <si>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</si>
  <si>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</si>
  <si>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</si>
  <si>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</si>
  <si>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</si>
  <si>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</si>
  <si>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</si>
  <si>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</si>
  <si>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</si>
  <si>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</si>
  <si>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</si>
  <si>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</si>
  <si>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</si>
  <si>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</si>
  <si>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</si>
  <si>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</si>
  <si>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</si>
  <si>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</si>
  <si>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</si>
  <si>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</si>
  <si>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</si>
  <si>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</si>
  <si>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</si>
  <si>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</si>
  <si>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</si>
  <si>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</si>
  <si>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</si>
  <si>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</si>
  <si>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</si>
  <si>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</si>
  <si>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</si>
  <si>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</si>
  <si>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</si>
  <si>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</si>
  <si>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</si>
  <si>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</si>
  <si>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</si>
  <si>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</si>
  <si>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</si>
  <si>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</si>
  <si>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</si>
  <si>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</si>
  <si>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</si>
  <si>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</si>
  <si>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</si>
  <si>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</si>
  <si>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</si>
  <si>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</si>
  <si>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</si>
  <si>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</si>
  <si>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</si>
  <si>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</si>
  <si>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</si>
  <si>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</si>
  <si>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</si>
  <si>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</si>
  <si>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</si>
  <si>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</si>
  <si>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</si>
  <si>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</si>
  <si>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</si>
  <si>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</si>
  <si>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</si>
  <si>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</si>
  <si>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</si>
  <si>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</si>
  <si>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</si>
  <si>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</si>
  <si>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</si>
  <si>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</si>
  <si>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</si>
  <si>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</si>
  <si>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</si>
  <si>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</si>
  <si>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</si>
  <si>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</si>
  <si>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</si>
  <si>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</si>
  <si>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</si>
  <si>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</si>
  <si>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</si>
  <si>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</si>
  <si>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</si>
  <si>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</si>
  <si>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</si>
  <si>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</si>
  <si>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</si>
  <si>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</si>
  <si>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</si>
  <si>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</si>
  <si>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</si>
  <si>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</si>
  <si>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</si>
  <si>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</si>
  <si>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</si>
  <si>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</si>
  <si>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</si>
  <si>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</si>
  <si>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</si>
  <si>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</si>
  <si>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</si>
  <si>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</si>
  <si>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</si>
  <si>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</si>
  <si>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</si>
  <si>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</si>
  <si>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</si>
  <si>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</si>
  <si>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</si>
  <si>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</si>
  <si>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</si>
  <si>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</si>
  <si>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</si>
  <si>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</si>
  <si>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</si>
  <si>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</si>
  <si>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</si>
  <si>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</si>
  <si>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</si>
  <si>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</si>
  <si>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</si>
  <si>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</si>
  <si>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</si>
  <si>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</si>
  <si>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</si>
  <si>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</si>
  <si>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</si>
  <si>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</si>
  <si>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</si>
  <si>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</si>
  <si>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</si>
  <si>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</si>
  <si>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</si>
  <si>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</si>
  <si>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</si>
  <si>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</si>
  <si>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</si>
  <si>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</si>
  <si>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</si>
  <si>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</si>
  <si>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</si>
  <si>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</si>
  <si>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</si>
  <si>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</si>
  <si>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</si>
  <si>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</si>
  <si>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</si>
  <si>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</si>
  <si>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</si>
  <si>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mod_divers_rich_alpha_assump_04</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</si>
  <si>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</si>
  <si>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</si>
  <si>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</si>
  <si>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</si>
  <si>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</si>
  <si>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</si>
  <si>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</si>
  <si>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</si>
  <si>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</si>
  <si>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</si>
  <si>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</si>
  <si>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</si>
  <si>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</si>
  <si>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</si>
  <si>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</si>
  <si>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</si>
  <si>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</si>
  <si>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</si>
  <si>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</si>
  <si>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</si>
  <si>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</si>
  <si>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</si>
  <si>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</si>
  <si>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</si>
  <si>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</si>
  <si>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</si>
  <si>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</si>
  <si>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</si>
  <si>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</si>
  <si>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</si>
  <si>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</si>
  <si>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</si>
  <si>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</si>
  <si>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</si>
  <si>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</si>
  <si>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</si>
  <si>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</si>
  <si>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</si>
  <si>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</si>
  <si>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</si>
  <si>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</si>
  <si>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</si>
  <si>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</si>
  <si>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</si>
  <si>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</si>
  <si>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</si>
  <si>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</si>
  <si>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</si>
  <si>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</si>
  <si>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</si>
  <si>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</si>
  <si>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</si>
  <si>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</si>
  <si>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</si>
  <si>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</si>
  <si>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</si>
  <si>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</si>
  <si>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</si>
  <si>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</si>
  <si>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</si>
  <si>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</si>
  <si>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</si>
  <si>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</si>
  <si>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TRUE-PRI2</t>
  </si>
  <si>
    <t>embed_url</t>
  </si>
  <si>
    <t>sp_detprob_cat_multi</t>
  </si>
  <si>
    <t>sp_rarity_multi</t>
  </si>
  <si>
    <t>sp_size_multi</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</si>
  <si>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</si>
  <si>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</si>
  <si>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</si>
  <si>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</si>
  <si>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</si>
  <si>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</si>
  <si>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</si>
  <si>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</si>
  <si>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</si>
  <si>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</si>
  <si>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</si>
  <si>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</si>
  <si>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</si>
  <si>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</si>
  <si>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</si>
  <si>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</si>
  <si>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</si>
  <si>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</si>
  <si>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</si>
  <si>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</si>
  <si>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</si>
  <si>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</si>
  <si>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</si>
  <si>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</si>
  <si>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</si>
  <si>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</si>
  <si>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</si>
  <si>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</si>
  <si>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</si>
  <si>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</si>
  <si>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</si>
  <si>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</si>
  <si>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</si>
  <si>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</si>
  <si>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</si>
  <si>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</si>
  <si>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</si>
  <si>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</si>
  <si>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</si>
  <si>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</si>
  <si>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</si>
  <si>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</si>
  <si>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</si>
  <si>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</si>
  <si>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</si>
  <si>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</si>
  <si>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</si>
  <si>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</si>
  <si>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</si>
  <si>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</si>
  <si>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</si>
  <si>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</si>
  <si>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</si>
  <si>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</si>
  <si>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</si>
  <si>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</si>
  <si>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</si>
  <si>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</si>
  <si>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</si>
  <si>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</si>
  <si>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</si>
  <si>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</si>
  <si>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</si>
  <si>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</si>
  <si>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</si>
  <si>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</si>
  <si>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</si>
  <si>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</si>
  <si>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</si>
  <si>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</si>
  <si>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</si>
  <si>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</si>
  <si>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</si>
  <si>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</si>
  <si>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</si>
  <si>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</si>
  <si>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</si>
  <si>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</si>
  <si>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</si>
  <si>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</si>
  <si>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</si>
  <si>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</si>
  <si>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</si>
  <si>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</si>
  <si>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</si>
  <si>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</si>
  <si>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</si>
  <si>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</si>
  <si>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</si>
  <si>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</si>
  <si>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</si>
  <si>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</si>
  <si>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</si>
  <si>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</si>
  <si>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</si>
  <si>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</si>
  <si>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</si>
  <si>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</si>
  <si>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</si>
  <si>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</si>
  <si>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</si>
  <si>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</si>
  <si>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</si>
  <si>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</si>
  <si>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</si>
  <si>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</si>
  <si>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</si>
  <si>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</si>
  <si>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</si>
  <si>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</si>
  <si>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</si>
  <si>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</si>
  <si>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</si>
  <si>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</si>
  <si>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</si>
  <si>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</si>
  <si>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</si>
  <si>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</si>
  <si>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</si>
  <si>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</si>
  <si>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</si>
  <si>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</si>
  <si>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</si>
  <si>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</si>
  <si>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</si>
  <si>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</si>
  <si>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</si>
  <si>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</si>
  <si>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</si>
  <si>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</si>
  <si>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Camera locations placement is random, systematic, or systematic random ({{ ref_intext_moeller_et_al_2018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</si>
  <si>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</si>
  <si>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</si>
  <si>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</si>
  <si>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</si>
  <si>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</si>
  <si>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</si>
  <si>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</si>
  <si>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</si>
  <si>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</si>
  <si>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</si>
  <si>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</si>
  <si>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</si>
  <si>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</si>
  <si>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</si>
  <si>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</si>
  <si>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</si>
  <si>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</si>
  <si>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</si>
  <si>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</si>
  <si>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</si>
  <si>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</si>
  <si>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</si>
  <si>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</si>
  <si>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</si>
  <si>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</si>
  <si>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</si>
  <si>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</si>
  <si>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</si>
  <si>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</si>
  <si>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</si>
  <si>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</si>
  <si>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i_lib_prog_2</t>
  </si>
  <si>
    <t>i_lib_prog_6</t>
  </si>
  <si>
    <t>i_lib_prog_7</t>
  </si>
  <si>
    <t>i_lib_prog_4</t>
  </si>
  <si>
    <t>i_lib_prog_1</t>
  </si>
  <si>
    <t>i_lib_prog_3</t>
  </si>
  <si>
    <t>i_lib_prog_5</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</si>
  <si>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</si>
  <si>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</si>
  <si>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</si>
  <si>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</si>
  <si>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</si>
  <si>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</si>
  <si>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</si>
  <si>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</si>
  <si>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</si>
  <si>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</si>
  <si>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</si>
  <si>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</si>
  <si>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</si>
  <si>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</si>
  <si>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</si>
  <si>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</si>
  <si>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</si>
  <si>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</si>
  <si>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</si>
  <si>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</si>
  <si>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</si>
  <si>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</si>
  <si>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</si>
  <si>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</si>
  <si>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</si>
  <si>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</si>
  <si>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</si>
  <si>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</si>
  <si>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</si>
  <si>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</si>
  <si>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</si>
  <si>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</si>
  <si>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</si>
  <si>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</si>
  <si>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</si>
  <si>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</si>
  <si>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</si>
  <si>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</si>
  <si>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</si>
  <si>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</si>
  <si>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</si>
  <si>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title_i_num_cams</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</si>
  <si>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</si>
  <si>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</si>
  <si>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https://ab-rcsc.github.io/rc-decision-support-tool_concept-library/02_dialog-boxes/01_06_cam_strat_covar.html#i_cam_strat_covar</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</si>
  <si>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</si>
  <si>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</si>
  <si>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https://ab-rcsc.github.io/rc-decision-support-tool_concept-library/02_dialog-boxes/01_47_cam_independent.html#i_cam_independent</t>
  </si>
  <si>
    <t>survey_dur_mth</t>
  </si>
  <si>
    <t>link</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</si>
  <si>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</si>
  <si>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</si>
  <si>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</si>
  <si>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</si>
  <si>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</si>
  <si>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</si>
  <si>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</si>
  <si>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</si>
  <si>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</si>
  <si>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</si>
  <si>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</si>
  <si>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</si>
  <si>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</si>
  <si>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</si>
  <si>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</si>
  <si>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</si>
  <si>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</si>
  <si>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</si>
  <si>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</si>
  <si>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</si>
  <si>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</si>
  <si>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</si>
  <si>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</si>
  <si>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</si>
  <si>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</si>
  <si>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</si>
  <si>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</si>
  <si>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</si>
  <si>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</si>
  <si>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</si>
  <si>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</si>
  <si>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</si>
  <si>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</si>
  <si>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</si>
  <si>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</si>
  <si>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</si>
  <si>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</si>
  <si>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</si>
  <si>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</si>
  <si>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family val="2"/>
        <scheme val="minor"/>
      </rPr>
      <t>Age Class**</t>
    </r>
  </si>
  <si>
    <r>
      <t>**</t>
    </r>
    <r>
      <rPr>
        <b/>
        <sz val="11"/>
        <color theme="1"/>
        <rFont val="Aptos Narrow"/>
        <family val="2"/>
        <scheme val="minor"/>
      </rPr>
      <t>Analyst**</t>
    </r>
  </si>
  <si>
    <r>
      <t>**</t>
    </r>
    <r>
      <rPr>
        <b/>
        <sz val="11"/>
        <color rgb="FF000000"/>
        <rFont val="Aptos Narrow"/>
        <family val="2"/>
        <scheme val="minor"/>
      </rPr>
      <t>Bait*/Lure Type</t>
    </r>
    <r>
      <rPr>
        <b/>
        <sz val="11"/>
        <color theme="1"/>
        <rFont val="Aptos Narrow"/>
        <family val="2"/>
        <scheme val="minor"/>
      </rPr>
      <t>**</t>
    </r>
  </si>
  <si>
    <r>
      <t>**</t>
    </r>
    <r>
      <rPr>
        <b/>
        <sz val="11"/>
        <color theme="1"/>
        <rFont val="Aptos Narrow"/>
        <family val="2"/>
        <scheme val="minor"/>
      </rPr>
      <t>Camera Height (m) **</t>
    </r>
  </si>
  <si>
    <r>
      <t>**</t>
    </r>
    <r>
      <rPr>
        <b/>
        <sz val="11"/>
        <color theme="1"/>
        <rFont val="Aptos Narrow"/>
        <family val="2"/>
        <scheme val="minor"/>
      </rPr>
      <t>Camera ID**</t>
    </r>
  </si>
  <si>
    <r>
      <t>**</t>
    </r>
    <r>
      <rPr>
        <b/>
        <sz val="11"/>
        <color theme="1"/>
        <rFont val="Aptos Narrow"/>
        <family val="2"/>
        <scheme val="minor"/>
      </rPr>
      <t>Camera Make**</t>
    </r>
  </si>
  <si>
    <r>
      <t>**</t>
    </r>
    <r>
      <rPr>
        <b/>
        <sz val="11"/>
        <color theme="1"/>
        <rFont val="Aptos Narrow"/>
        <family val="2"/>
        <scheme val="minor"/>
      </rPr>
      <t>Camera Model**</t>
    </r>
  </si>
  <si>
    <r>
      <t>**</t>
    </r>
    <r>
      <rPr>
        <b/>
        <sz val="11"/>
        <color theme="1"/>
        <rFont val="Aptos Narrow"/>
        <family val="2"/>
        <scheme val="minor"/>
      </rPr>
      <t>Camera Serial Number**</t>
    </r>
  </si>
  <si>
    <r>
      <t>**</t>
    </r>
    <r>
      <rPr>
        <b/>
        <sz val="11"/>
        <color theme="1"/>
        <rFont val="Aptos Narrow"/>
        <family val="2"/>
        <scheme val="minor"/>
      </rPr>
      <t>Deployment Crew**</t>
    </r>
  </si>
  <si>
    <r>
      <t>**</t>
    </r>
    <r>
      <rPr>
        <b/>
        <sz val="11"/>
        <color theme="1"/>
        <rFont val="Aptos Narrow"/>
        <family val="2"/>
        <scheme val="minor"/>
      </rPr>
      <t>Deployment End Date Time (DD-MMM-YYYY HH:MM:SS)**</t>
    </r>
  </si>
  <si>
    <r>
      <t>**</t>
    </r>
    <r>
      <rPr>
        <b/>
        <sz val="11"/>
        <color theme="1"/>
        <rFont val="Aptos Narrow"/>
        <family val="2"/>
        <scheme val="minor"/>
      </rPr>
      <t>Deployment Name**</t>
    </r>
  </si>
  <si>
    <r>
      <t>**</t>
    </r>
    <r>
      <rPr>
        <b/>
        <sz val="11"/>
        <color theme="1"/>
        <rFont val="Aptos Narrow"/>
        <family val="2"/>
        <scheme val="minor"/>
      </rPr>
      <t>Deployment Start Date Time (DD-MMM-YYYY HH:MM:SS)**</t>
    </r>
  </si>
  <si>
    <r>
      <t>**</t>
    </r>
    <r>
      <rPr>
        <b/>
        <sz val="11"/>
        <color rgb="FF000000"/>
        <rFont val="Aptos Narrow"/>
        <family val="2"/>
        <scheme val="minor"/>
      </rPr>
      <t>Event Type</t>
    </r>
    <r>
      <rPr>
        <b/>
        <sz val="11"/>
        <color theme="1"/>
        <rFont val="Aptos Narrow"/>
        <family val="2"/>
        <scheme val="minor"/>
      </rPr>
      <t>**</t>
    </r>
  </si>
  <si>
    <r>
      <t>**</t>
    </r>
    <r>
      <rPr>
        <b/>
        <sz val="11"/>
        <color theme="1"/>
        <rFont val="Aptos Narrow"/>
        <family val="2"/>
        <scheme val="minor"/>
      </rPr>
      <t>GPS Unit Accuracy (m)</t>
    </r>
    <r>
      <rPr>
        <b/>
        <sz val="11"/>
        <color rgb="FF000000"/>
        <rFont val="Aptos Narrow"/>
        <family val="2"/>
        <scheme val="minor"/>
      </rPr>
      <t xml:space="preserve"> **</t>
    </r>
  </si>
  <si>
    <r>
      <t>**</t>
    </r>
    <r>
      <rPr>
        <b/>
        <sz val="11"/>
        <color theme="1"/>
        <rFont val="Aptos Narrow"/>
        <family val="2"/>
        <scheme val="minor"/>
      </rPr>
      <t>Image Name</t>
    </r>
    <r>
      <rPr>
        <b/>
        <sz val="11"/>
        <color rgb="FF000000"/>
        <rFont val="Aptos Narrow"/>
        <family val="2"/>
        <scheme val="minor"/>
      </rPr>
      <t>**</t>
    </r>
  </si>
  <si>
    <r>
      <t>**</t>
    </r>
    <r>
      <rPr>
        <b/>
        <sz val="11"/>
        <color theme="1"/>
        <rFont val="Aptos Narrow"/>
        <family val="2"/>
        <scheme val="minor"/>
      </rPr>
      <t>Image Set End Date Time (DD-MMM-YYYY HH:MM:SS)</t>
    </r>
    <r>
      <rPr>
        <b/>
        <sz val="11"/>
        <color rgb="FF000000"/>
        <rFont val="Aptos Narrow"/>
        <family val="2"/>
        <scheme val="minor"/>
      </rPr>
      <t>**</t>
    </r>
  </si>
  <si>
    <r>
      <t>**</t>
    </r>
    <r>
      <rPr>
        <b/>
        <sz val="11"/>
        <color theme="1"/>
        <rFont val="Aptos Narrow"/>
        <family val="2"/>
        <scheme val="minor"/>
      </rPr>
      <t>Image Set Start Date Time (DD-MMM-YYYY HH:MM:SS)</t>
    </r>
    <r>
      <rPr>
        <b/>
        <sz val="11"/>
        <color rgb="FF000000"/>
        <rFont val="Aptos Narrow"/>
        <family val="2"/>
        <scheme val="minor"/>
      </rPr>
      <t>**</t>
    </r>
  </si>
  <si>
    <r>
      <t>**</t>
    </r>
    <r>
      <rPr>
        <b/>
        <sz val="11"/>
        <color theme="1"/>
        <rFont val="Aptos Narrow"/>
        <family val="2"/>
        <scheme val="minor"/>
      </rPr>
      <t>Individual Count</t>
    </r>
    <r>
      <rPr>
        <b/>
        <sz val="11"/>
        <color rgb="FF000000"/>
        <rFont val="Aptos Narrow"/>
        <family val="2"/>
        <scheme val="minor"/>
      </rPr>
      <t>**</t>
    </r>
  </si>
  <si>
    <r>
      <t>**</t>
    </r>
    <r>
      <rPr>
        <b/>
        <sz val="11"/>
        <color theme="1"/>
        <rFont val="Aptos Narrow"/>
        <family val="2"/>
        <scheme val="minor"/>
      </rPr>
      <t>Latitude Camera Location</t>
    </r>
    <r>
      <rPr>
        <b/>
        <sz val="11"/>
        <color rgb="FF000000"/>
        <rFont val="Aptos Narrow"/>
        <family val="2"/>
        <scheme val="minor"/>
      </rPr>
      <t>**</t>
    </r>
  </si>
  <si>
    <r>
      <t>**</t>
    </r>
    <r>
      <rPr>
        <b/>
        <sz val="11"/>
        <color theme="1"/>
        <rFont val="Aptos Narrow"/>
        <family val="2"/>
        <scheme val="minor"/>
      </rPr>
      <t>Longitude Camera Location</t>
    </r>
    <r>
      <rPr>
        <b/>
        <sz val="11"/>
        <color rgb="FF000000"/>
        <rFont val="Aptos Narrow"/>
        <family val="2"/>
        <scheme val="minor"/>
      </rPr>
      <t>**</t>
    </r>
  </si>
  <si>
    <r>
      <t>**</t>
    </r>
    <r>
      <rPr>
        <b/>
        <sz val="11"/>
        <color theme="1"/>
        <rFont val="Aptos Narrow"/>
        <family val="2"/>
        <scheme val="minor"/>
      </rPr>
      <t>Motion Image Interval (seconds)</t>
    </r>
    <r>
      <rPr>
        <b/>
        <sz val="11"/>
        <color rgb="FF000000"/>
        <rFont val="Aptos Narrow"/>
        <family val="2"/>
        <scheme val="minor"/>
      </rPr>
      <t>**</t>
    </r>
  </si>
  <si>
    <r>
      <t>**</t>
    </r>
    <r>
      <rPr>
        <b/>
        <sz val="11"/>
        <color theme="1"/>
        <rFont val="Aptos Narrow"/>
        <family val="2"/>
        <scheme val="minor"/>
      </rPr>
      <t>Northing Camera Location</t>
    </r>
    <r>
      <rPr>
        <b/>
        <sz val="11"/>
        <color rgb="FF000000"/>
        <rFont val="Aptos Narrow"/>
        <family val="2"/>
        <scheme val="minor"/>
      </rPr>
      <t>**</t>
    </r>
  </si>
  <si>
    <r>
      <t>**</t>
    </r>
    <r>
      <rPr>
        <b/>
        <sz val="11"/>
        <color theme="1"/>
        <rFont val="Aptos Narrow"/>
        <family val="2"/>
        <scheme val="minor"/>
      </rPr>
      <t>Photos Per Trigger</t>
    </r>
    <r>
      <rPr>
        <b/>
        <sz val="11"/>
        <color rgb="FF000000"/>
        <rFont val="Aptos Narrow"/>
        <family val="2"/>
        <scheme val="minor"/>
      </rPr>
      <t>**</t>
    </r>
  </si>
  <si>
    <r>
      <t>**</t>
    </r>
    <r>
      <rPr>
        <b/>
        <sz val="11"/>
        <color theme="1"/>
        <rFont val="Aptos Narrow"/>
        <family val="2"/>
        <scheme val="minor"/>
      </rPr>
      <t>Project Name</t>
    </r>
    <r>
      <rPr>
        <b/>
        <sz val="11"/>
        <color rgb="FF000000"/>
        <rFont val="Aptos Narrow"/>
        <family val="2"/>
        <scheme val="minor"/>
      </rPr>
      <t>**</t>
    </r>
  </si>
  <si>
    <r>
      <t>**</t>
    </r>
    <r>
      <rPr>
        <b/>
        <sz val="11"/>
        <color theme="1"/>
        <rFont val="Aptos Narrow"/>
        <family val="2"/>
        <scheme val="minor"/>
      </rPr>
      <t>Quiet Period (seconds)</t>
    </r>
    <r>
      <rPr>
        <b/>
        <sz val="11"/>
        <color rgb="FF000000"/>
        <rFont val="Aptos Narrow"/>
        <family val="2"/>
        <scheme val="minor"/>
      </rPr>
      <t>**</t>
    </r>
  </si>
  <si>
    <r>
      <t>**</t>
    </r>
    <r>
      <rPr>
        <b/>
        <sz val="11"/>
        <color theme="1"/>
        <rFont val="Aptos Narrow"/>
        <family val="2"/>
        <scheme val="minor"/>
      </rPr>
      <t>Sample Station Name</t>
    </r>
    <r>
      <rPr>
        <b/>
        <sz val="11"/>
        <color rgb="FF000000"/>
        <rFont val="Aptos Narrow"/>
        <family val="2"/>
        <scheme val="minor"/>
      </rPr>
      <t>**</t>
    </r>
  </si>
  <si>
    <r>
      <t>**</t>
    </r>
    <r>
      <rPr>
        <b/>
        <sz val="11"/>
        <color theme="1"/>
        <rFont val="Aptos Narrow"/>
        <family val="2"/>
        <scheme val="minor"/>
      </rPr>
      <t>Sequence Name</t>
    </r>
    <r>
      <rPr>
        <b/>
        <sz val="11"/>
        <color rgb="FF000000"/>
        <rFont val="Aptos Narrow"/>
        <family val="2"/>
        <scheme val="minor"/>
      </rPr>
      <t>**</t>
    </r>
  </si>
  <si>
    <r>
      <t>**</t>
    </r>
    <r>
      <rPr>
        <b/>
        <sz val="11"/>
        <color theme="1"/>
        <rFont val="Aptos Narrow"/>
        <family val="2"/>
        <scheme val="minor"/>
      </rPr>
      <t>Sex Class</t>
    </r>
    <r>
      <rPr>
        <b/>
        <sz val="11"/>
        <color rgb="FF000000"/>
        <rFont val="Aptos Narrow"/>
        <family val="2"/>
        <scheme val="minor"/>
      </rPr>
      <t>**</t>
    </r>
  </si>
  <si>
    <r>
      <t>**</t>
    </r>
    <r>
      <rPr>
        <b/>
        <sz val="11"/>
        <color theme="1"/>
        <rFont val="Aptos Narrow"/>
        <family val="2"/>
        <scheme val="minor"/>
      </rPr>
      <t>Study Area Name</t>
    </r>
    <r>
      <rPr>
        <b/>
        <sz val="11"/>
        <color rgb="FF000000"/>
        <rFont val="Aptos Narrow"/>
        <family val="2"/>
        <scheme val="minor"/>
      </rPr>
      <t>**</t>
    </r>
  </si>
  <si>
    <r>
      <t>**</t>
    </r>
    <r>
      <rPr>
        <b/>
        <sz val="11"/>
        <color theme="1"/>
        <rFont val="Aptos Narrow"/>
        <family val="2"/>
        <scheme val="minor"/>
      </rPr>
      <t>Target Species</t>
    </r>
    <r>
      <rPr>
        <b/>
        <sz val="11"/>
        <color rgb="FF000000"/>
        <rFont val="Aptos Narrow"/>
        <family val="2"/>
        <scheme val="minor"/>
      </rPr>
      <t>**</t>
    </r>
  </si>
  <si>
    <r>
      <t>**</t>
    </r>
    <r>
      <rPr>
        <b/>
        <sz val="11"/>
        <color theme="1"/>
        <rFont val="Aptos Narrow"/>
        <family val="2"/>
        <scheme val="minor"/>
      </rPr>
      <t>Trigger Mode(s)</t>
    </r>
    <r>
      <rPr>
        <b/>
        <sz val="11"/>
        <color rgb="FF000000"/>
        <rFont val="Aptos Narrow"/>
        <family val="2"/>
        <scheme val="minor"/>
      </rPr>
      <t xml:space="preserve"> **</t>
    </r>
    <r>
      <rPr>
        <b/>
        <sz val="11"/>
        <color theme="1"/>
        <rFont val="Aptos Narrow"/>
        <family val="2"/>
        <scheme val="minor"/>
      </rPr>
      <t xml:space="preserve"> </t>
    </r>
    <r>
      <rPr>
        <sz val="11"/>
        <color rgb="FF000000"/>
        <rFont val="Aptos Narrow"/>
        <family val="2"/>
        <scheme val="minor"/>
      </rPr>
      <t>(camera settings)</t>
    </r>
  </si>
  <si>
    <r>
      <t>**</t>
    </r>
    <r>
      <rPr>
        <b/>
        <sz val="11"/>
        <color theme="1"/>
        <rFont val="Aptos Narrow"/>
        <family val="2"/>
        <scheme val="minor"/>
      </rPr>
      <t>Trigger Sensitivity</t>
    </r>
    <r>
      <rPr>
        <b/>
        <sz val="11"/>
        <color rgb="FF000000"/>
        <rFont val="Aptos Narrow"/>
        <family val="2"/>
        <scheme val="minor"/>
      </rPr>
      <t>**</t>
    </r>
  </si>
  <si>
    <r>
      <t>**</t>
    </r>
    <r>
      <rPr>
        <b/>
        <sz val="11"/>
        <color theme="1"/>
        <rFont val="Aptos Narrow"/>
        <family val="2"/>
        <scheme val="minor"/>
      </rPr>
      <t>UTM Zone Camera Location</t>
    </r>
    <r>
      <rPr>
        <b/>
        <sz val="11"/>
        <color rgb="FF000000"/>
        <rFont val="Aptos Narrow"/>
        <family val="2"/>
        <scheme val="minor"/>
      </rPr>
      <t>**</t>
    </r>
  </si>
  <si>
    <r>
      <t>**Adult</t>
    </r>
    <r>
      <rPr>
        <b/>
        <sz val="11"/>
        <color theme="1"/>
        <rFont val="Aptos Narrow"/>
        <family val="2"/>
        <scheme val="minor"/>
      </rPr>
      <t>**</t>
    </r>
  </si>
  <si>
    <r>
      <t>The probability (likelihood) that an individual of the population of interest is included in the count at time or location *i</t>
    </r>
    <r>
      <rPr>
        <i/>
        <sz val="11"/>
        <color rgb="FF000000"/>
        <rFont val="Aptos Narrow"/>
        <family val="2"/>
        <scheme val="minor"/>
      </rPr>
      <t>*</t>
    </r>
    <r>
      <rPr>
        <sz val="11"/>
        <color rgb="FF000000"/>
        <rFont val="Aptos Narrow"/>
        <family val="2"/>
        <scheme val="minor"/>
      </rPr>
      <t>.</t>
    </r>
  </si>
  <si>
    <r>
      <t xml:space="preserve">Hurdle model </t>
    </r>
    <r>
      <rPr>
        <sz val="11"/>
        <color rgb="FF000000"/>
        <rFont val="Aptos Narrow"/>
        <family val="2"/>
        <scheme val="minor"/>
      </rPr>
      <t>(Mullahy, 1986; Heilbron 1994)</t>
    </r>
  </si>
  <si>
    <r>
      <t xml:space="preserve">Random encounter and staying time (REST) model </t>
    </r>
    <r>
      <rPr>
        <sz val="11"/>
        <color theme="1"/>
        <rFont val="Aptos Narrow"/>
        <family val="2"/>
        <scheme val="minor"/>
      </rPr>
      <t>(Nakashima et al., 2018)</t>
    </r>
  </si>
  <si>
    <t>User entry (Study design or data already collected)</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</si>
  <si>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</si>
  <si>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</si>
  <si>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</si>
  <si>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</si>
  <si>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</si>
  <si>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</si>
  <si>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</si>
  <si>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</si>
  <si>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</si>
  <si>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</si>
  <si>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</si>
  <si>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</si>
  <si>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</si>
  <si>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</si>
  <si>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</si>
  <si>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</si>
  <si>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</si>
  <si>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</si>
  <si>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</si>
  <si>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</si>
  <si>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</si>
  <si>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</si>
  <si>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</si>
  <si>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</si>
  <si>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</si>
  <si>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</si>
  <si>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</si>
  <si>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</si>
  <si>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</si>
  <si>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</si>
  <si>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</si>
  <si>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</si>
  <si>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</si>
  <si>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</si>
  <si>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</si>
  <si>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</si>
  <si>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</si>
  <si>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</si>
  <si>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</si>
  <si>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</si>
  <si>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</si>
  <si>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</si>
  <si>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</si>
  <si>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</si>
  <si>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</si>
  <si>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</si>
  <si>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</si>
  <si>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</si>
  <si>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</si>
  <si>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</si>
  <si>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</si>
  <si>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</si>
  <si>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</si>
  <si>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</si>
  <si>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</si>
  <si>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</si>
  <si>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</si>
  <si>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</si>
  <si>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</si>
  <si>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</si>
  <si>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</si>
  <si>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</si>
  <si>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</si>
  <si>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</si>
  <si>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</si>
  <si>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</si>
  <si>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</si>
  <si>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</si>
  <si>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</si>
  <si>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</si>
  <si>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</si>
  <si>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</si>
  <si>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</si>
  <si>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</si>
  <si>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</si>
  <si>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</si>
  <si>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</si>
  <si>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</si>
  <si>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</si>
  <si>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</si>
  <si>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</si>
  <si>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</si>
  <si>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</si>
  <si>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</si>
  <si>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</si>
  <si>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</si>
  <si>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</si>
  <si>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</si>
  <si>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</si>
  <si>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</si>
  <si>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</si>
  <si>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</si>
  <si>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</si>
  <si>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</si>
  <si>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</si>
  <si>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</si>
  <si>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</si>
  <si>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</si>
  <si>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</si>
  <si>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</si>
  <si>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</si>
  <si>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</si>
  <si>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</si>
  <si>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</si>
  <si>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</si>
  <si>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</si>
  <si>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</si>
  <si>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</si>
  <si>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</si>
  <si>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</si>
  <si>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</si>
  <si>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</si>
  <si>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</si>
  <si>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</si>
  <si>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</si>
  <si>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</si>
  <si>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</si>
  <si>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</si>
  <si>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</si>
  <si>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</si>
  <si>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</si>
  <si>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</si>
  <si>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</si>
  <si>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</si>
  <si>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</si>
  <si>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</si>
  <si>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</si>
  <si>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</si>
  <si>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</si>
  <si>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</si>
  <si>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</si>
  <si>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</si>
  <si>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</si>
  <si>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</si>
  <si>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</si>
  <si>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</si>
  <si>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</si>
  <si>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</si>
  <si>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</si>
  <si>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    - file: 02_dialog-boxes/04_13_sp_info.md</t>
  </si>
  <si>
    <t>#    - file: 02_dialog-boxes/04_14_sp_type.md</t>
  </si>
  <si>
    <t>#    - file: 02_dialog-boxes/04_15_sp_dens_low.md</t>
  </si>
  <si>
    <t>#    - file: 02_dialog-boxes/04_16_sp_occ_restr.md</t>
  </si>
  <si>
    <t>#    - file: 02_dialog-boxes/04_17_sp_hr_size.md</t>
  </si>
  <si>
    <t>#    - file: 02_dialog-boxes/04_18_sp_size.md</t>
  </si>
  <si>
    <t>#    - file: 02_dialog-boxes/04_19_sp_rarity.md</t>
  </si>
  <si>
    <t>#    - file: 02_dialog-boxes/04_20_sp_detprob_cat.md</t>
  </si>
  <si>
    <t>#    - file: 02_dialog-boxes/04_21_sp_behav.md</t>
  </si>
  <si>
    <t>#    - file: 02_dialog-boxes/04_22_sp_behav_season.md</t>
  </si>
  <si>
    <t>#    - file: 02_dialog-boxes/04_23_marking_code.md</t>
  </si>
  <si>
    <t>#    - file: 02_dialog-boxes/04_24_marking_allsub.md</t>
  </si>
  <si>
    <t>#    - file: 02_dialog-boxes/04_25_3ormore_cat_ids.md</t>
  </si>
  <si>
    <t>#    - file: 02_dialog-boxes/04_26_auxillary_info.md</t>
  </si>
  <si>
    <t>#    - file: 02_dialog-boxes/04_27_aux_count_possible.md</t>
  </si>
  <si>
    <t>#    - file: 02_dialog-boxes/04_28_focalarea_calc.md</t>
  </si>
  <si>
    <t>#    - file: 02_dialog-boxes/04_30_sp_common_pop_lg.md</t>
  </si>
  <si>
    <t>#    - file: 02_dialog-boxes/04_31_sp_size_multi.md</t>
  </si>
  <si>
    <t>#    - file: 02_dialog-boxes/04_32_sp_behav_mult.md</t>
  </si>
  <si>
    <t>#    - file: 02_dialog-boxes/04_33_sp_rarity_multi.md</t>
  </si>
  <si>
    <t>#    - file: 02_dialog-boxes/04_34_sp_rarity_multi.md</t>
  </si>
  <si>
    <t>#    - file: 02_dialog-boxes/04_35_sp_rarity_multi.md</t>
  </si>
  <si>
    <t>#    - file: 02_dialog-boxes/04_36_sp_detprob_cat_multi.md</t>
  </si>
  <si>
    <t>#    - file: 02_dialog-boxes/04_37_sp_detprob_cat_multi.md</t>
  </si>
  <si>
    <t>#    - file: 02_dialog-boxes/04_38_sp_detprob_cat_multi.md</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</si>
  <si>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</si>
  <si>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</si>
  <si>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</si>
  <si>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</si>
  <si>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</si>
  <si>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</si>
  <si>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</si>
  <si>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</si>
  <si>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</si>
  <si>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</si>
  <si>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</si>
  <si>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</si>
  <si>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</si>
  <si>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</si>
  <si>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</si>
  <si>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</si>
  <si>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</si>
  <si>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</si>
  <si>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</si>
  <si>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</si>
  <si>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</si>
  <si>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</si>
  <si>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</si>
  <si>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</si>
  <si>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</si>
  <si>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</si>
  <si>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</si>
  <si>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</si>
  <si>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</si>
  <si>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</si>
  <si>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</si>
  <si>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</si>
  <si>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</si>
  <si>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</si>
  <si>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</si>
  <si>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</si>
  <si>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</si>
  <si>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</si>
  <si>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</si>
  <si>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</si>
  <si>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</si>
  <si>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</si>
  <si>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</si>
  <si>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</si>
  <si>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</si>
  <si>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</si>
  <si>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</si>
  <si>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</si>
  <si>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</si>
  <si>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</si>
  <si>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</si>
  <si>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</si>
  <si>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</si>
  <si>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</si>
  <si>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</si>
  <si>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</si>
  <si>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</si>
  <si>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</si>
  <si>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</si>
  <si>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</si>
  <si>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</si>
  <si>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</si>
  <si>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</si>
  <si>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</si>
  <si>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</si>
  <si>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</si>
  <si>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</si>
  <si>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</si>
  <si>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</si>
  <si>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</si>
  <si>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</si>
  <si>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</si>
  <si>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</si>
  <si>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</si>
  <si>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</si>
  <si>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</si>
  <si>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</si>
  <si>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</si>
  <si>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</si>
  <si>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</si>
  <si>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</si>
  <si>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</si>
  <si>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</si>
  <si>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</si>
  <si>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</si>
  <si>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</si>
  <si>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</si>
  <si>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</si>
  <si>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</si>
  <si>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</si>
  <si>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</si>
  <si>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</si>
  <si>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</si>
  <si>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</si>
  <si>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</si>
  <si>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</si>
  <si>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</si>
  <si>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</si>
  <si>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</si>
  <si>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</si>
  <si>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</si>
  <si>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</si>
  <si>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</si>
  <si>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</si>
  <si>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</si>
  <si>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</si>
  <si>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</si>
  <si>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</si>
  <si>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</si>
  <si>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</si>
  <si>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</si>
  <si>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</si>
  <si>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</si>
  <si>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</si>
  <si>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</si>
  <si>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</si>
  <si>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</si>
  <si>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</si>
  <si>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</si>
  <si>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</si>
  <si>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</si>
  <si>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</si>
  <si>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</si>
  <si>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</si>
  <si>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</si>
  <si>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</si>
  <si>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</si>
  <si>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</si>
  <si>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</si>
  <si>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</si>
  <si>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</si>
  <si>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</si>
  <si>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</si>
  <si>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</si>
  <si>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</si>
  <si>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</si>
  <si>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</si>
  <si>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</si>
  <si>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</si>
  <si>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</si>
  <si>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</si>
  <si>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</si>
  <si>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survey_duration</t>
  </si>
  <si>
    <t>num_cams_avail&gt;20</t>
  </si>
  <si>
    <t>surv_dur_mth_min&gt;=90</t>
  </si>
  <si>
    <t>num_cams_avail&gt;30</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</si>
  <si>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</si>
  <si>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</si>
  <si>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</si>
  <si>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</si>
  <si>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</si>
  <si>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</si>
  <si>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</si>
  <si>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</si>
  <si>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</si>
  <si>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</si>
  <si>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</si>
  <si>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</si>
  <si>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</si>
  <si>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</si>
  <si>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</si>
  <si>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</si>
  <si>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</si>
  <si>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</si>
  <si>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</si>
  <si>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</si>
  <si>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</si>
  <si>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</si>
  <si>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</si>
  <si>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</si>
  <si>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</si>
  <si>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</si>
  <si>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</si>
  <si>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</si>
  <si>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</si>
  <si>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</si>
  <si>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</si>
  <si>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</si>
  <si>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</si>
  <si>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</si>
  <si>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</si>
  <si>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</si>
  <si>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</si>
  <si>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</si>
  <si>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</si>
  <si>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</si>
  <si>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</si>
  <si>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</si>
  <si>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</si>
  <si>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</si>
  <si>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</si>
  <si>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</si>
  <si>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</si>
  <si>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</si>
  <si>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</si>
  <si>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</si>
  <si>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</si>
  <si>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</si>
  <si>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</si>
  <si>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family val="2"/>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</si>
  <si>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</si>
  <si>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</si>
  <si>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</si>
  <si>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</si>
  <si>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</si>
  <si>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</si>
  <si>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</si>
  <si>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</si>
  <si>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</si>
  <si>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</si>
  <si>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</si>
  <si>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</si>
  <si>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</si>
  <si>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</si>
  <si>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</si>
  <si>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</si>
  <si>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</si>
  <si>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</si>
  <si>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</si>
  <si>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</si>
  <si>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</si>
  <si>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</si>
  <si>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</si>
  <si>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</si>
  <si>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</si>
  <si>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</si>
  <si>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</si>
  <si>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</si>
  <si>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</si>
  <si>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</si>
  <si>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</si>
  <si>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</si>
  <si>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</si>
  <si>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</si>
  <si>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</si>
  <si>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</si>
  <si>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</si>
  <si>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</si>
  <si>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</si>
  <si>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</si>
  <si>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</si>
  <si>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</si>
  <si>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</si>
  <si>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</si>
  <si>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</si>
  <si>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</si>
  <si>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</si>
  <si>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</si>
  <si>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</si>
  <si>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</si>
  <si>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</si>
  <si>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</si>
  <si>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</si>
  <si>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</si>
  <si>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</si>
  <si>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</si>
  <si>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</si>
  <si>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</si>
  <si>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Probability of use</t>
  </si>
  <si>
    <t>Intensity of use</t>
  </si>
  <si>
    <t>use_intensity</t>
  </si>
  <si>
    <t>use_probability</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</si>
  <si>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</si>
  <si>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</si>
  <si>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</si>
  <si>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</si>
  <si>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</si>
  <si>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</si>
  <si>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</si>
  <si>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</si>
  <si>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</si>
  <si>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</si>
  <si>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</si>
  <si>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</si>
  <si>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</si>
  <si>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</si>
  <si>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</si>
  <si>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</si>
  <si>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</si>
  <si>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</si>
  <si>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</si>
  <si>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</si>
  <si>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</si>
  <si>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</si>
  <si>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</si>
  <si>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</si>
  <si>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</si>
  <si>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</si>
  <si>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</si>
  <si>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</si>
  <si>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</si>
  <si>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</si>
  <si>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</si>
  <si>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01_40_cam_settings</t>
  </si>
  <si>
    <t>01_39_cam_makemod</t>
  </si>
  <si>
    <t>Ecology of species (well known *vs.* poorly known)</t>
  </si>
  <si>
    <t>mod_divers_rich_rich2</t>
  </si>
  <si>
    <t>ASSIGNED</t>
  </si>
  <si>
    <t>Eric</t>
  </si>
  <si>
    <t>Marcus</t>
  </si>
  <si>
    <t>Anne</t>
  </si>
  <si>
    <t>Cassie</t>
  </si>
  <si>
    <t>postpone</t>
  </si>
  <si>
    <t>status</t>
  </si>
  <si>
    <t>E1D5E7</t>
  </si>
  <si>
    <t>Purple</t>
  </si>
  <si>
    <t>Obj_Res</t>
  </si>
  <si>
    <t>Yellow</t>
  </si>
  <si>
    <t>section</t>
  </si>
  <si>
    <t>FFFF66</t>
  </si>
  <si>
    <t>Yellow bright</t>
  </si>
  <si>
    <t>B0E3E6</t>
  </si>
  <si>
    <t>Teal</t>
  </si>
  <si>
    <t>Data &amp; analysis</t>
  </si>
  <si>
    <t>FFE6CC</t>
  </si>
  <si>
    <t>Project-level</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</si>
  <si>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</si>
  <si>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</si>
  <si>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</si>
  <si>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</si>
  <si>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</si>
  <si>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</si>
  <si>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</si>
  <si>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</si>
  <si>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</si>
  <si>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</si>
  <si>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</si>
  <si>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</si>
  <si>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</si>
  <si>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</si>
  <si>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</si>
  <si>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</si>
  <si>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</si>
  <si>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</si>
  <si>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</si>
  <si>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</si>
  <si>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</si>
  <si>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</si>
  <si>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</si>
  <si>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</si>
  <si>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</si>
  <si>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</si>
  <si>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</si>
  <si>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</si>
  <si>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</si>
  <si>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</si>
  <si>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</si>
  <si>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</si>
  <si>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</si>
  <si>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</si>
  <si>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</si>
  <si>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</si>
  <si>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</si>
  <si>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</si>
  <si>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</si>
  <si>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</si>
  <si>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</si>
  <si>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</si>
  <si>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</si>
  <si>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</si>
  <si>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</si>
  <si>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</si>
  <si>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</si>
  <si>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</si>
  <si>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</si>
  <si>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</si>
  <si>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</si>
  <si>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</si>
  <si>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</si>
  <si>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</si>
  <si>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</si>
  <si>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</si>
  <si>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</si>
  <si>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</si>
  <si>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</si>
  <si>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</si>
  <si>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</si>
  <si>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</si>
  <si>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</si>
  <si>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</si>
  <si>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</si>
  <si>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</si>
  <si>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</si>
  <si>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</si>
  <si>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</si>
  <si>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</si>
  <si>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</si>
  <si>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</si>
  <si>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</si>
  <si>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done</t>
  </si>
  <si>
    <t>check_link</t>
  </si>
  <si>
    <t>OK</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</si>
  <si>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</si>
  <si>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</si>
  <si>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</si>
  <si>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</si>
  <si>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</si>
  <si>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</si>
  <si>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</si>
  <si>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</si>
  <si>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</si>
  <si>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</si>
  <si>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</si>
  <si>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</si>
  <si>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</si>
  <si>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</si>
  <si>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</si>
  <si>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A measure of diversity that incorporates both the number of species in an assemblage and some measure of their relative abundances.' ({{ ref_intext_gotelli_chao_2013 }})</t>
  </si>
  <si>
    <t>Comparable to estimates from SECR ({{ ref_intext_efford_2004 }}; {{ ref_intext_borchers_efford_2008 }}; {{ ref_intext_royle_young_2008 }}; {{ ref_intext_royle_et_al_2009 }}) ({{  ref_intext_warbington_boyce_2020 }})</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</si>
  <si>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</si>
  <si>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</si>
  <si>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</si>
  <si>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</si>
  <si>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</si>
  <si>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</si>
  <si>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</si>
  <si>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</si>
  <si>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</si>
  <si>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</si>
  <si>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</si>
  <si>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[Spatial Partial Identity Model (2-flank SPIM)](/09_gloss_ref/09_glossary.md#mod_2flankspim)</t>
  </si>
  <si>
    <t>[Behaviour](/09_gloss_ref/09_glossary.md#mod_behaviour)</t>
  </si>
  <si>
    <t>[Spatial Partial Identity Model (Categorical SPIM; catSPIM)](/09_gloss_ref/09_glossary.md#mod_catspim)</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</si>
  <si>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</si>
  <si>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</si>
  <si>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</si>
  <si>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</si>
  <si>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</si>
  <si>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[Distance sampling (DS)](/09_gloss_ref/09_glossary.md#mod_ds)</t>
  </si>
  <si>
    <t>[Species inventory](/09_gloss_ref/09_glossary.md#mod_inventory)</t>
  </si>
  <si>
    <t>[Species inventory](/09_gloss_ref/09_glossary.md#obj_inventory)</t>
  </si>
  <si>
    <t>[Instantaneous sampling (IS)](/09_gloss_ref/09_glossary.md#mod_is)</t>
  </si>
  <si>
    <t>[Mark-resight (MR)](/09_gloss_ref/09_glossary.md#mod_mr)</t>
  </si>
  <si>
    <t>[N-mixture](/09_gloss_ref/09_glossary.md#mod_nmixture)</t>
  </si>
  <si>
    <t>[Occupancy](/09_gloss_ref/09_glossary.md#mod_occupancy)</t>
  </si>
  <si>
    <t>[Relative abundance indices](/09_gloss_ref/09_glossary.md#mod_rai)</t>
  </si>
  <si>
    <t>[Hurdle](/09_gloss_ref/09_glossary.md#mod_rai_hurdle)</t>
  </si>
  <si>
    <t>[Negative binomial (NB)](/09_gloss_ref/09_glossary.md#mod_rai_nb)</t>
  </si>
  <si>
    <t>[Poisson](/09_gloss_ref/09_glossary.md#mod_rai_poisson)</t>
  </si>
  <si>
    <t>[Zero-inflated negative binomial (ZINB) ](/09_gloss_ref/09_glossary.md#mod_rai_zinb)</t>
  </si>
  <si>
    <t>[Zero-inflated Poisson (ZIP)](/09_gloss_ref/09_glossary.md#mod_rai_zip)</t>
  </si>
  <si>
    <t>[Random encounter model (REM)](/09_gloss_ref/09_glossary.md#mod_rem)</t>
  </si>
  <si>
    <t>[Random encounter and staying time (REST)](/09_gloss_ref/09_glossary.md#mod_rest)</t>
  </si>
  <si>
    <t>[Royle-Nichols](/09_gloss_ref/09_glossary.md#mod_roylenichols)</t>
  </si>
  <si>
    <t>[Spatial count (SC) model / Unmarked spatial capture-recapture](/09_gloss_ref/09_glossary.md#mod_sc)</t>
  </si>
  <si>
    <t>[Spatial capture-recapture (SCR) / Spatially explicit capture recapture (SECR)](/09_gloss_ref/09_glossary.md#mod_scr_secr)</t>
  </si>
  <si>
    <t>[Spatial mark-resight ](/09_gloss_ref/09_glossary.md#mod_smr)</t>
  </si>
  <si>
    <t>[Space-to-event (STE)](/09_gloss_ref/09_glossary.md#mod_ste)</t>
  </si>
  <si>
    <t>[Time in front of the camera (TIFC)](/09_gloss_ref/09_glossary.md#mod_tifc)</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</si>
  <si>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</si>
  <si>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</si>
  <si>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</si>
  <si>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</si>
  <si>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</si>
  <si>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</si>
  <si>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</si>
  <si>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</si>
  <si>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</si>
  <si>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</si>
  <si>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</si>
  <si>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</si>
  <si>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</si>
  <si>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</si>
  <si>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</si>
  <si>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</si>
  <si>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</si>
  <si>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</si>
  <si>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</si>
  <si>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</si>
  <si>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</si>
  <si>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</si>
  <si>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</si>
  <si>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</si>
  <si>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</si>
  <si>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</si>
  <si>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</si>
  <si>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</si>
  <si>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</si>
  <si>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</si>
  <si>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</si>
  <si>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</si>
  <si>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</si>
  <si>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</si>
  <si>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</si>
  <si>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</si>
  <si>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</si>
  <si>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</si>
  <si>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</si>
  <si>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</si>
  <si>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</si>
  <si>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</si>
  <si>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</si>
  <si>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</si>
  <si>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</si>
  <si>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</si>
  <si>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</si>
  <si>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</si>
  <si>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</si>
  <si>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</si>
  <si>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</si>
  <si>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</si>
  <si>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</si>
  <si>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</si>
  <si>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</si>
  <si>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</si>
  <si>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</si>
  <si>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</si>
  <si>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</si>
  <si>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</si>
  <si>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</si>
  <si>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</si>
  <si>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</si>
  <si>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</si>
  <si>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</si>
  <si>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</si>
  <si>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</si>
  <si>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</si>
  <si>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</si>
  <si>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</si>
  <si>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</si>
  <si>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</si>
  <si>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</si>
  <si>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</si>
  <si>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</si>
  <si>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</si>
  <si>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</si>
  <si>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</si>
  <si>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</si>
  <si>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</si>
  <si>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</si>
  <si>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</si>
  <si>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</si>
  <si>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</si>
  <si>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</si>
  <si>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</si>
  <si>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</si>
  <si>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</si>
  <si>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</si>
  <si>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</si>
  <si>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</si>
  <si>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</si>
  <si>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</si>
  <si>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</si>
  <si>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</si>
  <si>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</si>
  <si>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</si>
  <si>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</si>
  <si>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</si>
  <si>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</si>
  <si>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</si>
  <si>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</si>
  <si>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</si>
  <si>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</si>
  <si>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</si>
  <si>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</si>
  <si>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</si>
  <si>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</si>
  <si>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</si>
  <si>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</si>
  <si>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</si>
  <si>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</si>
  <si>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</si>
  <si>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</si>
  <si>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</si>
  <si>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</si>
  <si>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</si>
  <si>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</si>
  <si>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</si>
  <si>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</si>
  <si>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</si>
  <si>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</si>
  <si>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</si>
  <si>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</si>
  <si>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</si>
  <si>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</si>
  <si>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</si>
  <si>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</si>
  <si>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</si>
  <si>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</si>
  <si>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</si>
  <si>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</si>
  <si>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</si>
  <si>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</si>
  <si>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</si>
  <si>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</si>
  <si>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</si>
  <si>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</si>
  <si>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</si>
  <si>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</si>
  <si>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</si>
  <si>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</si>
  <si>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</si>
  <si>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</si>
  <si>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</si>
  <si>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</si>
  <si>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</si>
  <si>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</si>
  <si>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</si>
  <si>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</si>
  <si>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</si>
  <si>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</si>
  <si>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</si>
  <si>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</si>
  <si>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</si>
  <si>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</si>
  <si>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</si>
  <si>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</si>
  <si>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</si>
  <si>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</si>
  <si>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</si>
  <si>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</si>
  <si>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</si>
  <si>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</si>
  <si>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</si>
  <si>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</si>
  <si>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</si>
  <si>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</si>
  <si>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</si>
  <si>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</si>
  <si>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</si>
  <si>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</si>
  <si>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</si>
  <si>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</si>
  <si>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</si>
  <si>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</si>
  <si>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</si>
  <si>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</si>
  <si>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</si>
  <si>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</si>
  <si>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</si>
  <si>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</si>
  <si>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</si>
  <si>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</si>
  <si>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</si>
  <si>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</si>
  <si>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</si>
  <si>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</si>
  <si>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</si>
  <si>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</si>
  <si>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</si>
  <si>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</si>
  <si>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</si>
  <si>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</si>
  <si>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</si>
  <si>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</si>
  <si>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</si>
  <si>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</si>
  <si>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</si>
  <si>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</si>
  <si>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</si>
  <si>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</si>
  <si>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</si>
  <si>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</si>
  <si>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</si>
  <si>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Does not permit inference about spatial variation in abundance (unless using hierarchical distance which can model spatial variation as a function of covariates) ({{ ref_intext_gilbert_et_al_2020 }}; {{ ref_intext_clarke_et_al_2023 }})</t>
  </si>
  <si>
    <t>intext</t>
  </si>
  <si>
    <t>intext2</t>
  </si>
  <si>
    <t>textbib</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</si>
  <si>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</si>
  <si>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</si>
  <si>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</si>
  <si>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</si>
  <si>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</si>
  <si>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</si>
  <si>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</si>
  <si>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</si>
  <si>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</si>
  <si>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</si>
  <si>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</si>
  <si>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</si>
  <si>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cam_targ_feature_same</t>
  </si>
  <si>
    <t>cam_targ_feature</t>
  </si>
  <si>
    <t>title_i_cam_targ_feature_same</t>
  </si>
  <si>
    <t>#    - file: 02_dialog-boxes/01_46_cam_targ_feature.md</t>
  </si>
  <si>
    <t>01_45_cam_targ_feature</t>
  </si>
  <si>
    <t>title_i_cam_targ_feature</t>
  </si>
  <si>
    <t>#    - file: 02_dialog-boxes/01_45_cam_targ_feature.md</t>
  </si>
  <si>
    <t>info_file_name</t>
  </si>
  <si>
    <t>mod_rem_pro_06</t>
  </si>
  <si>
    <t>Increased precision is less pronounced in high-[density](#density) populations ({{ ref_intext_augustine_et_al_2018 }}; {{ ref_intext_clarke_et_al_2023 }})</t>
  </si>
  <si>
    <t>Improved precision of [density](#density) estimates relative to SCR ({{ ref_intext_augustine_et_al_2018 }}; {{ ref_intext_davis_et_al_2021 }}; {{ ref_intext_clarke_et_al_2023 }})</t>
  </si>
  <si>
    <t>Detections are [independent](#independent_detections) ({{ ref_intext_chandler_royle_2013 }}; {{ ref_intext_clarke_et_al_2023 }})</t>
  </si>
  <si>
    <t>Individuals' identifying traits do not change during the [survey](#survey) (e.g., antlers present*/absent) ({{ ref_intext_augustine_et_al_2019 }})</t>
  </si>
  <si>
    <t>May produce be less reliable*/accurate estimates for high-[density](#density) populations ({{ ref_intext_sun_et_al_2022 }}; {{ ref_intext_clarke_et_al_2023 }})</t>
  </si>
  <si>
    <t>Too few categorical identifiers*/ possibilities can result in mis-assignments and overestimating [density](#density) ({{ ref_intext_augustine_et_al_2019 }}; {{ ref_intext_parmenter_et_al_2003 }}; {{ ref_intext_clarke_et_al_2023 }})</t>
  </si>
  <si>
    <t>May produce more precise and less biased [density](#density) estimates than SC with less information ({{ ref_intext_sun_et_al_2022 }}; {{ ref_intext_clarke_et_al_2023 }})</t>
  </si>
  <si>
    <t>When the sample size is large enough to reliably estimate [density](#density) with CR, ({{ ref_intext_karanth_1995 }}; {{ ref_intext_karanth_nichols_1998 }}) individuals are unlikely to have a unique marker ({{ ref_intext_noss_et_al_2003 }}; {{ ref_intext_kelly_et_al_2008 }}; {{ ref_intext_rovero_et_al_2013 }})</t>
  </si>
  <si>
    <t>[Density](#density) cannot be explicitly estimated because the true area animals occupy is never measured (only approximated) ({{ ref_intext_chandler_royle_2013 }})</t>
  </si>
  <si>
    <t>[Camera locations](#camera_location) are [randomly placed](#sampledesign_random) ({{ ref_intext_wearn_gloverkapfer_2017 }})</t>
  </si>
  <si>
    <t>[Camera locations](#camera_location) are independent ({{ ref_intext_wearn_gloverkapfer_2017 }})</t>
  </si>
  <si>
    <t>[Detection probability](#detection_probability) of different species remains the same ({{ ref_intext_wearn_gloverkapfer_2017 }}) ('true' species richness estimation involves attempting to correct for '[imperfect detection](#imperfect_detection)' ({{ ref_intext_wearn_gloverkapfer_2017 }})</t>
  </si>
  <si>
    <t>Sampling effort is comparable between [camera locations](#camera_location) ({{ ref_intext_royle_nichols_2003 }})</t>
  </si>
  <si>
    <t>[Detection probability](#detection_probability) of different species remains the same ({{ ref_intext_wearn_gloverkapfer_2017 }})</t>
  </si>
  <si>
    <t>Demographic closure (i.e., no births or deaths) and geographic closure (i.e., no immigration or emigration) (animal [density](#density) is constant during the [survey](#survey)) ({{ ref_intext_palencia_et_al_2021 }})</t>
  </si>
  <si>
    <t>Detections are [independent](#independent_detections) ({{ ref_intext_palencia_et_al_2021 }})</t>
  </si>
  <si>
    <t>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</si>
  <si>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[density](#density) ({{ ref_intext_howe_et_al_2017 }}; {{ ref_intext_twining_et_al_2022 }}; {{ ref_intext_clarke_et_al_2023 }})</t>
  </si>
  <si>
    <t>Low population [density](#density) and reactivity to cameras may be major sources of bias' ({{ ref_intext_bessone_et_al_2020 }}; {{ ref_intext_clarke_et_al_2023 }})</t>
  </si>
  <si>
    <t>[Density](#density) estimates are unbiased by animal movement 'since camera-animal distance is measured at a certain instant in time (intervals of duration *t* apart)' ({{ ref_intext_howe_et_al_2017 }}; {{ ref_intext_clarke_et_al_2023 }})</t>
  </si>
  <si>
    <t>Can be applied to low-[density](#density) populations ({{ ref_intext_howe_et_al_2017 }}; {{ ref_intext_clarke_et_al_2023 }})</t>
  </si>
  <si>
    <t>No formal [assumptions](#mods_modelling_assumption) ({{ ref_intext_wearn_gloverkapfer_2017 }})</t>
  </si>
  <si>
    <t>Maximum flexibility for study design (e.g., [camera days per camera location](#camera_days_per_camera_location) or use of [lure](#baitlure_lure) ({{ ref_intext_rovero_et_al_2013 }})) ({{ ref_intext_wearn_gloverkapfer_2017 }})</t>
  </si>
  <si>
    <t>Detections are [independent](#independent_detections) ({{ ref_intext_moeller_et_al_2018 }})</t>
  </si>
  <si>
    <t>[Occupancy](#occupancy) is constant ({{ ref_intext_mackenzie_et_al_2002 }}) (abundance is constant) ({{ ref_intext_mackenzie_et_al_2006 }})</t>
  </si>
  <si>
    <t>[Camera locations](#camera_location) are independent ({{ ref_intext_mackenzie_et_al_2006 }})</t>
  </si>
  <si>
    <t>Detections are [independent](#independent_detections) ({{ ref_intext_mackenzie_et_al_2006 }})</t>
  </si>
  <si>
    <t>The probability of [occupancy](#occupancy) and detection are constant across all [camera locations](#camera_location) within a stratum or can be modelled using covariates ({{ ref_intext_mackenzie_et_al_2006 }})</t>
  </si>
  <si>
    <t>[Occupancy](#occupancy)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</si>
  <si>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spacing](#camera_spacing) the results should be interpreted as 'probability of use' rather than [occupancy](#occupancy)) ({{ ref_intext_wearn_gloverkapfer_2017 }})</t>
  </si>
  <si>
    <t>Multi-species [occupancy models](#mods_occupancy) ({{ ref_intext_mackenzie_et_al_2002 }}) allow the inclusion of interactions among species while controlling for [imperfect detection](#imperfect_detection) ({{ ref_intext_wearn_gloverkapfer_2017 }})</t>
  </si>
  <si>
    <t>Many [assumption](#mods_modelling_assumption)s exist (since used for many approaches) ({{ ref_intext_wearn_gloverkapfer_2017 }})</t>
  </si>
  <si>
    <t>Difficult to draw inferences (a large number of [assumptions](#mods_modelling_assumption)); comparisons across space, time, species, and studies are difficult ({{ ref_intext_wearn_gloverkapfer_2017 }})</t>
  </si>
  <si>
    <t>[Relative abundance indices](#mods_relative_abundance) often do correlate with abundance ({{ ref_intext_wearn_gloverkapfer_2017 }})</t>
  </si>
  <si>
    <t>Calibration with independent [density](#density) estimates is possible ({{ ref_intext_wearn_gloverkapfer_2017 }})</t>
  </si>
  <si>
    <t>Allows community-wide [density](#density) estimation ({{ ref_intext_wearn_gloverkapfer_2017 }})</t>
  </si>
  <si>
    <t>Direct estimation of [density](#density); avoids ad-hoc definitions of study area ({{ ref_intext_rowcliffe_et_al_2008 }})</t>
  </si>
  <si>
    <t>Demographic closure (i.e., no births or deaths) and geographic closure (i.e., no immigration or emigration) (animal [density](#density) is constant during the [survey](#survey)) ({{ ref_intext_rowcliffe_et_al_2008 }})</t>
  </si>
  <si>
    <t>Attraction or aversion to cameras is exhibited in some species ({{ ref_intext_meek_et_al_2016 }}) and could affect the time within the detection zone and subsequently affect estimates of [density](#density) ({{ ref_intext_doran_myers_2018 }})</t>
  </si>
  <si>
    <t>Not appropriate for low [density](#density) or elusive species when recaptures too few to confidently infer the number and location of activity centres' ({{ ref_intext_clarke_et_al_2023 }}; {{ ref_intext_burgar_et_al_2018 }})</t>
  </si>
  <si>
    <t>Not appropriate for high-[density](#density) populations with evenly spaced activity centres (camera[-specific] counts will be too similar and impair activity centre inference)' ({{ ref_intext_clarke_et_al_2023 }})</t>
  </si>
  <si>
    <t>Study design (camera arrangement) can dramatically affect the accuracy and precision of [density](#density) estimates' ({{ ref_intext_clarke_et_al_2023 }}; {{Sollmann, 2018}})</t>
  </si>
  <si>
    <t>Detections of different individuals are [independent](#independent_detections) ({{ ref_intext_wearn_gloverkapfer_2017 }})</t>
  </si>
  <si>
    <t>[Surveys](#survey) are independent ({{ ref_intext_wearn_gloverkapfer_2017 }})</t>
  </si>
  <si>
    <t>[Camera locations](#camera_location)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</si>
  <si>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[density](#density) of cameras ({{ ref_intext_morin_et_al_2022 }})</t>
  </si>
  <si>
    <t>½ MMDM (Mean Maximum Distance Moved) will usually lead to an underestimation of home range size and thus overestimation of [density](#density) ({{ ref_intext_parmenter_et_al_2003 }}; {{ ref_intext_noss_et_al_2012 }}; {{ ref_intext_wearn_gloverkapfer_2017 }})</t>
  </si>
  <si>
    <t>Produces direct estimates of [density](#density) or population size for explicit spatial regions ({{ ref_intext_chandler_royle_2013 }})</t>
  </si>
  <si>
    <t>[Density](#density)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</si>
  <si>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</si>
  <si>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[density](#density) estimation for a unmarked population, but the precision of the [density](#density) estimates are likely to be very low value ({{ ref_intext_wearn_gloverkapfer_2017 }})</t>
  </si>
  <si>
    <t>[Density](#density)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</si>
  <si>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State variable *vs.* Objective</t>
  </si>
  <si>
    <t>solid grey</t>
  </si>
  <si>
    <t>was</t>
  </si>
  <si>
    <t>eee</t>
  </si>
  <si>
    <t>https://ab-rcsc.github.io/rc-decision-support-tool_concept-library/02_dialog-boxes/01_14_sp_type.html#i_sp_type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</si>
  <si>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</si>
  <si>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</si>
  <si>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https://ab-rcsc.github.io/rc-decision-support-tool_concept-library/02_dialog-boxes/01_16_sp_occ_restr.html#i_sp_occ_restr</t>
  </si>
  <si>
    <t>https://ab-rcsc.github.io/rc-decision-support-tool_concept-library/02_dialog-boxes/01_13_sp_info.html#i_sp_info</t>
  </si>
  <si>
    <t>https://ab-rcsc.github.io/rc-decision-support-tool_concept-library/02_dialog-boxes/01_17_sp_hr_size.html#i_sp_hr_size</t>
  </si>
  <si>
    <t>https://ab-rcsc.github.io/rc-decision-support-tool_concept-library/02_dialog-boxes/01_20_sp_detprob_cat.html#i_sp_detprob_cat</t>
  </si>
  <si>
    <t>https://ab-rcsc.github.io/rc-decision-support-tool_concept-library/02_dialog-boxes/01_12_obj_targ_sp.html#i_obj_targ_sp</t>
  </si>
  <si>
    <t>info_url</t>
  </si>
  <si>
    <t>field_code</t>
  </si>
  <si>
    <t>https://ab-rcsc.github.io/rc-decision-support-tool_concept-library/index.html#concept-library</t>
  </si>
  <si>
    <t>Concept library</t>
  </si>
  <si>
    <t>sidebar_button</t>
  </si>
  <si>
    <t>https://ab-rcsc.github.io/rc-decision-support-tool_concept-library/index.html#i_data_analysis</t>
  </si>
  <si>
    <t>https://ab-rcsc.github.io/rc-decision-support-tool_concept-library/index.html#i_equipment_deployment</t>
  </si>
  <si>
    <t>https://ab-rcsc.github.io/rc-decision-support-tool_concept-library/index.html#i_target_species</t>
  </si>
  <si>
    <t>https://ab-rcsc.github.io/rc-decision-support-tool_concept-library/index.html#i_duration_timing</t>
  </si>
  <si>
    <t>https://ab-rcsc.github.io/rc-decision-support-tool_concept-library/index.html#i_study_area_site_selection_constraints</t>
  </si>
  <si>
    <t>https://ab-rcsc.github.io/rc-decision-support-tool_concept-library/index.html#i_objective_resources</t>
  </si>
  <si>
    <t>info box page</t>
  </si>
  <si>
    <t>button_text</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</si>
  <si>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</si>
  <si>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</si>
  <si>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</si>
  <si>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</si>
  <si>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</si>
  <si>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home</t>
  </si>
  <si>
    <t>https://ab-rcsc.github.io/rc-decision-support-tool/00_00_welcome.html</t>
  </si>
  <si>
    <t>Home</t>
  </si>
  <si>
    <t>https://ab-rcsc.github.io/rc-decision-support-tool_concept-library/02_dialog-boxes/01_01_user_entry</t>
  </si>
  <si>
    <t>https://ab-rcsc.github.io/rc-decision-support-tool_concept-library/02_dialog-boxes/01_02_objective</t>
  </si>
  <si>
    <t>https://ab-rcsc.github.io/rc-decision-support-tool_concept-library/02_dialog-boxes/01_03_num_cams</t>
  </si>
  <si>
    <t>https://ab-rcsc.github.io/rc-decision-support-tool_concept-library/02_dialog-boxes/01_04_study_area_mult</t>
  </si>
  <si>
    <t>https://ab-rcsc.github.io/rc-decision-support-tool_concept-library/02_dialog-boxes/01_05_cam_dens_gradient</t>
  </si>
  <si>
    <t>https://ab-rcsc.github.io/rc-decision-support-tool_concept-library/02_dialog-boxes/01_06_cam_strat_covar</t>
  </si>
  <si>
    <t>https://ab-rcsc.github.io/rc-decision-support-tool_concept-library/02_dialog-boxes/01_07_cam_high_dens</t>
  </si>
  <si>
    <t>https://ab-rcsc.github.io/rc-decision-support-tool_concept-library/02_dialog-boxes/01_08_surv_dur_min_max</t>
  </si>
  <si>
    <t>https://ab-rcsc.github.io/rc-decision-support-tool_concept-library/02_dialog-boxes/01_09_survey_dur_mth</t>
  </si>
  <si>
    <t>https://ab-rcsc.github.io/rc-decision-support-tool_concept-library/02_dialog-boxes/01_10_sp_asymptote</t>
  </si>
  <si>
    <t>https://ab-rcsc.github.io/rc-decision-support-tool_concept-library/02_dialog-boxes/01_11_study_season_num</t>
  </si>
  <si>
    <t>https://ab-rcsc.github.io/rc-decision-support-tool_concept-library/02_dialog-boxes/01_12_obj_targ_sp</t>
  </si>
  <si>
    <t>https://ab-rcsc.github.io/rc-decision-support-tool_concept-library/02_dialog-boxes/01_13_sp_info</t>
  </si>
  <si>
    <t>https://ab-rcsc.github.io/rc-decision-support-tool_concept-library/02_dialog-boxes/01_14_sp_type</t>
  </si>
  <si>
    <t>https://ab-rcsc.github.io/rc-decision-support-tool_concept-library/02_dialog-boxes/01_15_sp_dens_low</t>
  </si>
  <si>
    <t>https://ab-rcsc.github.io/rc-decision-support-tool_concept-library/02_dialog-boxes/01_16_sp_occ_restr</t>
  </si>
  <si>
    <t>https://ab-rcsc.github.io/rc-decision-support-tool_concept-library/02_dialog-boxes/01_17_sp_hr_size</t>
  </si>
  <si>
    <t>https://ab-rcsc.github.io/rc-decision-support-tool_concept-library/02_dialog-boxes/01_18_sp_size</t>
  </si>
  <si>
    <t>https://ab-rcsc.github.io/rc-decision-support-tool_concept-library/02_dialog-boxes/01_19_sp_rarity</t>
  </si>
  <si>
    <t>https://ab-rcsc.github.io/rc-decision-support-tool_concept-library/02_dialog-boxes/01_20_sp_detprob_cat</t>
  </si>
  <si>
    <t>https://ab-rcsc.github.io/rc-decision-support-tool_concept-library/02_dialog-boxes/01_21_sp_behav</t>
  </si>
  <si>
    <t>https://ab-rcsc.github.io/rc-decision-support-tool_concept-library/02_dialog-boxes/01_22_sp_behav_season</t>
  </si>
  <si>
    <t>https://ab-rcsc.github.io/rc-decision-support-tool_concept-library/02_dialog-boxes/01_23_marking_code</t>
  </si>
  <si>
    <t>https://ab-rcsc.github.io/rc-decision-support-tool_concept-library/02_dialog-boxes/01_24_marking_allsub</t>
  </si>
  <si>
    <t>https://ab-rcsc.github.io/rc-decision-support-tool_concept-library/02_dialog-boxes/01_25_3ormore_cat_ids</t>
  </si>
  <si>
    <t>https://ab-rcsc.github.io/rc-decision-support-tool_concept-library/02_dialog-boxes/01_26_auxillary_info</t>
  </si>
  <si>
    <t>https://ab-rcsc.github.io/rc-decision-support-tool_concept-library/02_dialog-boxes/01_27_aux_count_possible</t>
  </si>
  <si>
    <t>https://ab-rcsc.github.io/rc-decision-support-tool_concept-library/02_dialog-boxes/01_28_focalarea_calc</t>
  </si>
  <si>
    <t>https://ab-rcsc.github.io/rc-decision-support-tool_concept-library/02_dialog-boxes/01_30_sp_common_pop_lg</t>
  </si>
  <si>
    <t>https://ab-rcsc.github.io/rc-decision-support-tool_concept-library/02_dialog-boxes/01_31_sp_size_multi</t>
  </si>
  <si>
    <t>https://ab-rcsc.github.io/rc-decision-support-tool_concept-library/02_dialog-boxes/01_32_sp_behav_mult</t>
  </si>
  <si>
    <t>https://ab-rcsc.github.io/rc-decision-support-tool_concept-library/02_dialog-boxes/01_33_sp_rarity_multi</t>
  </si>
  <si>
    <t>https://ab-rcsc.github.io/rc-decision-support-tool_concept-library/02_dialog-boxes/01_34_sp_rarity_multi</t>
  </si>
  <si>
    <t>https://ab-rcsc.github.io/rc-decision-support-tool_concept-library/02_dialog-boxes/01_35_sp_rarity_multi</t>
  </si>
  <si>
    <t>https://ab-rcsc.github.io/rc-decision-support-tool_concept-library/02_dialog-boxes/01_36_sp_detprob_cat_multi</t>
  </si>
  <si>
    <t>https://ab-rcsc.github.io/rc-decision-support-tool_concept-library/02_dialog-boxes/01_37_sp_detprob_cat_multi</t>
  </si>
  <si>
    <t>https://ab-rcsc.github.io/rc-decision-support-tool_concept-library/02_dialog-boxes/01_38_sp_detprob_cat_multi</t>
  </si>
  <si>
    <t>https://ab-rcsc.github.io/rc-decision-support-tool_concept-library/02_dialog-boxes/01_39_cam_makemod</t>
  </si>
  <si>
    <t>https://ab-rcsc.github.io/rc-decision-support-tool_concept-library/02_dialog-boxes/01_40_cam_settings</t>
  </si>
  <si>
    <t>https://ab-rcsc.github.io/rc-decision-support-tool_concept-library/02_dialog-boxes/01_41_cam_protocol_ht_angle_dir</t>
  </si>
  <si>
    <t>https://ab-rcsc.github.io/rc-decision-support-tool_concept-library/02_dialog-boxes/01_43_bait_lure</t>
  </si>
  <si>
    <t>https://ab-rcsc.github.io/rc-decision-support-tool_concept-library/02_dialog-boxes/01_45_cam_targ_feature</t>
  </si>
  <si>
    <t>https://ab-rcsc.github.io/rc-decision-support-tool_concept-library/02_dialog-boxes/01_47_cam_independent</t>
  </si>
  <si>
    <t>https://ab-rcsc.github.io/rc-decision-support-tool_concept-library/02_dialog-boxes/01_48_multisamp_per_loc</t>
  </si>
  <si>
    <t>https://ab-rcsc.github.io/rc-decision-support-tool_concept-library/02_dialog-boxes/01_49_modmixed</t>
  </si>
  <si>
    <t>https://ab-rcsc.github.io/rc-decision-support-tool_concept-library/02_dialog-boxes/01_50_num_det</t>
  </si>
  <si>
    <t>https://ab-rcsc.github.io/rc-decision-support-tool_concept-library/02_dialog-boxes/01_51_num_det_individ</t>
  </si>
  <si>
    <t>https://ab-rcsc.github.io/rc-decision-support-tool_concept-library/02_dialog-boxes/01_52_num_recap</t>
  </si>
  <si>
    <t>https://ab-rcsc.github.io/rc-decision-support-tool_concept-library/02_dialog-boxes/01_53_overdispersion</t>
  </si>
  <si>
    <t>https://ab-rcsc.github.io/rc-decision-support-tool_concept-library/02_dialog-boxes/01_54_zeroinflation</t>
  </si>
  <si>
    <t>https://ab-rcsc.github.io/rc-decision-support-tool_concept-library/02_dialog-boxes/01_55_zi_overdispersed</t>
  </si>
  <si>
    <t>https://ab-rcsc.github.io/rc-decision-support-tool_concept-library/02_dialog-boxes/01_57_zi_re_overdispersed</t>
  </si>
  <si>
    <t>https://ab-rcsc.github.io/rc-decision-support-tool_concept-library/02_dialog-boxes/01_58_zi_process</t>
  </si>
  <si>
    <t>https://ab-rcsc.github.io/rc-decision-support-tool_concept-library/02_dialog-boxes/03_01_mod_inventory</t>
  </si>
  <si>
    <t>https://ab-rcsc.github.io/rc-decision-support-tool_concept-library/02_dialog-boxes/03_02_mod_divers_rich</t>
  </si>
  <si>
    <t>https://ab-rcsc.github.io/rc-decision-support-tool_concept-library/02_dialog-boxes/03_03_mod_occupancy</t>
  </si>
  <si>
    <t>https://ab-rcsc.github.io/rc-decision-support-tool_concept-library/02_dialog-boxes/03_04_mod_rai</t>
  </si>
  <si>
    <t>https://ab-rcsc.github.io/rc-decision-support-tool_concept-library/02_dialog-boxes/03_05_mod_rai_poisson</t>
  </si>
  <si>
    <t>https://ab-rcsc.github.io/rc-decision-support-tool_concept-library/02_dialog-boxes/03_06_mod_rai_zip</t>
  </si>
  <si>
    <t>https://ab-rcsc.github.io/rc-decision-support-tool_concept-library/02_dialog-boxes/03_07_mod_rai_nb</t>
  </si>
  <si>
    <t>https://ab-rcsc.github.io/rc-decision-support-tool_concept-library/02_dialog-boxes/03_08_mod_rai_zinb</t>
  </si>
  <si>
    <t>https://ab-rcsc.github.io/rc-decision-support-tool_concept-library/02_dialog-boxes/03_09_mod_rai_hurdle</t>
  </si>
  <si>
    <t>https://ab-rcsc.github.io/rc-decision-support-tool_concept-library/02_dialog-boxes/03_10_mod_cr_cmr</t>
  </si>
  <si>
    <t>https://ab-rcsc.github.io/rc-decision-support-tool_concept-library/02_dialog-boxes/03_11_mod_scr_secr</t>
  </si>
  <si>
    <t>https://ab-rcsc.github.io/rc-decision-support-tool_concept-library/02_dialog-boxes/03_12_mod_mr</t>
  </si>
  <si>
    <t>https://ab-rcsc.github.io/rc-decision-support-tool_concept-library/02_dialog-boxes/03_13_mod_smr</t>
  </si>
  <si>
    <t>https://ab-rcsc.github.io/rc-decision-support-tool_concept-library/02_dialog-boxes/03_14_mod_sc</t>
  </si>
  <si>
    <t>https://ab-rcsc.github.io/rc-decision-support-tool_concept-library/02_dialog-boxes/03_15_mod_catspim</t>
  </si>
  <si>
    <t>https://ab-rcsc.github.io/rc-decision-support-tool_concept-library/02_dialog-boxes/03_16_mod_2flankspim</t>
  </si>
  <si>
    <t>https://ab-rcsc.github.io/rc-decision-support-tool_concept-library/02_dialog-boxes/03_17_mod_rem</t>
  </si>
  <si>
    <t>https://ab-rcsc.github.io/rc-decision-support-tool_concept-library/02_dialog-boxes/03_18_mod_rest</t>
  </si>
  <si>
    <t>https://ab-rcsc.github.io/rc-decision-support-tool_concept-library/02_dialog-boxes/03_19_mod_tifc</t>
  </si>
  <si>
    <t>https://ab-rcsc.github.io/rc-decision-support-tool_concept-library/02_dialog-boxes/03_20_mod_ds</t>
  </si>
  <si>
    <t>https://ab-rcsc.github.io/rc-decision-support-tool_concept-library/02_dialog-boxes/03_21_mod_tte</t>
  </si>
  <si>
    <t>https://ab-rcsc.github.io/rc-decision-support-tool_concept-library/02_dialog-boxes/03_22_mod_ste</t>
  </si>
  <si>
    <t>https://ab-rcsc.github.io/rc-decision-support-tool_concept-library/02_dialog-boxes/03_23_mod_is</t>
  </si>
  <si>
    <t>https://ab-rcsc.github.io/rc-decision-support-tool_concept-library/02_dialog-boxes/03_24_mod_behaviour</t>
  </si>
  <si>
    <t>i_objective_resources</t>
  </si>
  <si>
    <t>i_study_area_site_selection_constraints</t>
  </si>
  <si>
    <t>i_duration_timing</t>
  </si>
  <si>
    <t>i_target_species</t>
  </si>
  <si>
    <t>i_equipment_deployment</t>
  </si>
  <si>
    <t>i_data_analysis</t>
  </si>
  <si>
    <t>concept-library</t>
  </si>
  <si>
    <t>00_00_welcome</t>
  </si>
  <si>
    <t>Click here for more information</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</si>
  <si>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</si>
  <si>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</si>
  <si>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</si>
  <si>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</si>
  <si>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</si>
  <si>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</si>
  <si>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</si>
  <si>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</si>
  <si>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</si>
  <si>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</si>
  <si>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</si>
  <si>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</si>
  <si>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</si>
  <si>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</si>
  <si>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</si>
  <si>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</si>
  <si>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</si>
  <si>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</si>
  <si>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</si>
  <si>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</si>
  <si>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</si>
  <si>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</si>
  <si>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ref_intext_kemp_et_al_2022 }}.</t>
  </si>
  <si>
    <t>'The variation of life in the natural world. In the context of this guide, biodiversity refers to the variety of different wildlife species found in an area.' {{ ref_intext_kemp_et_al_2022 }}.</t>
  </si>
  <si>
    <t>'A skewed or altered perspective. Biased data refers to data that may be inaccurate or unevenly portrayed (usually in favour of specific variables) and is therefore not as robust.' {{ ref_intext_kemp_et_al_2022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</si>
  <si>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ref_intext_kemp_et_al_2022 }}.</t>
  </si>
  <si>
    <t>'Information, commonly facts or numbers, that are collected and can be examined and/or measured to help guide decision-making.' {{ ref_intext_kemp_et_al_2022 }}.</t>
  </si>
  <si>
    <t>'Following a photo series being taken, how long the camera will be inactive before it can be triggered again. This feature prevents many photos being taken of the same individual(s), filling up space on SD cards.' {{ ref_intext_kemp_et_al_2022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</si>
  <si>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ref_intext_kemp_et_al_2022 }}.</t>
  </si>
  <si>
    <t>'In the context of this guide, deployment refers to the act of setting up and activating a wildlife camera for monitoring.' {{ ref_intext_kemp_et_al_2022 }}.</t>
  </si>
  <si>
    <t>'The ability to sense or pick up on something. In this guide, detection refers to a camera’s ability to sense or photograph an animal.' {{ ref_intext_kemp_et_al_2022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</si>
  <si>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ref_intext_kemp_et_al_2022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</si>
  <si>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ref_intext_kemp_et_al_2022 }}.</t>
  </si>
  <si>
    <t>'A specific feature, condition, or element that may change. Examples include vegetation growth, habitat, and season.' {{ ref_intext_kemp_et_al_2022 }}.</t>
  </si>
  <si>
    <t>'The actual area (in front and to the sides) in which a camera is able to detect movement.' {{ ref_intext_kemp_et_al_2022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</si>
  <si>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ref_intext_kemp_et_al_2022 }}.</t>
  </si>
  <si>
    <t>'In the context of this guide, human development refers to any changes or alterations to the landscape and built environment by humans. Often refers to infrastructure or human activities that have a notable impact on natural systems.' {{ ref_intext_kemp_et_al_2022 }}.</t>
  </si>
  <si>
    <t>'Specific characteristics of the environment that can be isolated or mapped. Landbased features can include entire habitat types (for example, forests), water features (for example, rivers), human-made infrastructure (for example, roads), and more.' {{ ref_intext_kemp_et_al_2022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</si>
  <si>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ref_intext_kemp_et_al_2022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</si>
  <si>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ref_intext_kemp_et_al_2022 }}.</t>
  </si>
  <si>
    <t>'A set and distinct group of individuals. In the context of this guide, a population refers to a unique grouping of individuals of a particular species. For example, a population of moose refers to all moose within a specific geographic area.' {{ ref_intext_kemp_et_al_2022 }}.</t>
  </si>
  <si>
    <t>'Uses detection rate as a measure of abundance by counting the number of times a specific species is captured on camera over a set period of time. For example, how many times a moose was photographed over 100 camera days.' {{ ref_intext_kemp_et_al_2022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</si>
  <si>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ref_intext_kemp_et_al_2022 }}.</t>
  </si>
  <si>
    <t>'A specific kind of animal. For example, moose, white-tailed deer, and black bear are each a different species.' {{ ref_intext_kemp_et_al_2022 }}.</t>
  </si>
  <si>
    <t>'The presence or absence of a species at a given location.' {{ ref_intext_kemp_et_al_2022 }}.</t>
  </si>
  <si>
    <t>'Relating to one specific species. For example, focusing specifically on moose.' {{ ref_intext_kemp_et_al_2022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</si>
  <si>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ref_intext_kemp_et_al_2022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</si>
  <si>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ref_intext_kemp_et_al_2022 }}.</t>
  </si>
  <si>
    <t>'The amount of time between when the camera’s sensor detects movement and a photo is actually taken. This lag time can vary quite a bit across different brands and models of cameras, making consistency important.' {{ ref_intext_kemp_et_al_2022 }}.</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</si>
  <si>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</si>
  <si>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</si>
  <si>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mod_cr_cmr_con_04</t>
  </si>
  <si>
    <t>mod_cr_cmr_con_05</t>
  </si>
  <si>
    <t>term_def_mod_behaviour</t>
  </si>
  <si>
    <t>palencia_2022</t>
  </si>
  <si>
    <t>rcsc_et_al_2024b</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</si>
  <si>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ref_intext_kemp_et_al_2022 }}.</t>
  </si>
  <si>
    <t>kemp_et_al_2022</t>
  </si>
  <si>
    <t>Detection is perfect ({{ ref_intext_wearn_gloverkapfer_2017 }}) (detection probability '*p*' = 1) unless otherwise modelled ({{ ref_intext_nakashima_et_al_2017 }})</t>
  </si>
  <si>
    <t>Camera locations are representative of the available habitat ({{ ref_intext_nakashima_et_al_2017 }})</t>
  </si>
  <si>
    <t>Camera locations are randomly placed relative to the spatial distribution of animals ({{ ref_intext_nakashima_et_al_2017 }})</t>
  </si>
  <si>
    <t>Animal movement and behaviour are not affected by cameras ({{ ref_intext_nakashima_et_al_2017 }})</t>
  </si>
  <si>
    <t>Detections are [independent](#independent_detections) ({{ ref_intext_nakashima_et_al_2017 }})</t>
  </si>
  <si>
    <t>The observed distribution of staying time in the focal area fits the distribution of movement ({{ ref_intext_nakashima_et_al_2017 }})</t>
  </si>
  <si>
    <t>The observed staying time must follow a given parametric distribution ({{ ref_intext_nakashima_et_al_2017 }})</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</si>
  <si>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t>
  </si>
  <si>
    <t>Provides unbiased estimates of animal [density](#density), even when animal movement speed varies, and animals travel in pairs ({{ ref_intext_nakashima_et_al_2017 }})</t>
  </si>
  <si>
    <t>Detection rates from remote cameras cannot be used as an index to compare relative abundance across species ({{ ref_intext_rowcliffe_carbone_2008 }})</t>
  </si>
  <si>
    <t>Spatial counts of animals in a small area (or counts in equal subsets of the landscape) are Poisson-distributed ({{ ref_intext_loonam_et_al_2021b }})</t>
  </si>
  <si>
    <t>Demographic closure (i.e., no births or deaths) ({{ ref_intext_moeller_et_al_2018 }}; {{ ref_intext_loonam_et_al_2021b }})</t>
  </si>
  <si>
    <t>Geographic closure (i.e., no immigration or emigration) at the level of the sampling frame (area of interest); this assumption does not apply at the plot-level (area sampled by the camera) ({{ ref_intext_moeller_et_al_2018 }}; {{ ref_intext_loonam_et_al_2021b }})</t>
  </si>
  <si>
    <t>Spatial counts of animals (or counts in equal subsets of the landscape) are Poisson-distributed ({{ ref_intext_loonam_et_al_2021b }})</t>
  </si>
  <si>
    <t>Accurate estimate of movement speed ({{ ref_intext_loonam_et_al_2021b }})</t>
  </si>
  <si>
    <t xml:space="preserve">|:----------------|:-------------------------------|:----------------------------------------------------------------|:----------------------|:----------------------------------------| </t>
  </si>
  <si>
    <t>----------------</t>
  </si>
  <si>
    <t>----------------------------------------------------------------</t>
  </si>
  <si>
    <t>----------------------</t>
  </si>
  <si>
    <t>----------------------------------------</t>
  </si>
  <si>
    <t>--------------------------------------------------------------------------------------------------------------------------------------------------------------------------------------------------------------------------------</t>
  </si>
  <si>
    <t>kolowski_forrester_et_al_2017</t>
  </si>
  <si>
    <t>-------------------------------</t>
  </si>
  <si>
    <t>In our third edition of the SEEC Stats Toolbox Seminars David Maphisa and Florian Weller explained how to conduct distance sampling. This method relies on either point counts or transect counts in which the distance from the observer to each animal or plant is recorded. These data are then used to estimate density or abundance while reducing observation bias.</t>
  </si>
  <si>
    <t>https://science.uct.ac.za/seec/stats-toolbox-seminars-spatial-and-species-distribution-toolboxes/distance-sampling</t>
  </si>
  <si>
    <t>Distance sampling</t>
  </si>
  <si>
    <t>Estimating survival from CMR data</t>
  </si>
  <si>
    <t>Altwegg, R. (2020). *SEEC Toolbox on estimating survival from CMR data.* &lt;https://science.uct.ac.za/seec/stats-toolbox-seminars-spatial-and-species-distribution-toolboxes/estimating-survival-cmr-data&gt;</t>
  </si>
  <si>
    <t>https://science.uct.ac.za/seec/stats-toolbox-seminars/spatial-and-species-distribution-toolboxes</t>
  </si>
  <si>
    <t>Camera arrangement</t>
  </si>
  <si>
    <t>Number of cameras</t>
  </si>
  <si>
    <t>Survey duration</t>
  </si>
  <si>
    <t>cam_arrange</t>
  </si>
  <si>
    <t>cam_spacing</t>
  </si>
  <si>
    <t>cam_days_ttl</t>
  </si>
  <si>
    <t>camdays_per_loc</t>
  </si>
  <si>
    <t>Sampling design</t>
  </si>
  <si>
    <t>camera_arrangement</t>
  </si>
  <si>
    <t>Accuracy</t>
  </si>
  <si>
    <t>Camera trap day</t>
  </si>
  <si>
    <t>Coefficient of variation (CV)</t>
  </si>
  <si>
    <t>Power</t>
  </si>
  <si>
    <t>Precision</t>
  </si>
  <si>
    <t>Sightability</t>
  </si>
  <si>
    <t>Variance</t>
  </si>
  <si>
    <t>A specially designed piece of equipment used to photograph different animals in their natural environments. Most wildlife cameras are made with medium-large mammals in mind, therefore these tend to be the best species to target when being used for monitoring purposes.' {{ ref_intext_kemp_et_al_2022 }}.</t>
  </si>
  <si>
    <t>'How close a measured or estimated value is to the true value' {{ ref_intext_clarke_et_al_2023 }}.</t>
  </si>
  <si>
    <t>'24-hour period during which a camera is functioning (Beirne, personal communication)' {{ ref_intext_clarke_et_al_2023 }}.</t>
  </si>
  <si>
    <t>'The likelihood an animal is captured by a camera trap; for some models, the probability that an animal is captured by a motion-triggered camera, given the animal is in the camera’s viewshed (Moeller et al. 2018)' {{ ref_intext_clarke_et_al_2023 }}.</t>
  </si>
  <si>
    <t>'The likelihood an effect is detected, given there is an effect to detect (Cohen 1992)' {{ ref_intext_clarke_et_al_2023 }}.</t>
  </si>
  <si>
    <t>'The ability to sight or spot animals' {{ ref_intext_clarke_et_al_2023 }}.</t>
  </si>
  <si>
    <t>'The spread of numbers in a dataset compared to the mean of the dataset' {{ ref_intext_clarke_et_al_2023 }}.</t>
  </si>
  <si>
    <t>'Depending on the method – the area within which an animal can trigger a camera trap to capture an image, or the total area a camera trap photographs (Gilbert et al. 2021). May also be referred to as the camera trap field-of-view' {{ ref_intext_clarke_et_al_2023 }}.</t>
  </si>
  <si>
    <t>Uncertainty in estimates {{ ref_intext_hammond_et_al_2021 }}' {{ ref_intext_clarke_et_al_2023 }}.</t>
  </si>
  <si>
    <t>Systematic inaccuracy in estimates {{ ref_intext_hammond_et_al_2021 }}' {{ ref_intext_clarke_et_al_2023 }}.</t>
  </si>
  <si>
    <t>The dispersion in a data set, expressed as a percentage of the mean; a measure of precision {{ ref_intext_whitlock_schluter_2020 }}. A high CV indicates more variability relative to the mean, and low precision; a low CV indicates less variability relative to the mean, and high precision' {{ ref_intext_clarke_et_al_2023 }}.</t>
  </si>
  <si>
    <t>Whitlock, Michael, and Dolph Schluter. The Analysis of Biological Data. Third. Book, Whole. New York;Austin;Plymouth;Boston; Macmillan Learning, 2020.</t>
  </si>
  <si>
    <t>Species rarity</t>
  </si>
  <si>
    <t>The number of species found in a specific place.' {{ ref_intext_kemp_et_al_2022 }}.</t>
  </si>
  <si>
    <t>source</t>
  </si>
  <si>
    <t>rc_tool</t>
  </si>
  <si>
    <t>Home range</t>
  </si>
  <si>
    <t>design_cam_spacing</t>
  </si>
  <si>
    <t>design_num_cams</t>
  </si>
  <si>
    <t>design_cam_days_ttl</t>
  </si>
  <si>
    <t>design_camdays_per_loc</t>
  </si>
  <si>
    <t>design_survey_duration</t>
  </si>
  <si>
    <t>design_clustered</t>
  </si>
  <si>
    <t>design_cam_arrange</t>
  </si>
  <si>
    <t>design_cam_arrange_convenience</t>
  </si>
  <si>
    <t>design_cam_arrange_paired</t>
  </si>
  <si>
    <t>design_cam_arrange_random</t>
  </si>
  <si>
    <t>design_cam_arrange_stratified</t>
  </si>
  <si>
    <t>design_cam_arrange_stratified_random</t>
  </si>
  <si>
    <t>design_cam_arrange_systematic</t>
  </si>
  <si>
    <t>design_cam_arrange_systematic_random</t>
  </si>
  <si>
    <t>design_cam_arrange_targeted</t>
  </si>
  <si>
    <t>CCBB44</t>
  </si>
  <si>
    <t>44AA99</t>
  </si>
  <si>
    <t>DDDDDD</t>
  </si>
  <si>
    <t>DDCC77</t>
  </si>
  <si>
    <t>77AADD</t>
  </si>
  <si>
    <t>EE8866</t>
  </si>
  <si>
    <t>CCDDAA</t>
  </si>
  <si>
    <t>FFCCCC</t>
  </si>
  <si>
    <t>pale-green</t>
  </si>
  <si>
    <t>pale-blue</t>
  </si>
  <si>
    <t>BBCCEE</t>
  </si>
  <si>
    <t>pale-cyan</t>
  </si>
  <si>
    <t>.class-blue {</t>
  </si>
  <si>
    <t xml:space="preserve">  --sd-color-card-background: #4477AA;</t>
  </si>
  <si>
    <t>}</t>
  </si>
  <si>
    <t>mint</t>
  </si>
  <si>
    <t>pale-grey</t>
  </si>
  <si>
    <t>orange</t>
  </si>
  <si>
    <t>olive</t>
  </si>
  <si>
    <t>AAAA00</t>
  </si>
  <si>
    <t>BBCC33</t>
  </si>
  <si>
    <t>pear</t>
  </si>
  <si>
    <t>pale-red</t>
  </si>
  <si>
    <t>light-yellow</t>
  </si>
  <si>
    <t>pale-yellow</t>
  </si>
  <si>
    <t>EEEEBB</t>
  </si>
  <si>
    <t>EEDD88</t>
  </si>
  <si>
    <t>sand</t>
  </si>
  <si>
    <t>yellow</t>
  </si>
  <si>
    <t>olive2</t>
  </si>
  <si>
    <t>Access Method</t>
  </si>
  <si>
    <t>Age Class</t>
  </si>
  <si>
    <t>Adult</t>
  </si>
  <si>
    <t>Juvenile</t>
  </si>
  <si>
    <t>Subadult</t>
  </si>
  <si>
    <t>Subadult - Yearling</t>
  </si>
  <si>
    <t>Subadult - Young of Year</t>
  </si>
  <si>
    <t>Analyst</t>
  </si>
  <si>
    <t>Animal ID</t>
  </si>
  <si>
    <t>Bait/Lure Type</t>
  </si>
  <si>
    <t>Batteries Replaced</t>
  </si>
  <si>
    <t>New Camera ID</t>
  </si>
  <si>
    <t xml:space="preserve">Camera Height (m) </t>
  </si>
  <si>
    <t>Camera ID</t>
  </si>
  <si>
    <t>Camera Location Name</t>
  </si>
  <si>
    <t>Camera Make</t>
  </si>
  <si>
    <t>New Camera Make</t>
  </si>
  <si>
    <t>Camera Model</t>
  </si>
  <si>
    <t>New Camera Model</t>
  </si>
  <si>
    <t>Camera Serial Number</t>
  </si>
  <si>
    <t>New Camera Serial Number</t>
  </si>
  <si>
    <t>Deployment Crew</t>
  </si>
  <si>
    <t>Deployment End Date Time (DD-MMM-YYYY HH:MM:SS)</t>
  </si>
  <si>
    <t>Deployment Name</t>
  </si>
  <si>
    <t>Deployment Start Date Time (DD-MMM-YYYY HH:MM:SS)</t>
  </si>
  <si>
    <t>Easting Camera Location</t>
  </si>
  <si>
    <t>Event Type</t>
  </si>
  <si>
    <t>FOV Target Feature</t>
  </si>
  <si>
    <t xml:space="preserve">GPS Unit Accuracy (m) </t>
  </si>
  <si>
    <t>Image Name</t>
  </si>
  <si>
    <t>Image/Sequence Date Time (DD-MMM-YYYY HH:MM:SS)</t>
  </si>
  <si>
    <t>Image Set End Date Time (DD-MMM-YYYY HH:MM:SS)</t>
  </si>
  <si>
    <t>Image Set Start Date Time (DD-MMM-YYYY HH:MM:SS)</t>
  </si>
  <si>
    <t>Individual Count</t>
  </si>
  <si>
    <t>Latitude Camera Location</t>
  </si>
  <si>
    <t>Longitude Camera Location</t>
  </si>
  <si>
    <t>Capture-recapture (CR) model / Capture-mark-recapture (CMR) model (Karanth, 1995; Karanth &amp; Nichols, 1998)</t>
  </si>
  <si>
    <t>Northing Camera Location</t>
  </si>
  <si>
    <t>Project Coordinator</t>
  </si>
  <si>
    <t>Project Coordinator Email</t>
  </si>
  <si>
    <t>Project Description</t>
  </si>
  <si>
    <t>Project Name</t>
  </si>
  <si>
    <t>Purpose of Visit</t>
  </si>
  <si>
    <t>Sample Station Name</t>
  </si>
  <si>
    <t>New SD Card ID</t>
  </si>
  <si>
    <t>Sequence Name</t>
  </si>
  <si>
    <t>Service/Retrieval</t>
  </si>
  <si>
    <t>Service/Retrieval Crew</t>
  </si>
  <si>
    <t>Service/Retrieval metadata</t>
  </si>
  <si>
    <t>Service/Retrieval visit</t>
  </si>
  <si>
    <t>Motion Image Interval (seconds)</t>
  </si>
  <si>
    <t>Photos Per Trigger</t>
  </si>
  <si>
    <t>Quiet Period (seconds)</t>
  </si>
  <si>
    <t>Trigger Mode(s)  (camera settings)</t>
  </si>
  <si>
    <t>Trigger Sensitivity</t>
  </si>
  <si>
    <t>Sex Class</t>
  </si>
  <si>
    <t>Study Area Description</t>
  </si>
  <si>
    <t>Study Area Name</t>
  </si>
  <si>
    <t>Survey Design</t>
  </si>
  <si>
    <t>Survey Name</t>
  </si>
  <si>
    <t>Survey Objectives</t>
  </si>
  <si>
    <t>Tag</t>
  </si>
  <si>
    <t>Target Species</t>
  </si>
  <si>
    <t xml:space="preserve">Marked individuals / populations / species </t>
  </si>
  <si>
    <t xml:space="preserve">Partially marked individuals / populations / species </t>
  </si>
  <si>
    <t xml:space="preserve">Unmarked individuals / populations / species </t>
  </si>
  <si>
    <t>UTM Zone Camera Location</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</si>
  <si>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</si>
  <si>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</si>
  <si>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</si>
  <si>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</si>
  <si>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</si>
  <si>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</si>
  <si>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</si>
  <si>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</si>
  <si>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</si>
  <si>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</si>
  <si>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</si>
  <si>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</si>
  <si>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</si>
  <si>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</si>
  <si>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</si>
  <si>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Image/Sequence Comments</t>
  </si>
  <si>
    <t>Image Trigger Mode</t>
  </si>
  <si>
    <t>Key ID</t>
  </si>
  <si>
    <t># Of Images</t>
  </si>
  <si>
    <t>Remaining Battery (%)</t>
  </si>
  <si>
    <t>SD Card ID</t>
  </si>
  <si>
    <t>SD Card Replaced</t>
  </si>
  <si>
    <t>SD Card Status (% Full)</t>
  </si>
  <si>
    <t>Security</t>
  </si>
  <si>
    <t>Service/Retrieval Comments</t>
  </si>
  <si>
    <t>Video Length (seconds)</t>
  </si>
  <si>
    <t>Stake Distance (m)</t>
  </si>
  <si>
    <t>Survey Design Description</t>
  </si>
  <si>
    <t>Test Image Taken</t>
  </si>
  <si>
    <t>Visit Comments</t>
  </si>
  <si>
    <t>Walktest Complete</t>
  </si>
  <si>
    <t xml:space="preserve">Walktest Distance (m) </t>
  </si>
  <si>
    <t>Walktest Height (m)</t>
  </si>
  <si>
    <t>strata</t>
  </si>
  <si>
    <t>Strata</t>
  </si>
  <si>
    <t>surv_guide_meta</t>
  </si>
  <si>
    <t>other</t>
  </si>
  <si>
    <t>A method used to estimate the [density](#density)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</si>
  <si>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</si>
  <si>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of estimating the abundance or [density](#density)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[density](#density) estimates (Blanc et al., 2013, Obbard et al., 2010, Sollmann et al., 2011).</t>
  </si>
  <si>
    <t>Rapid assessment [surveys](#survey) to determine what species are present in a given area at a given point in time; there is no attempt made to quantify aspects of communities or populations ({{ ref_intext_wearn_gloverkapfer_2017 }}).</t>
  </si>
  <si>
    <t>A method used to estimate abundance or [density](#density) from time-lapse images from randomly deployed cameras; the number of unique individuals (the count) is needed ({{ ref_intext_moeller_et_al_2018 }}).</t>
  </si>
  <si>
    <t>A method used to estimate the [density](#density) of unmarked populations; uses the rate of independent captures, an estimate of movement rate, average group size, and the area sampled by the remote camera.</t>
  </si>
  <si>
    <t>A method used to estimate population abundance or [density](#density),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</si>
  <si>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[density](#density).</t>
  </si>
  <si>
    <t>The SECR (or SCR) method is used to estimate the [density](#density)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</si>
  <si>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</si>
  <si>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</si>
  <si>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[density](#density) that treats camera image data as quadrat samples (Becker et al., 2022).</t>
  </si>
  <si>
    <t>A method used to estimate abundance or [density](#density) from the detection rate while accounting for animal movement rates ({{ ref_intext_moeller_et_al_2018 }}). The TTE model assumes perfect detection (though there is a model extension to account for imperfect detection that requires further testing).</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</si>
  <si>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ref_intext_kemp_et_al_2022 }}.</t>
  </si>
  <si>
    <t xml:space="preserve">the number of individuals of a particular species present, relative to the total number of individuals of all species (or how “represented" is the species when considering the total number of individuals of all species). </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</si>
  <si>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</si>
  <si>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The probability of at least one, use event of that resource unit during a unit of time' (i.e.,  would a particular resource unit be used at least once) (Keim et al., 2019).</t>
  </si>
  <si>
    <t>Division in an organized system based on the characteristics of that system' (Morrison et al.,</t>
  </si>
  <si>
    <t>abundance</t>
  </si>
  <si>
    <t>biodiversity</t>
  </si>
  <si>
    <t>bias</t>
  </si>
  <si>
    <t>data</t>
  </si>
  <si>
    <t>delay period</t>
  </si>
  <si>
    <t>detection</t>
  </si>
  <si>
    <t>habitat</t>
  </si>
  <si>
    <t>population</t>
  </si>
  <si>
    <t>sensitivity</t>
  </si>
  <si>
    <t>accuracy</t>
  </si>
  <si>
    <t>power</t>
  </si>
  <si>
    <t>precision</t>
  </si>
  <si>
    <t>sightability</t>
  </si>
  <si>
    <t>variance</t>
  </si>
  <si>
    <t>viewshed</t>
  </si>
  <si>
    <t>home_range</t>
  </si>
  <si>
    <t>species_rarity</t>
  </si>
  <si>
    <t>occupancy2</t>
  </si>
  <si>
    <t>rai</t>
  </si>
  <si>
    <t>ss</t>
  </si>
  <si>
    <t>abundance2</t>
  </si>
  <si>
    <t>feature_based_design</t>
  </si>
  <si>
    <t>sp_specific</t>
  </si>
  <si>
    <t>delay_period</t>
  </si>
  <si>
    <t>species_richness</t>
  </si>
  <si>
    <t>relative_abundance_index_(rai)</t>
  </si>
  <si>
    <t>clustered_design</t>
  </si>
  <si>
    <t>stratified_design</t>
  </si>
  <si>
    <t>environmental_monitoring</t>
  </si>
  <si>
    <t>environmental_variable</t>
  </si>
  <si>
    <t>human_development</t>
  </si>
  <si>
    <t>land-based_features</t>
  </si>
  <si>
    <t>partial_coverage_design</t>
  </si>
  <si>
    <t>species_occurrence</t>
  </si>
  <si>
    <t>transect_design</t>
  </si>
  <si>
    <t>wildlife_camera</t>
  </si>
  <si>
    <t>camera_trap_day</t>
  </si>
  <si>
    <t>coefficient_of_variation_(cv)</t>
  </si>
  <si>
    <t>The species-specific factors of a population that, together, play a large role in the population's trend. These include the birth rate, recruitment rate, and probability of survival and mortality.' {{ ref_intext_nbckc_2024a }}</t>
  </si>
  <si>
    <t>nbckc_2024a</t>
  </si>
  <si>
    <t>field_name_text_format</t>
  </si>
  <si>
    <t>objective_approach</t>
  </si>
  <si>
    <t>The number of animals detected from one camera/area compared to another camera/area.</t>
  </si>
  <si>
    <t>objective_marked</t>
  </si>
  <si>
    <t>objective_statevar_obj</t>
  </si>
  <si>
    <t>The method used to analyze the camera data, which should depend on the state variable, e.g., occupancy models [MacKenzie et al., 2002], spatially explicit capture recapture (SECR) for [density](#density) estimation [Chandler &amp; Royle, 2013], etc. and the Target Species.</t>
  </si>
  <si>
    <t>A variance significantly larger than the mean ({{ ref_intext_bliss_fisher_1953 }}); greater variability in a set of data than predicted by the error structure of the model (Harrison et al., 2018); excess variability can be caused by zero inflation, non-independence of counts, or both ({{ ref_intext_zurr_et_al_2009 }}).</t>
  </si>
  <si>
    <t>The extent of a scene that is visible in an image; a large FOV is obtained by 'zooming out' from a scene, whilst 'zooming in' will result in a smaller FOV ({{ ref_intext_wearn_gloverkapfer_2017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</si>
</sst>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1" x14ac:knownFonts="1">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family val="2"/>
      <scheme val="minor"/>
    </font>
    <font>
      <b/>
      <sz val="11"/>
      <color rgb="FF000000"/>
      <name val="Aptos Narrow"/>
      <family val="2"/>
      <scheme val="minor"/>
    </font>
    <font>
      <b/>
      <sz val="11"/>
      <color theme="1"/>
      <name val="Aptos Narrow"/>
      <family val="2"/>
      <scheme val="minor"/>
    </font>
    <font>
      <sz val="11"/>
      <color rgb="FF000000"/>
      <name val="Aptos Narrow"/>
      <family val="2"/>
      <scheme val="minor"/>
    </font>
    <font>
      <i/>
      <sz val="11"/>
      <color rgb="FF000000"/>
      <name val="Aptos Narrow"/>
      <family val="2"/>
      <scheme val="minor"/>
    </font>
    <font>
      <sz val="11"/>
      <color theme="1"/>
      <name val="Arial"/>
      <family val="2"/>
    </font>
    <font>
      <sz val="12"/>
      <color rgb="FFFF0000"/>
      <name val="Calibri"/>
      <family val="2"/>
    </font>
    <font>
      <sz val="12"/>
      <name val="Aptos Narrow"/>
      <family val="2"/>
      <scheme val="minor"/>
    </font>
    <font>
      <sz val="12"/>
      <color rgb="FF202122"/>
      <name val="Aptos Narrow"/>
      <family val="2"/>
      <scheme val="minor"/>
    </font>
    <font>
      <sz val="12"/>
      <color theme="1"/>
      <name val="Aptos Narrow"/>
      <family val="2"/>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9"/>
      <color theme="1"/>
      <name val="Arial"/>
      <family val="2"/>
    </font>
    <font>
      <sz val="11"/>
      <color rgb="FF000000"/>
      <name val="Arial"/>
      <family val="2"/>
    </font>
    <font>
      <i/>
      <sz val="11"/>
      <color theme="1"/>
      <name val="Aptos Narrow"/>
      <family val="2"/>
      <scheme val="minor"/>
    </font>
    <font>
      <u/>
      <sz val="11"/>
      <color theme="10"/>
      <name val="Aptos Narrow"/>
      <family val="2"/>
      <scheme val="minor"/>
    </font>
    <font>
      <sz val="12"/>
      <color rgb="FF202122"/>
      <name val="Courier New"/>
      <family val="3"/>
    </font>
    <font>
      <sz val="12"/>
      <color rgb="FF000000"/>
      <name val="Arial"/>
      <family val="2"/>
    </font>
    <font>
      <b/>
      <sz val="24"/>
      <name val="Arial"/>
      <family val="2"/>
    </font>
    <font>
      <b/>
      <sz val="12"/>
      <color theme="1"/>
      <name val="Arial"/>
      <family val="2"/>
    </font>
    <font>
      <sz val="12"/>
      <color theme="1"/>
      <name val="Aptos"/>
      <family val="2"/>
    </font>
  </fonts>
  <fills count="17">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tint="0.79998168889431442"/>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5" fillId="0" borderId="0"/>
    <xf numFmtId="0" fontId="25" fillId="0" borderId="0" applyNumberFormat="0" applyFill="0" applyBorder="0" applyAlignment="0" applyProtection="0"/>
  </cellStyleXfs>
  <cellXfs count="88">
    <xf numFmtId="0" fontId="0" fillId="0" borderId="0" xfId="0"/>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4" fillId="6" borderId="0" xfId="0" applyFont="1" applyFill="1"/>
    <xf numFmtId="0" fontId="25" fillId="0" borderId="0" xfId="2"/>
    <xf numFmtId="0" fontId="26"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0" fontId="10" fillId="7" borderId="0" xfId="0" applyFont="1" applyFill="1"/>
    <xf numFmtId="0" fontId="0" fillId="0" borderId="0" xfId="0" quotePrefix="1"/>
    <xf numFmtId="0" fontId="23" fillId="0" borderId="0" xfId="0" applyFont="1"/>
    <xf numFmtId="0" fontId="8" fillId="0" borderId="0" xfId="0" applyFont="1" applyAlignment="1">
      <alignment horizontal="left" vertical="top"/>
    </xf>
    <xf numFmtId="0" fontId="17" fillId="0" borderId="0" xfId="0" applyFont="1" applyAlignment="1">
      <alignment vertical="center"/>
    </xf>
    <xf numFmtId="0" fontId="0" fillId="0" borderId="0" xfId="0" applyAlignment="1">
      <alignment wrapText="1"/>
    </xf>
    <xf numFmtId="0" fontId="8" fillId="0" borderId="0" xfId="0" quotePrefix="1" applyFont="1" applyAlignment="1">
      <alignment horizontal="left" vertical="top"/>
    </xf>
    <xf numFmtId="0" fontId="2" fillId="0" borderId="0" xfId="0" applyFont="1" applyAlignment="1">
      <alignment vertical="center" wrapText="1"/>
    </xf>
    <xf numFmtId="0" fontId="27" fillId="0" borderId="0" xfId="0" applyFont="1"/>
    <xf numFmtId="0" fontId="28" fillId="0" borderId="0" xfId="0" applyFont="1" applyAlignment="1">
      <alignment vertical="center" wrapText="1"/>
    </xf>
    <xf numFmtId="0" fontId="6" fillId="0" borderId="0" xfId="0" applyFont="1" applyAlignment="1">
      <alignment horizontal="left" vertical="top"/>
    </xf>
    <xf numFmtId="0" fontId="29" fillId="0" borderId="0" xfId="0" applyFont="1"/>
    <xf numFmtId="0" fontId="7" fillId="7" borderId="0" xfId="0" applyFont="1" applyFill="1"/>
    <xf numFmtId="0" fontId="30" fillId="0" borderId="0" xfId="0" applyFont="1" applyAlignment="1">
      <alignment vertical="center"/>
    </xf>
    <xf numFmtId="49" fontId="23" fillId="0" borderId="0" xfId="0" quotePrefix="1" applyNumberFormat="1" applyFont="1" applyAlignment="1">
      <alignment vertical="center"/>
    </xf>
    <xf numFmtId="0" fontId="0" fillId="0" borderId="0" xfId="0" applyFont="1"/>
    <xf numFmtId="0" fontId="0" fillId="0" borderId="0" xfId="0" applyFont="1" applyAlignment="1">
      <alignment vertical="center"/>
    </xf>
    <xf numFmtId="49" fontId="11" fillId="16" borderId="0" xfId="0" quotePrefix="1" applyNumberFormat="1" applyFont="1" applyFill="1" applyAlignment="1">
      <alignment vertical="center"/>
    </xf>
    <xf numFmtId="49" fontId="22" fillId="16" borderId="0" xfId="0" quotePrefix="1" applyNumberFormat="1" applyFont="1" applyFill="1"/>
  </cellXfs>
  <cellStyles count="3">
    <cellStyle name="Hyperlink" xfId="2" builtinId="8"/>
    <cellStyle name="Normal" xfId="0" builtinId="0"/>
    <cellStyle name="Normal 2" xfId="1" xr:uid="{E7F4B3A1-D101-4933-801E-52D84A9801FC}"/>
  </cellStyles>
  <dxfs count="11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5700"/>
      </font>
      <fill>
        <patternFill>
          <bgColor rgb="FFFFEB9C"/>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5700"/>
      </font>
      <fill>
        <patternFill>
          <bgColor rgb="FFFFEB9C"/>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13">
      <pivotArea collapsedLevelsAreSubtotals="1" fieldPosition="0">
        <references count="1">
          <reference field="1" count="1">
            <x v="3"/>
          </reference>
        </references>
      </pivotArea>
    </format>
    <format dxfId="112">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en.wikipedia.org/wiki/List_of_XML_and_HTML_character_entity_referenc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7" sqref="F7"/>
    </sheetView>
  </sheetViews>
  <sheetFormatPr defaultColWidth="14.42578125" defaultRowHeight="15" customHeight="1" x14ac:dyDescent="0.25"/>
  <cols>
    <col min="2" max="2" width="17" customWidth="1"/>
    <col min="3" max="3" width="17.5703125" hidden="1" customWidth="1"/>
    <col min="4" max="4" width="45.7109375" customWidth="1"/>
    <col min="5" max="5" width="13.140625" customWidth="1"/>
    <col min="6" max="6" width="34.7109375" customWidth="1"/>
    <col min="7" max="7" width="21.140625" customWidth="1"/>
    <col min="8" max="8" width="24.85546875" customWidth="1"/>
    <col min="9" max="9" width="26.42578125" customWidth="1"/>
    <col min="10" max="10" width="21.140625" customWidth="1"/>
    <col min="11" max="11" width="24" customWidth="1"/>
    <col min="12" max="12" width="15.85546875" customWidth="1"/>
    <col min="13" max="13" width="28.140625" customWidth="1"/>
    <col min="14" max="14" width="29.7109375" customWidth="1"/>
    <col min="15" max="15" width="18.140625" bestFit="1" customWidth="1"/>
    <col min="16" max="16" width="28.5703125" customWidth="1"/>
    <col min="17" max="17" width="39" customWidth="1"/>
    <col min="18" max="18" width="10" style="5" bestFit="1" customWidth="1"/>
    <col min="19" max="19" width="16.42578125" style="5" bestFit="1" customWidth="1"/>
    <col min="20" max="20" width="11.85546875" style="5" bestFit="1" customWidth="1"/>
    <col min="21" max="21" width="42" customWidth="1"/>
    <col min="22" max="22" width="34.85546875" customWidth="1"/>
    <col min="23" max="25" width="8.7109375" customWidth="1"/>
    <col min="26" max="26" width="15" customWidth="1"/>
    <col min="27" max="39" width="8.7109375" customWidth="1"/>
  </cols>
  <sheetData>
    <row r="1" spans="1:28" s="51" customFormat="1" ht="15.75" x14ac:dyDescent="0.25">
      <c r="A1" s="51" t="s">
        <v>846</v>
      </c>
      <c r="B1" s="51" t="s">
        <v>4</v>
      </c>
      <c r="C1" s="51" t="s">
        <v>1786</v>
      </c>
      <c r="D1" s="51" t="s">
        <v>42</v>
      </c>
      <c r="E1" s="51" t="s">
        <v>920</v>
      </c>
      <c r="F1" s="51" t="s">
        <v>993</v>
      </c>
      <c r="G1" s="51" t="s">
        <v>992</v>
      </c>
      <c r="H1" s="51" t="s">
        <v>991</v>
      </c>
      <c r="I1" s="51" t="s">
        <v>990</v>
      </c>
      <c r="J1" s="51" t="s">
        <v>989</v>
      </c>
      <c r="K1" s="51" t="s">
        <v>987</v>
      </c>
      <c r="L1" s="51" t="s">
        <v>988</v>
      </c>
      <c r="M1" s="51" t="s">
        <v>986</v>
      </c>
      <c r="N1" s="51" t="s">
        <v>1785</v>
      </c>
      <c r="O1" s="51" t="s">
        <v>909</v>
      </c>
      <c r="P1" s="51" t="s">
        <v>1676</v>
      </c>
      <c r="Q1" s="51" t="s">
        <v>1784</v>
      </c>
      <c r="R1" s="28" t="s">
        <v>973</v>
      </c>
      <c r="S1" s="28" t="s">
        <v>972</v>
      </c>
      <c r="T1" s="28" t="s">
        <v>971</v>
      </c>
      <c r="U1" s="51" t="s">
        <v>1783</v>
      </c>
      <c r="V1" s="51" t="s">
        <v>1782</v>
      </c>
    </row>
    <row r="2" spans="1:28" ht="15.75" x14ac:dyDescent="0.25">
      <c r="A2" s="41" t="s">
        <v>1069</v>
      </c>
      <c r="B2" s="38" t="s">
        <v>22</v>
      </c>
      <c r="C2" s="38" t="s">
        <v>907</v>
      </c>
      <c r="D2" s="38" t="s">
        <v>1757</v>
      </c>
      <c r="E2" s="38" t="s">
        <v>907</v>
      </c>
      <c r="F2" s="38" t="s">
        <v>1756</v>
      </c>
      <c r="G2" s="38" t="s">
        <v>907</v>
      </c>
      <c r="H2" s="39" t="s">
        <v>1755</v>
      </c>
      <c r="I2" s="53" t="s">
        <v>1754</v>
      </c>
      <c r="J2" s="38" t="s">
        <v>907</v>
      </c>
      <c r="K2" s="38" t="s">
        <v>907</v>
      </c>
      <c r="L2" s="38" t="s">
        <v>907</v>
      </c>
      <c r="M2" s="38" t="s">
        <v>907</v>
      </c>
      <c r="N2" s="39" t="s">
        <v>1734</v>
      </c>
      <c r="O2" s="39" t="s">
        <v>1677</v>
      </c>
      <c r="P2" s="26" t="s">
        <v>1678</v>
      </c>
      <c r="Q2" s="38" t="s">
        <v>907</v>
      </c>
      <c r="R2" s="40"/>
      <c r="S2" s="40"/>
      <c r="T2" s="40"/>
      <c r="U2" s="38" t="s">
        <v>907</v>
      </c>
      <c r="V2" s="38"/>
      <c r="X2" s="26"/>
      <c r="Y2" s="26"/>
      <c r="Z2" s="27"/>
      <c r="AA2" s="26"/>
      <c r="AB2" s="26"/>
    </row>
    <row r="3" spans="1:28" ht="15.75" x14ac:dyDescent="0.25">
      <c r="A3" s="50" t="s">
        <v>843</v>
      </c>
      <c r="B3" s="38" t="s">
        <v>32</v>
      </c>
      <c r="C3" s="38" t="s">
        <v>907</v>
      </c>
      <c r="D3" s="38" t="s">
        <v>1781</v>
      </c>
      <c r="E3" s="38" t="s">
        <v>907</v>
      </c>
      <c r="F3" s="38" t="s">
        <v>907</v>
      </c>
      <c r="G3" s="38" t="s">
        <v>907</v>
      </c>
      <c r="H3" s="38" t="s">
        <v>907</v>
      </c>
      <c r="I3" s="45" t="s">
        <v>907</v>
      </c>
      <c r="J3" s="45" t="s">
        <v>907</v>
      </c>
      <c r="K3" s="38" t="s">
        <v>907</v>
      </c>
      <c r="L3" s="38" t="s">
        <v>907</v>
      </c>
      <c r="M3" s="45" t="s">
        <v>907</v>
      </c>
      <c r="N3" s="38" t="s">
        <v>907</v>
      </c>
      <c r="O3" s="39" t="s">
        <v>1778</v>
      </c>
      <c r="P3" s="26" t="s">
        <v>907</v>
      </c>
      <c r="Q3" s="38" t="s">
        <v>907</v>
      </c>
      <c r="R3" s="40"/>
      <c r="S3" s="40"/>
      <c r="T3" s="40"/>
      <c r="U3" s="38" t="s">
        <v>907</v>
      </c>
      <c r="V3" s="38"/>
      <c r="X3" s="26"/>
      <c r="Y3" s="26"/>
      <c r="Z3" s="27"/>
      <c r="AA3" s="26"/>
      <c r="AB3" s="26"/>
    </row>
    <row r="4" spans="1:28" ht="15.75" x14ac:dyDescent="0.25">
      <c r="A4" s="41" t="s">
        <v>1069</v>
      </c>
      <c r="B4" s="38" t="s">
        <v>23</v>
      </c>
      <c r="C4" s="38" t="s">
        <v>907</v>
      </c>
      <c r="D4" s="38" t="s">
        <v>1757</v>
      </c>
      <c r="E4" s="38" t="s">
        <v>907</v>
      </c>
      <c r="F4" s="38" t="s">
        <v>1756</v>
      </c>
      <c r="G4" s="38" t="s">
        <v>907</v>
      </c>
      <c r="H4" s="39" t="s">
        <v>1755</v>
      </c>
      <c r="I4" s="46" t="s">
        <v>1754</v>
      </c>
      <c r="J4" s="38" t="s">
        <v>907</v>
      </c>
      <c r="K4" s="38" t="s">
        <v>907</v>
      </c>
      <c r="L4" s="38" t="s">
        <v>907</v>
      </c>
      <c r="M4" s="38" t="s">
        <v>907</v>
      </c>
      <c r="N4" s="39" t="s">
        <v>1734</v>
      </c>
      <c r="O4" s="39" t="s">
        <v>1679</v>
      </c>
      <c r="P4" s="26" t="s">
        <v>1678</v>
      </c>
      <c r="Q4" s="38" t="s">
        <v>907</v>
      </c>
      <c r="R4" s="40"/>
      <c r="S4" s="40"/>
      <c r="T4" s="40"/>
      <c r="U4" s="38" t="s">
        <v>907</v>
      </c>
      <c r="V4" s="38"/>
      <c r="X4" s="26"/>
      <c r="Y4" s="26"/>
      <c r="Z4" s="27"/>
      <c r="AA4" s="26"/>
      <c r="AB4" s="26"/>
    </row>
    <row r="5" spans="1:28" ht="15.75" x14ac:dyDescent="0.25">
      <c r="A5" s="41" t="s">
        <v>1069</v>
      </c>
      <c r="B5" s="38" t="s">
        <v>30</v>
      </c>
      <c r="C5" s="38" t="s">
        <v>907</v>
      </c>
      <c r="D5" s="38" t="s">
        <v>1759</v>
      </c>
      <c r="E5" s="38" t="s">
        <v>907</v>
      </c>
      <c r="F5" s="38" t="s">
        <v>1758</v>
      </c>
      <c r="G5" s="38" t="s">
        <v>907</v>
      </c>
      <c r="H5" s="39" t="s">
        <v>1737</v>
      </c>
      <c r="I5" s="39" t="s">
        <v>1754</v>
      </c>
      <c r="J5" s="38" t="s">
        <v>907</v>
      </c>
      <c r="K5" s="38" t="s">
        <v>907</v>
      </c>
      <c r="L5" s="38" t="s">
        <v>907</v>
      </c>
      <c r="M5" s="38" t="s">
        <v>907</v>
      </c>
      <c r="N5" s="38" t="s">
        <v>907</v>
      </c>
      <c r="O5" s="39" t="s">
        <v>1677</v>
      </c>
      <c r="P5" s="26" t="s">
        <v>907</v>
      </c>
      <c r="Q5" s="38" t="s">
        <v>907</v>
      </c>
      <c r="R5" s="40"/>
      <c r="S5" s="40"/>
      <c r="T5" s="40"/>
      <c r="U5" s="38" t="s">
        <v>907</v>
      </c>
      <c r="V5" s="38"/>
      <c r="X5" s="26"/>
      <c r="Y5" s="26"/>
      <c r="Z5" s="27"/>
      <c r="AA5" s="26"/>
      <c r="AB5" s="26"/>
    </row>
    <row r="6" spans="1:28" ht="15.75" x14ac:dyDescent="0.25">
      <c r="A6" s="50" t="s">
        <v>843</v>
      </c>
      <c r="B6" s="38" t="s">
        <v>38</v>
      </c>
      <c r="C6" s="38" t="s">
        <v>907</v>
      </c>
      <c r="D6" s="38" t="s">
        <v>1780</v>
      </c>
      <c r="E6" s="38" t="s">
        <v>1774</v>
      </c>
      <c r="F6" s="38" t="s">
        <v>907</v>
      </c>
      <c r="G6" s="38" t="s">
        <v>907</v>
      </c>
      <c r="H6" s="45" t="s">
        <v>907</v>
      </c>
      <c r="I6" s="45" t="s">
        <v>907</v>
      </c>
      <c r="J6" s="38" t="s">
        <v>907</v>
      </c>
      <c r="K6" s="38" t="s">
        <v>907</v>
      </c>
      <c r="L6" s="38" t="s">
        <v>907</v>
      </c>
      <c r="M6" s="38" t="s">
        <v>907</v>
      </c>
      <c r="N6" s="38" t="s">
        <v>907</v>
      </c>
      <c r="O6" s="39" t="s">
        <v>1677</v>
      </c>
      <c r="P6" s="38" t="s">
        <v>907</v>
      </c>
      <c r="Q6" s="38" t="s">
        <v>907</v>
      </c>
      <c r="R6" s="40"/>
      <c r="S6" s="40"/>
      <c r="T6" s="40"/>
      <c r="U6" s="38" t="s">
        <v>907</v>
      </c>
      <c r="V6" s="38"/>
      <c r="X6" s="26"/>
      <c r="Y6" s="26"/>
      <c r="Z6" s="27"/>
      <c r="AA6" s="26"/>
      <c r="AB6" s="26"/>
    </row>
    <row r="7" spans="1:28" ht="15.75" x14ac:dyDescent="0.25">
      <c r="A7" s="41" t="s">
        <v>1069</v>
      </c>
      <c r="B7" s="38" t="s">
        <v>10</v>
      </c>
      <c r="C7" s="38" t="s">
        <v>907</v>
      </c>
      <c r="D7" s="38" t="s">
        <v>1739</v>
      </c>
      <c r="E7" s="38" t="s">
        <v>907</v>
      </c>
      <c r="F7" s="38" t="s">
        <v>1738</v>
      </c>
      <c r="G7" s="38" t="s">
        <v>907</v>
      </c>
      <c r="H7" s="52" t="s">
        <v>1737</v>
      </c>
      <c r="I7" s="52" t="s">
        <v>1753</v>
      </c>
      <c r="J7" s="38" t="s">
        <v>907</v>
      </c>
      <c r="K7" s="38" t="s">
        <v>907</v>
      </c>
      <c r="L7" s="38" t="s">
        <v>907</v>
      </c>
      <c r="M7" s="38" t="s">
        <v>907</v>
      </c>
      <c r="N7" s="39" t="s">
        <v>1734</v>
      </c>
      <c r="O7" s="38" t="s">
        <v>907</v>
      </c>
      <c r="P7" s="38" t="s">
        <v>907</v>
      </c>
      <c r="Q7" s="38" t="s">
        <v>907</v>
      </c>
      <c r="R7" s="40"/>
      <c r="S7" s="40"/>
      <c r="T7" s="40"/>
      <c r="U7" s="38" t="s">
        <v>907</v>
      </c>
      <c r="V7" s="38"/>
      <c r="X7" s="26"/>
      <c r="Y7" s="26"/>
      <c r="Z7" s="27"/>
      <c r="AA7" s="26"/>
      <c r="AB7" s="26"/>
    </row>
    <row r="8" spans="1:28" ht="15.75" x14ac:dyDescent="0.25">
      <c r="A8" s="50" t="s">
        <v>843</v>
      </c>
      <c r="B8" s="38" t="s">
        <v>40</v>
      </c>
      <c r="C8" s="38" t="s">
        <v>907</v>
      </c>
      <c r="D8" s="38" t="s">
        <v>1779</v>
      </c>
      <c r="E8" s="38" t="s">
        <v>907</v>
      </c>
      <c r="F8" s="38" t="s">
        <v>907</v>
      </c>
      <c r="G8" s="38" t="s">
        <v>907</v>
      </c>
      <c r="H8" s="45" t="s">
        <v>907</v>
      </c>
      <c r="I8" s="45" t="s">
        <v>907</v>
      </c>
      <c r="J8" s="38" t="s">
        <v>907</v>
      </c>
      <c r="K8" s="38" t="s">
        <v>907</v>
      </c>
      <c r="L8" s="38" t="s">
        <v>907</v>
      </c>
      <c r="M8" s="38" t="s">
        <v>907</v>
      </c>
      <c r="N8" s="38" t="s">
        <v>907</v>
      </c>
      <c r="O8" s="39" t="s">
        <v>1778</v>
      </c>
      <c r="P8" s="38" t="s">
        <v>907</v>
      </c>
      <c r="Q8" s="38" t="s">
        <v>907</v>
      </c>
      <c r="R8" s="40"/>
      <c r="S8" s="40"/>
      <c r="T8" s="40"/>
      <c r="U8" s="38" t="s">
        <v>1777</v>
      </c>
      <c r="V8" s="38" t="s">
        <v>1776</v>
      </c>
      <c r="X8" s="26"/>
      <c r="Y8" s="26"/>
      <c r="Z8" s="27"/>
      <c r="AA8" s="26"/>
      <c r="AB8" s="26"/>
    </row>
    <row r="9" spans="1:28" ht="15.75" x14ac:dyDescent="0.25">
      <c r="A9" s="41" t="s">
        <v>1069</v>
      </c>
      <c r="B9" s="38" t="s">
        <v>3</v>
      </c>
      <c r="C9" s="38" t="s">
        <v>907</v>
      </c>
      <c r="D9" s="38" t="s">
        <v>1739</v>
      </c>
      <c r="E9" s="38" t="s">
        <v>907</v>
      </c>
      <c r="F9" s="38" t="s">
        <v>1738</v>
      </c>
      <c r="G9" s="38" t="s">
        <v>907</v>
      </c>
      <c r="H9" s="39" t="s">
        <v>1737</v>
      </c>
      <c r="I9" s="39" t="s">
        <v>1752</v>
      </c>
      <c r="J9" s="43" t="s">
        <v>1749</v>
      </c>
      <c r="K9" s="38" t="s">
        <v>907</v>
      </c>
      <c r="L9" s="38" t="s">
        <v>907</v>
      </c>
      <c r="M9" s="38" t="s">
        <v>907</v>
      </c>
      <c r="N9" s="39" t="s">
        <v>1734</v>
      </c>
      <c r="O9" s="39" t="s">
        <v>1677</v>
      </c>
      <c r="P9" s="38" t="s">
        <v>907</v>
      </c>
      <c r="Q9" s="38" t="s">
        <v>907</v>
      </c>
      <c r="R9" s="40"/>
      <c r="S9" s="40"/>
      <c r="T9" s="40"/>
      <c r="U9" s="38" t="s">
        <v>907</v>
      </c>
      <c r="V9" s="38"/>
      <c r="X9" s="26"/>
      <c r="Y9" s="26"/>
      <c r="Z9" s="27"/>
      <c r="AA9" s="26"/>
      <c r="AB9" s="26"/>
    </row>
    <row r="10" spans="1:28" ht="15.75" x14ac:dyDescent="0.25">
      <c r="A10" s="41" t="s">
        <v>1069</v>
      </c>
      <c r="B10" s="38" t="s">
        <v>28</v>
      </c>
      <c r="C10" s="38" t="s">
        <v>907</v>
      </c>
      <c r="D10" s="38" t="s">
        <v>1739</v>
      </c>
      <c r="E10" s="38" t="s">
        <v>907</v>
      </c>
      <c r="F10" s="38" t="s">
        <v>1756</v>
      </c>
      <c r="G10" s="38" t="s">
        <v>907</v>
      </c>
      <c r="H10" s="52" t="s">
        <v>1737</v>
      </c>
      <c r="I10" s="53" t="s">
        <v>1754</v>
      </c>
      <c r="J10" s="38" t="s">
        <v>907</v>
      </c>
      <c r="K10" s="38" t="s">
        <v>907</v>
      </c>
      <c r="L10" s="38" t="s">
        <v>907</v>
      </c>
      <c r="M10" s="38" t="s">
        <v>907</v>
      </c>
      <c r="N10" s="38" t="s">
        <v>907</v>
      </c>
      <c r="O10" s="42" t="s">
        <v>1744</v>
      </c>
      <c r="P10" s="42" t="s">
        <v>1744</v>
      </c>
      <c r="Q10" s="38" t="s">
        <v>907</v>
      </c>
      <c r="R10" s="40"/>
      <c r="S10" s="40"/>
      <c r="T10" s="40"/>
      <c r="U10" s="38" t="s">
        <v>907</v>
      </c>
      <c r="V10" s="38"/>
      <c r="X10" s="26"/>
      <c r="Y10" s="26"/>
      <c r="Z10" s="27"/>
      <c r="AA10" s="26"/>
      <c r="AB10" s="26"/>
    </row>
    <row r="11" spans="1:28" ht="15.75" x14ac:dyDescent="0.25">
      <c r="A11" s="41" t="s">
        <v>1069</v>
      </c>
      <c r="B11" s="38" t="s">
        <v>18</v>
      </c>
      <c r="C11" s="38" t="s">
        <v>907</v>
      </c>
      <c r="D11" s="38" t="s">
        <v>1739</v>
      </c>
      <c r="E11" s="38" t="s">
        <v>907</v>
      </c>
      <c r="F11" s="38" t="s">
        <v>1738</v>
      </c>
      <c r="G11" s="38" t="s">
        <v>907</v>
      </c>
      <c r="H11" s="52" t="s">
        <v>1737</v>
      </c>
      <c r="I11" s="52" t="s">
        <v>1743</v>
      </c>
      <c r="J11" s="38" t="s">
        <v>907</v>
      </c>
      <c r="K11" s="38" t="s">
        <v>1746</v>
      </c>
      <c r="L11" s="38" t="s">
        <v>907</v>
      </c>
      <c r="M11" s="38" t="s">
        <v>1748</v>
      </c>
      <c r="N11" s="39" t="s">
        <v>1734</v>
      </c>
      <c r="O11" s="42" t="s">
        <v>1744</v>
      </c>
      <c r="P11" s="38" t="s">
        <v>907</v>
      </c>
      <c r="Q11" s="38" t="s">
        <v>907</v>
      </c>
      <c r="R11" s="40"/>
      <c r="S11" s="40"/>
      <c r="T11" s="40"/>
      <c r="U11" s="38" t="s">
        <v>907</v>
      </c>
      <c r="V11" s="38"/>
      <c r="X11" s="26"/>
      <c r="Y11" s="26"/>
      <c r="Z11" s="27"/>
      <c r="AA11" s="26"/>
      <c r="AB11" s="26"/>
    </row>
    <row r="12" spans="1:28" ht="15.75" x14ac:dyDescent="0.25">
      <c r="A12" s="50" t="s">
        <v>843</v>
      </c>
      <c r="B12" s="38" t="s">
        <v>36</v>
      </c>
      <c r="C12" s="38" t="s">
        <v>907</v>
      </c>
      <c r="D12" s="38" t="s">
        <v>1775</v>
      </c>
      <c r="E12" s="38" t="s">
        <v>1774</v>
      </c>
      <c r="F12" s="38" t="s">
        <v>907</v>
      </c>
      <c r="G12" s="38" t="s">
        <v>907</v>
      </c>
      <c r="H12" s="45" t="s">
        <v>907</v>
      </c>
      <c r="I12" s="38" t="s">
        <v>907</v>
      </c>
      <c r="J12" s="38" t="s">
        <v>907</v>
      </c>
      <c r="K12" s="38" t="s">
        <v>907</v>
      </c>
      <c r="L12" s="38" t="s">
        <v>907</v>
      </c>
      <c r="M12" s="38" t="s">
        <v>907</v>
      </c>
      <c r="N12" s="38" t="s">
        <v>907</v>
      </c>
      <c r="O12" s="39" t="s">
        <v>1773</v>
      </c>
      <c r="P12" s="38" t="s">
        <v>907</v>
      </c>
      <c r="Q12" s="38" t="s">
        <v>907</v>
      </c>
      <c r="R12" s="40"/>
      <c r="S12" s="40"/>
      <c r="T12" s="40"/>
      <c r="U12" s="38" t="s">
        <v>907</v>
      </c>
      <c r="V12" s="38"/>
      <c r="X12" s="26"/>
      <c r="Y12" s="26"/>
      <c r="Z12" s="27"/>
      <c r="AA12" s="26"/>
      <c r="AB12" s="26"/>
    </row>
    <row r="13" spans="1:28" ht="15.75" x14ac:dyDescent="0.25">
      <c r="A13" s="50" t="s">
        <v>843</v>
      </c>
      <c r="B13" s="38" t="s">
        <v>34</v>
      </c>
      <c r="C13" s="38" t="s">
        <v>907</v>
      </c>
      <c r="D13" s="38" t="s">
        <v>1764</v>
      </c>
      <c r="E13" s="38" t="s">
        <v>907</v>
      </c>
      <c r="F13" s="38" t="s">
        <v>907</v>
      </c>
      <c r="G13" s="38" t="s">
        <v>907</v>
      </c>
      <c r="H13" s="45" t="s">
        <v>907</v>
      </c>
      <c r="I13" s="38" t="s">
        <v>907</v>
      </c>
      <c r="J13" s="38" t="s">
        <v>907</v>
      </c>
      <c r="K13" s="38" t="s">
        <v>907</v>
      </c>
      <c r="L13" s="38" t="s">
        <v>907</v>
      </c>
      <c r="M13" s="38" t="s">
        <v>907</v>
      </c>
      <c r="N13" s="38" t="s">
        <v>907</v>
      </c>
      <c r="O13" s="49" t="s">
        <v>1677</v>
      </c>
      <c r="P13" s="38" t="s">
        <v>907</v>
      </c>
      <c r="Q13" s="38" t="s">
        <v>907</v>
      </c>
      <c r="R13" s="40"/>
      <c r="S13" s="40"/>
      <c r="T13" s="40"/>
      <c r="U13" s="38" t="s">
        <v>907</v>
      </c>
      <c r="V13" s="48"/>
      <c r="X13" s="26"/>
      <c r="Y13" s="26"/>
      <c r="Z13" s="27"/>
      <c r="AA13" s="26"/>
      <c r="AB13" s="26"/>
    </row>
    <row r="14" spans="1:28" ht="15.75" x14ac:dyDescent="0.25">
      <c r="A14" s="41" t="s">
        <v>1765</v>
      </c>
      <c r="B14" s="38" t="s">
        <v>34</v>
      </c>
      <c r="C14" s="38" t="s">
        <v>841</v>
      </c>
      <c r="D14" s="38" t="s">
        <v>1764</v>
      </c>
      <c r="E14" s="38" t="s">
        <v>907</v>
      </c>
      <c r="F14" s="38" t="s">
        <v>907</v>
      </c>
      <c r="G14" s="38" t="s">
        <v>907</v>
      </c>
      <c r="H14" s="45" t="s">
        <v>907</v>
      </c>
      <c r="I14" s="38" t="s">
        <v>907</v>
      </c>
      <c r="J14" s="38" t="s">
        <v>907</v>
      </c>
      <c r="K14" s="38" t="s">
        <v>907</v>
      </c>
      <c r="L14" s="38" t="s">
        <v>907</v>
      </c>
      <c r="M14" s="38" t="s">
        <v>907</v>
      </c>
      <c r="N14" s="38" t="s">
        <v>907</v>
      </c>
      <c r="O14" s="39" t="s">
        <v>1677</v>
      </c>
      <c r="P14" s="38" t="s">
        <v>907</v>
      </c>
      <c r="Q14" s="38" t="s">
        <v>907</v>
      </c>
      <c r="R14" s="40"/>
      <c r="S14" s="40"/>
      <c r="T14" s="40"/>
      <c r="U14" s="38" t="s">
        <v>1772</v>
      </c>
      <c r="V14" s="38"/>
      <c r="X14" s="26"/>
      <c r="Y14" s="26"/>
      <c r="Z14" s="27"/>
      <c r="AA14" s="26"/>
      <c r="AB14" s="26"/>
    </row>
    <row r="15" spans="1:28" ht="15.75" x14ac:dyDescent="0.25">
      <c r="A15" s="41" t="s">
        <v>1765</v>
      </c>
      <c r="B15" s="38" t="s">
        <v>34</v>
      </c>
      <c r="C15" s="38" t="s">
        <v>485</v>
      </c>
      <c r="D15" s="38" t="s">
        <v>1764</v>
      </c>
      <c r="E15" s="38" t="s">
        <v>907</v>
      </c>
      <c r="F15" s="38" t="s">
        <v>907</v>
      </c>
      <c r="G15" s="38" t="s">
        <v>907</v>
      </c>
      <c r="H15" s="38" t="s">
        <v>907</v>
      </c>
      <c r="I15" s="38" t="s">
        <v>907</v>
      </c>
      <c r="J15" s="45" t="s">
        <v>907</v>
      </c>
      <c r="K15" s="45" t="s">
        <v>907</v>
      </c>
      <c r="L15" s="45" t="s">
        <v>907</v>
      </c>
      <c r="M15" s="38" t="s">
        <v>907</v>
      </c>
      <c r="N15" s="38" t="s">
        <v>907</v>
      </c>
      <c r="O15" s="39" t="s">
        <v>1677</v>
      </c>
      <c r="P15" s="38" t="s">
        <v>907</v>
      </c>
      <c r="Q15" s="38" t="s">
        <v>907</v>
      </c>
      <c r="R15" s="40"/>
      <c r="S15" s="40"/>
      <c r="T15" s="40"/>
      <c r="U15" s="38" t="s">
        <v>1771</v>
      </c>
      <c r="V15" s="38"/>
      <c r="X15" s="26"/>
      <c r="Y15" s="26"/>
      <c r="Z15" s="27"/>
      <c r="AA15" s="26"/>
      <c r="AB15" s="26"/>
    </row>
    <row r="16" spans="1:28" ht="15.75" x14ac:dyDescent="0.25">
      <c r="A16" s="41" t="s">
        <v>1765</v>
      </c>
      <c r="B16" s="38" t="s">
        <v>34</v>
      </c>
      <c r="C16" s="38" t="s">
        <v>839</v>
      </c>
      <c r="D16" s="38" t="s">
        <v>1764</v>
      </c>
      <c r="E16" s="38" t="s">
        <v>907</v>
      </c>
      <c r="F16" s="38" t="s">
        <v>907</v>
      </c>
      <c r="G16" s="38" t="s">
        <v>907</v>
      </c>
      <c r="H16" s="38" t="s">
        <v>907</v>
      </c>
      <c r="I16" s="38" t="s">
        <v>907</v>
      </c>
      <c r="J16" s="38" t="s">
        <v>907</v>
      </c>
      <c r="K16" s="38" t="s">
        <v>907</v>
      </c>
      <c r="L16" s="38" t="s">
        <v>907</v>
      </c>
      <c r="M16" s="38" t="s">
        <v>907</v>
      </c>
      <c r="N16" s="38" t="s">
        <v>907</v>
      </c>
      <c r="O16" s="39" t="s">
        <v>1677</v>
      </c>
      <c r="P16" s="38" t="s">
        <v>907</v>
      </c>
      <c r="Q16" s="38" t="s">
        <v>907</v>
      </c>
      <c r="R16" s="40"/>
      <c r="S16" s="40"/>
      <c r="T16" s="40"/>
      <c r="U16" s="38" t="s">
        <v>1770</v>
      </c>
      <c r="V16" s="38"/>
      <c r="X16" s="26"/>
      <c r="Y16" s="26"/>
      <c r="Z16" s="27"/>
      <c r="AA16" s="26"/>
      <c r="AB16" s="26"/>
    </row>
    <row r="17" spans="1:28" ht="15.75" x14ac:dyDescent="0.25">
      <c r="A17" s="41" t="s">
        <v>1765</v>
      </c>
      <c r="B17" s="38" t="s">
        <v>34</v>
      </c>
      <c r="C17" s="38" t="s">
        <v>842</v>
      </c>
      <c r="D17" s="38" t="s">
        <v>1764</v>
      </c>
      <c r="E17" s="38" t="s">
        <v>907</v>
      </c>
      <c r="F17" s="38" t="s">
        <v>907</v>
      </c>
      <c r="G17" s="38" t="s">
        <v>907</v>
      </c>
      <c r="H17" s="38" t="s">
        <v>907</v>
      </c>
      <c r="I17" s="38" t="s">
        <v>907</v>
      </c>
      <c r="J17" s="38" t="s">
        <v>907</v>
      </c>
      <c r="K17" s="38" t="s">
        <v>907</v>
      </c>
      <c r="L17" s="45" t="s">
        <v>907</v>
      </c>
      <c r="M17" s="38" t="s">
        <v>907</v>
      </c>
      <c r="N17" s="38" t="s">
        <v>907</v>
      </c>
      <c r="O17" s="39" t="s">
        <v>1677</v>
      </c>
      <c r="P17" s="38" t="s">
        <v>907</v>
      </c>
      <c r="Q17" s="38" t="s">
        <v>907</v>
      </c>
      <c r="R17" s="40"/>
      <c r="S17" s="40"/>
      <c r="T17" s="40"/>
      <c r="U17" s="38" t="s">
        <v>1769</v>
      </c>
      <c r="V17" s="38" t="s">
        <v>1766</v>
      </c>
      <c r="X17" s="26"/>
      <c r="Y17" s="26"/>
      <c r="Z17" s="27"/>
      <c r="AA17" s="26"/>
      <c r="AB17" s="29"/>
    </row>
    <row r="18" spans="1:28" ht="15.75" x14ac:dyDescent="0.25">
      <c r="A18" s="41" t="s">
        <v>1765</v>
      </c>
      <c r="B18" s="38" t="s">
        <v>34</v>
      </c>
      <c r="C18" s="38" t="s">
        <v>1768</v>
      </c>
      <c r="D18" s="38" t="s">
        <v>1764</v>
      </c>
      <c r="E18" s="38" t="s">
        <v>907</v>
      </c>
      <c r="F18" s="38" t="s">
        <v>907</v>
      </c>
      <c r="G18" s="38" t="s">
        <v>907</v>
      </c>
      <c r="H18" s="38" t="s">
        <v>907</v>
      </c>
      <c r="I18" s="38" t="s">
        <v>907</v>
      </c>
      <c r="J18" s="38" t="s">
        <v>907</v>
      </c>
      <c r="K18" s="38" t="s">
        <v>907</v>
      </c>
      <c r="L18" s="38" t="s">
        <v>907</v>
      </c>
      <c r="M18" s="38" t="s">
        <v>907</v>
      </c>
      <c r="N18" s="38" t="s">
        <v>907</v>
      </c>
      <c r="O18" s="39" t="s">
        <v>1677</v>
      </c>
      <c r="P18" s="38" t="s">
        <v>907</v>
      </c>
      <c r="Q18" s="38" t="s">
        <v>907</v>
      </c>
      <c r="R18" s="40"/>
      <c r="S18" s="40"/>
      <c r="T18" s="40"/>
      <c r="U18" s="38" t="s">
        <v>1767</v>
      </c>
      <c r="V18" s="45" t="s">
        <v>1766</v>
      </c>
      <c r="X18" s="26"/>
      <c r="Y18" s="26"/>
      <c r="Z18" s="27"/>
      <c r="AA18" s="26"/>
      <c r="AB18" s="26"/>
    </row>
    <row r="19" spans="1:28" ht="15.75" x14ac:dyDescent="0.25">
      <c r="A19" s="41" t="s">
        <v>1765</v>
      </c>
      <c r="B19" s="38" t="s">
        <v>34</v>
      </c>
      <c r="C19" s="38" t="s">
        <v>838</v>
      </c>
      <c r="D19" s="38" t="s">
        <v>1764</v>
      </c>
      <c r="E19" s="38" t="s">
        <v>907</v>
      </c>
      <c r="F19" s="38" t="s">
        <v>907</v>
      </c>
      <c r="G19" s="38" t="s">
        <v>907</v>
      </c>
      <c r="H19" s="38" t="s">
        <v>907</v>
      </c>
      <c r="I19" s="38" t="s">
        <v>907</v>
      </c>
      <c r="J19" s="38" t="s">
        <v>907</v>
      </c>
      <c r="K19" s="45" t="s">
        <v>907</v>
      </c>
      <c r="L19" s="38" t="s">
        <v>907</v>
      </c>
      <c r="M19" s="38" t="s">
        <v>907</v>
      </c>
      <c r="N19" s="38" t="s">
        <v>907</v>
      </c>
      <c r="O19" s="39" t="s">
        <v>1677</v>
      </c>
      <c r="P19" s="38" t="s">
        <v>907</v>
      </c>
      <c r="Q19" s="38" t="s">
        <v>907</v>
      </c>
      <c r="R19" s="40"/>
      <c r="S19" s="40"/>
      <c r="T19" s="40"/>
      <c r="U19" s="38" t="s">
        <v>1763</v>
      </c>
      <c r="V19" s="38"/>
      <c r="X19" s="26"/>
      <c r="Y19" s="26"/>
      <c r="Z19" s="27"/>
      <c r="AA19" s="26"/>
      <c r="AB19" s="26"/>
    </row>
    <row r="20" spans="1:28" ht="15.75" x14ac:dyDescent="0.25">
      <c r="A20" s="41" t="s">
        <v>1069</v>
      </c>
      <c r="B20" s="38" t="s">
        <v>16</v>
      </c>
      <c r="C20" s="38" t="s">
        <v>907</v>
      </c>
      <c r="D20" s="38" t="s">
        <v>1739</v>
      </c>
      <c r="E20" s="38" t="s">
        <v>907</v>
      </c>
      <c r="F20" s="38" t="s">
        <v>1738</v>
      </c>
      <c r="G20" s="38" t="s">
        <v>907</v>
      </c>
      <c r="H20" s="39" t="s">
        <v>1737</v>
      </c>
      <c r="I20" s="39" t="s">
        <v>1750</v>
      </c>
      <c r="J20" s="43" t="s">
        <v>1749</v>
      </c>
      <c r="K20" s="38" t="s">
        <v>907</v>
      </c>
      <c r="L20" s="38" t="s">
        <v>907</v>
      </c>
      <c r="M20" s="38" t="s">
        <v>907</v>
      </c>
      <c r="N20" s="39" t="s">
        <v>1734</v>
      </c>
      <c r="O20" s="39" t="s">
        <v>1677</v>
      </c>
      <c r="P20" s="38" t="s">
        <v>907</v>
      </c>
      <c r="Q20" s="38" t="s">
        <v>907</v>
      </c>
      <c r="R20" s="40"/>
      <c r="S20" s="40"/>
      <c r="T20" s="40"/>
      <c r="U20" s="38" t="s">
        <v>907</v>
      </c>
      <c r="V20" s="38"/>
      <c r="X20" s="26"/>
      <c r="Y20" s="26"/>
      <c r="Z20" s="27"/>
      <c r="AA20" s="26"/>
      <c r="AB20" s="26"/>
    </row>
    <row r="21" spans="1:28" ht="15.75" x14ac:dyDescent="0.25">
      <c r="A21" s="41" t="s">
        <v>1069</v>
      </c>
      <c r="B21" s="38" t="s">
        <v>14</v>
      </c>
      <c r="C21" s="38" t="s">
        <v>907</v>
      </c>
      <c r="D21" s="38" t="s">
        <v>1739</v>
      </c>
      <c r="E21" s="38" t="s">
        <v>907</v>
      </c>
      <c r="F21" s="38" t="s">
        <v>1738</v>
      </c>
      <c r="G21" s="38" t="s">
        <v>907</v>
      </c>
      <c r="H21" s="39" t="s">
        <v>1737</v>
      </c>
      <c r="I21" s="39" t="s">
        <v>1736</v>
      </c>
      <c r="J21" s="38" t="s">
        <v>907</v>
      </c>
      <c r="K21" s="38" t="s">
        <v>907</v>
      </c>
      <c r="L21" s="39" t="s">
        <v>1735</v>
      </c>
      <c r="M21" s="38" t="s">
        <v>907</v>
      </c>
      <c r="N21" s="39" t="s">
        <v>1734</v>
      </c>
      <c r="O21" s="39" t="s">
        <v>1677</v>
      </c>
      <c r="P21" s="38" t="s">
        <v>907</v>
      </c>
      <c r="Q21" s="38" t="s">
        <v>907</v>
      </c>
      <c r="R21" s="40"/>
      <c r="S21" s="40"/>
      <c r="T21" s="40"/>
      <c r="U21" s="38" t="s">
        <v>907</v>
      </c>
      <c r="V21" s="37"/>
      <c r="X21" s="26"/>
      <c r="Y21" s="26"/>
      <c r="Z21" s="27"/>
      <c r="AA21" s="26"/>
      <c r="AB21" s="26"/>
    </row>
    <row r="22" spans="1:28" ht="15.75" customHeight="1" x14ac:dyDescent="0.25">
      <c r="A22" s="41" t="s">
        <v>1069</v>
      </c>
      <c r="B22" s="38" t="s">
        <v>20</v>
      </c>
      <c r="C22" s="38" t="s">
        <v>907</v>
      </c>
      <c r="D22" s="38" t="s">
        <v>1747</v>
      </c>
      <c r="E22" s="38" t="s">
        <v>907</v>
      </c>
      <c r="F22" s="38" t="s">
        <v>1738</v>
      </c>
      <c r="G22" s="38" t="s">
        <v>907</v>
      </c>
      <c r="H22" s="39" t="s">
        <v>1737</v>
      </c>
      <c r="I22" s="39" t="s">
        <v>1743</v>
      </c>
      <c r="J22" s="38" t="s">
        <v>907</v>
      </c>
      <c r="K22" s="38" t="s">
        <v>1746</v>
      </c>
      <c r="L22" s="38" t="s">
        <v>907</v>
      </c>
      <c r="M22" s="38" t="s">
        <v>1745</v>
      </c>
      <c r="N22" s="38" t="s">
        <v>907</v>
      </c>
      <c r="O22" s="42" t="s">
        <v>1744</v>
      </c>
      <c r="P22" s="42" t="s">
        <v>1744</v>
      </c>
      <c r="Q22" s="39" t="s">
        <v>1741</v>
      </c>
      <c r="R22" s="46"/>
      <c r="S22" s="46"/>
      <c r="T22" s="46"/>
      <c r="U22" s="38" t="s">
        <v>907</v>
      </c>
      <c r="V22" s="38"/>
      <c r="W22" s="44"/>
      <c r="X22" s="26"/>
      <c r="Z22" s="26"/>
      <c r="AA22" s="26"/>
      <c r="AB22" s="26"/>
    </row>
    <row r="23" spans="1:28" ht="15.75" customHeight="1" x14ac:dyDescent="0.25">
      <c r="A23" s="41" t="s">
        <v>1069</v>
      </c>
      <c r="B23" s="38" t="s">
        <v>24</v>
      </c>
      <c r="C23" s="38" t="s">
        <v>907</v>
      </c>
      <c r="D23" s="38" t="s">
        <v>1739</v>
      </c>
      <c r="E23" s="38" t="s">
        <v>907</v>
      </c>
      <c r="F23" s="38" t="s">
        <v>1738</v>
      </c>
      <c r="G23" s="38" t="s">
        <v>907</v>
      </c>
      <c r="H23" s="39" t="s">
        <v>1737</v>
      </c>
      <c r="I23" s="39" t="s">
        <v>1743</v>
      </c>
      <c r="J23" s="38" t="s">
        <v>907</v>
      </c>
      <c r="K23" s="39" t="s">
        <v>1742</v>
      </c>
      <c r="L23" s="38" t="s">
        <v>907</v>
      </c>
      <c r="M23" s="38" t="s">
        <v>907</v>
      </c>
      <c r="N23" s="38" t="s">
        <v>907</v>
      </c>
      <c r="O23" s="39" t="s">
        <v>1679</v>
      </c>
      <c r="P23" s="26" t="s">
        <v>1678</v>
      </c>
      <c r="Q23" s="39" t="s">
        <v>1741</v>
      </c>
      <c r="R23" s="46"/>
      <c r="S23" s="46"/>
      <c r="T23" s="46"/>
      <c r="U23" s="38" t="s">
        <v>907</v>
      </c>
      <c r="V23" s="38"/>
      <c r="X23" s="26"/>
      <c r="Y23" s="26"/>
      <c r="Z23" s="27"/>
      <c r="AA23" s="26"/>
      <c r="AB23" s="26"/>
    </row>
    <row r="24" spans="1:28" ht="15.75" customHeight="1" x14ac:dyDescent="0.25">
      <c r="A24" s="41" t="s">
        <v>1069</v>
      </c>
      <c r="B24" s="38" t="s">
        <v>29</v>
      </c>
      <c r="C24" s="38" t="s">
        <v>907</v>
      </c>
      <c r="D24" s="38" t="s">
        <v>1757</v>
      </c>
      <c r="E24" s="38" t="s">
        <v>907</v>
      </c>
      <c r="F24" s="38" t="s">
        <v>1758</v>
      </c>
      <c r="G24" s="38" t="s">
        <v>1762</v>
      </c>
      <c r="H24" s="38" t="s">
        <v>907</v>
      </c>
      <c r="I24" s="38" t="s">
        <v>907</v>
      </c>
      <c r="J24" s="38" t="s">
        <v>907</v>
      </c>
      <c r="K24" s="38" t="s">
        <v>907</v>
      </c>
      <c r="L24" s="38" t="s">
        <v>907</v>
      </c>
      <c r="M24" s="38" t="s">
        <v>907</v>
      </c>
      <c r="N24" s="39" t="s">
        <v>1734</v>
      </c>
      <c r="O24" s="39" t="s">
        <v>1677</v>
      </c>
      <c r="P24" s="26" t="s">
        <v>1678</v>
      </c>
      <c r="Q24" s="38" t="s">
        <v>907</v>
      </c>
      <c r="R24" s="40"/>
      <c r="S24" s="40"/>
      <c r="T24" s="40"/>
      <c r="U24" s="38" t="s">
        <v>907</v>
      </c>
      <c r="V24" s="38"/>
      <c r="Y24" s="26"/>
      <c r="Z24" s="27"/>
      <c r="AA24" s="29"/>
      <c r="AB24" s="26"/>
    </row>
    <row r="25" spans="1:28" ht="15.75" customHeight="1" x14ac:dyDescent="0.25">
      <c r="A25" s="41" t="s">
        <v>1069</v>
      </c>
      <c r="B25" s="38" t="s">
        <v>26</v>
      </c>
      <c r="C25" s="38" t="s">
        <v>907</v>
      </c>
      <c r="D25" s="38" t="s">
        <v>1739</v>
      </c>
      <c r="E25" s="38" t="s">
        <v>907</v>
      </c>
      <c r="F25" s="38" t="s">
        <v>1758</v>
      </c>
      <c r="G25" s="38" t="s">
        <v>1761</v>
      </c>
      <c r="H25" s="38" t="s">
        <v>907</v>
      </c>
      <c r="I25" s="38" t="s">
        <v>907</v>
      </c>
      <c r="J25" s="38" t="s">
        <v>907</v>
      </c>
      <c r="K25" s="38" t="s">
        <v>907</v>
      </c>
      <c r="L25" s="38" t="s">
        <v>907</v>
      </c>
      <c r="M25" s="38" t="s">
        <v>907</v>
      </c>
      <c r="N25" s="47" t="s">
        <v>1760</v>
      </c>
      <c r="O25" s="39" t="s">
        <v>1679</v>
      </c>
      <c r="P25" s="26" t="s">
        <v>1678</v>
      </c>
      <c r="Q25" s="38" t="s">
        <v>907</v>
      </c>
      <c r="R25" s="40"/>
      <c r="S25" s="40"/>
      <c r="T25" s="40"/>
      <c r="U25" s="38" t="s">
        <v>907</v>
      </c>
      <c r="V25" s="39"/>
      <c r="W25" s="26"/>
      <c r="X25" s="26"/>
      <c r="Y25" s="26"/>
      <c r="Z25" s="27"/>
      <c r="AA25" s="29"/>
      <c r="AB25" s="26"/>
    </row>
    <row r="26" spans="1:28" ht="15.75" customHeight="1" x14ac:dyDescent="0.25">
      <c r="A26" s="41" t="s">
        <v>1069</v>
      </c>
      <c r="B26" s="38" t="s">
        <v>6</v>
      </c>
      <c r="C26" s="38" t="s">
        <v>907</v>
      </c>
      <c r="D26" s="38" t="s">
        <v>1739</v>
      </c>
      <c r="E26" s="38" t="s">
        <v>907</v>
      </c>
      <c r="F26" s="38" t="s">
        <v>1738</v>
      </c>
      <c r="G26" s="38" t="s">
        <v>907</v>
      </c>
      <c r="H26" s="39" t="s">
        <v>1737</v>
      </c>
      <c r="I26" s="39" t="s">
        <v>1752</v>
      </c>
      <c r="J26" s="43" t="s">
        <v>1751</v>
      </c>
      <c r="K26" s="38" t="s">
        <v>907</v>
      </c>
      <c r="L26" s="38" t="s">
        <v>907</v>
      </c>
      <c r="M26" s="38" t="s">
        <v>907</v>
      </c>
      <c r="N26" s="39" t="s">
        <v>1734</v>
      </c>
      <c r="O26" s="39" t="s">
        <v>1677</v>
      </c>
      <c r="P26" s="38" t="s">
        <v>907</v>
      </c>
      <c r="Q26" s="38" t="s">
        <v>907</v>
      </c>
      <c r="R26" s="40"/>
      <c r="S26" s="40"/>
      <c r="T26" s="40"/>
      <c r="U26" s="38" t="s">
        <v>907</v>
      </c>
      <c r="V26" s="38"/>
      <c r="X26" s="26"/>
      <c r="Y26" s="26"/>
      <c r="Z26" s="27"/>
      <c r="AA26" s="26"/>
      <c r="AB26" s="26"/>
    </row>
    <row r="27" spans="1:28" ht="15.75" customHeight="1" x14ac:dyDescent="0.25">
      <c r="A27" s="41" t="s">
        <v>1069</v>
      </c>
      <c r="B27" s="38" t="s">
        <v>12</v>
      </c>
      <c r="C27" s="38" t="s">
        <v>907</v>
      </c>
      <c r="D27" s="38" t="s">
        <v>1739</v>
      </c>
      <c r="E27" s="38" t="s">
        <v>907</v>
      </c>
      <c r="F27" s="38" t="s">
        <v>1738</v>
      </c>
      <c r="G27" s="38" t="s">
        <v>907</v>
      </c>
      <c r="H27" s="39" t="s">
        <v>1737</v>
      </c>
      <c r="I27" s="39" t="s">
        <v>1736</v>
      </c>
      <c r="J27" s="38" t="s">
        <v>907</v>
      </c>
      <c r="K27" s="38" t="s">
        <v>907</v>
      </c>
      <c r="L27" s="39" t="s">
        <v>1740</v>
      </c>
      <c r="M27" s="38" t="s">
        <v>907</v>
      </c>
      <c r="N27" s="39" t="s">
        <v>1734</v>
      </c>
      <c r="O27" s="39" t="s">
        <v>1677</v>
      </c>
      <c r="P27" s="38" t="s">
        <v>907</v>
      </c>
      <c r="Q27" s="38" t="s">
        <v>907</v>
      </c>
      <c r="R27" s="40"/>
      <c r="S27" s="40"/>
      <c r="T27" s="40"/>
      <c r="U27" s="38" t="s">
        <v>907</v>
      </c>
      <c r="V27" s="38"/>
      <c r="X27" s="26"/>
      <c r="Y27" s="26"/>
      <c r="Z27" s="27"/>
      <c r="AA27" s="26"/>
      <c r="AB27" s="26"/>
    </row>
    <row r="28" spans="1:28" ht="15.75" customHeight="1" x14ac:dyDescent="0.25">
      <c r="A28" s="41" t="s">
        <v>1069</v>
      </c>
      <c r="B28" s="38" t="s">
        <v>8</v>
      </c>
      <c r="C28" s="38" t="s">
        <v>907</v>
      </c>
      <c r="D28" s="38" t="s">
        <v>1739</v>
      </c>
      <c r="E28" s="38" t="s">
        <v>907</v>
      </c>
      <c r="F28" s="38" t="s">
        <v>1738</v>
      </c>
      <c r="G28" s="38" t="s">
        <v>907</v>
      </c>
      <c r="H28" s="39" t="s">
        <v>1737</v>
      </c>
      <c r="I28" s="39" t="s">
        <v>1750</v>
      </c>
      <c r="J28" s="43" t="s">
        <v>1751</v>
      </c>
      <c r="K28" s="38" t="s">
        <v>907</v>
      </c>
      <c r="L28" s="38" t="s">
        <v>907</v>
      </c>
      <c r="M28" s="38" t="s">
        <v>907</v>
      </c>
      <c r="N28" s="39" t="s">
        <v>1734</v>
      </c>
      <c r="O28" s="39" t="s">
        <v>1677</v>
      </c>
      <c r="P28" s="38" t="s">
        <v>907</v>
      </c>
      <c r="Q28" s="38" t="s">
        <v>907</v>
      </c>
      <c r="R28" s="40"/>
      <c r="S28" s="40"/>
      <c r="T28" s="40"/>
      <c r="U28" s="38" t="s">
        <v>907</v>
      </c>
      <c r="V28" s="38"/>
      <c r="X28" s="26"/>
      <c r="Y28" s="26"/>
      <c r="Z28" s="27"/>
      <c r="AA28" s="26"/>
      <c r="AB28" s="26"/>
    </row>
    <row r="29" spans="1:28" ht="15.75" customHeight="1" x14ac:dyDescent="0.25">
      <c r="I29" s="36"/>
    </row>
    <row r="30" spans="1:28" ht="15.75" customHeight="1" x14ac:dyDescent="0.25">
      <c r="I30" s="36"/>
    </row>
    <row r="31" spans="1:28" ht="15.75" customHeight="1" x14ac:dyDescent="0.25">
      <c r="S31" s="28"/>
      <c r="T31" s="28"/>
      <c r="U31" s="27"/>
      <c r="V31" s="27"/>
    </row>
    <row r="32" spans="1: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conditionalFormatting sqref="H6:I8">
    <cfRule type="cellIs" dxfId="109" priority="11" operator="equal">
      <formula>"-"</formula>
    </cfRule>
  </conditionalFormatting>
  <conditionalFormatting sqref="I2">
    <cfRule type="cellIs" dxfId="108" priority="7" operator="equal">
      <formula>"-"</formula>
    </cfRule>
  </conditionalFormatting>
  <conditionalFormatting sqref="I10:I11">
    <cfRule type="cellIs" dxfId="107" priority="15" operator="equal">
      <formula>"-"</formula>
    </cfRule>
  </conditionalFormatting>
  <conditionalFormatting sqref="I3:J3 L3:M3">
    <cfRule type="cellIs" dxfId="106" priority="14" operator="equal">
      <formula>"-"</formula>
    </cfRule>
  </conditionalFormatting>
  <conditionalFormatting sqref="J15:M15">
    <cfRule type="cellIs" dxfId="105" priority="17" operator="equal">
      <formula>"-"</formula>
    </cfRule>
  </conditionalFormatting>
  <conditionalFormatting sqref="K19">
    <cfRule type="cellIs" dxfId="104" priority="16" operator="equal">
      <formula>"-"</formula>
    </cfRule>
  </conditionalFormatting>
  <conditionalFormatting sqref="L17:M17">
    <cfRule type="cellIs" dxfId="103" priority="18" operator="equal">
      <formula>"-"</formula>
    </cfRule>
  </conditionalFormatting>
  <conditionalFormatting sqref="O12:O22 O23:P23 O24:O28">
    <cfRule type="cellIs" dxfId="102" priority="12" operator="equal">
      <formula>"-"</formula>
    </cfRule>
  </conditionalFormatting>
  <conditionalFormatting sqref="O2:T10 H10:H14 P14:T14">
    <cfRule type="cellIs" dxfId="101" priority="13" operator="equal">
      <formula>"-"</formula>
    </cfRule>
  </conditionalFormatting>
  <conditionalFormatting sqref="P5 AB2:AB6">
    <cfRule type="containsText" dxfId="100" priority="43" operator="containsText" text="sp_size">
      <formula>NOT(ISERROR(SEARCH(("sp_size"),(P7))))</formula>
    </cfRule>
  </conditionalFormatting>
  <conditionalFormatting sqref="P6:P9 AB1 AB7:AB28">
    <cfRule type="containsText" dxfId="99" priority="25" operator="containsText" text="sp_size">
      <formula>NOT(ISERROR(SEARCH(("sp_size"),(P5))))</formula>
    </cfRule>
  </conditionalFormatting>
  <conditionalFormatting sqref="P19">
    <cfRule type="cellIs" dxfId="98" priority="6" operator="equal">
      <formula>"-"</formula>
    </cfRule>
  </conditionalFormatting>
  <conditionalFormatting sqref="P2:T2">
    <cfRule type="containsText" dxfId="97" priority="19" operator="containsText" text="sp_size">
      <formula>NOT(ISERROR(SEARCH(("sp_size"),(P2))))</formula>
    </cfRule>
    <cfRule type="containsText" dxfId="96" priority="20" operator="containsText" text="rarity">
      <formula>NOT(ISERROR(SEARCH(("rarity"),(P2))))</formula>
    </cfRule>
    <cfRule type="containsText" dxfId="95" priority="21" operator="containsText" text="sp_size">
      <formula>NOT(ISERROR(SEARCH(("sp_size"),(P2))))</formula>
    </cfRule>
    <cfRule type="containsText" dxfId="94" priority="22" operator="containsText" text="rarity">
      <formula>NOT(ISERROR(SEARCH(("rarity"),(P2))))</formula>
    </cfRule>
  </conditionalFormatting>
  <conditionalFormatting sqref="P4:T4 P14:T14">
    <cfRule type="containsText" dxfId="93" priority="23" operator="containsText" text="sp_size">
      <formula>NOT(ISERROR(SEARCH(("sp_size"),(P4))))</formula>
    </cfRule>
    <cfRule type="containsText" dxfId="92" priority="24" operator="containsText" text="rarity">
      <formula>NOT(ISERROR(SEARCH(("rarity"),(P4))))</formula>
    </cfRule>
  </conditionalFormatting>
  <conditionalFormatting sqref="R1">
    <cfRule type="duplicateValues" dxfId="91" priority="2"/>
  </conditionalFormatting>
  <conditionalFormatting sqref="S1">
    <cfRule type="duplicateValues" dxfId="90" priority="3"/>
  </conditionalFormatting>
  <conditionalFormatting sqref="S31:V31">
    <cfRule type="duplicateValues" dxfId="89" priority="5"/>
  </conditionalFormatting>
  <conditionalFormatting sqref="T1">
    <cfRule type="duplicateValues" dxfId="88" priority="1"/>
  </conditionalFormatting>
  <conditionalFormatting sqref="U6">
    <cfRule type="cellIs" dxfId="87" priority="8" operator="equal">
      <formula>"-"</formula>
    </cfRule>
    <cfRule type="containsText" dxfId="86" priority="9" operator="containsText" text="sp_size">
      <formula>NOT(ISERROR(SEARCH(("sp_size"),(U10))))</formula>
    </cfRule>
    <cfRule type="containsText" dxfId="85" priority="10" operator="containsText" text="rarity">
      <formula>NOT(ISERROR(SEARCH(("rarity"),(U10))))</formula>
    </cfRule>
  </conditionalFormatting>
  <conditionalFormatting sqref="V18">
    <cfRule type="cellIs" dxfId="84" priority="28" operator="equal">
      <formula>"-"</formula>
    </cfRule>
  </conditionalFormatting>
  <conditionalFormatting sqref="Y1:Y21 Z22 Y23:Y28">
    <cfRule type="containsText" dxfId="83" priority="29" operator="containsText" text="Survey duration">
      <formula>NOT(ISERROR(SEARCH(("Survey duration"),(Y1))))</formula>
    </cfRule>
    <cfRule type="containsText" dxfId="82" priority="30" operator="containsText" text="Total number of camera days">
      <formula>NOT(ISERROR(SEARCH(("Total number of camera days"),(Y1))))</formula>
    </cfRule>
    <cfRule type="containsText" dxfId="81" priority="31" operator="containsText" text="camdays_per_loc">
      <formula>NOT(ISERROR(SEARCH(("camdays_per_loc"),(Y1))))</formula>
    </cfRule>
    <cfRule type="containsText" dxfId="80" priority="32" operator="containsText" text="Camera spacing">
      <formula>NOT(ISERROR(SEARCH(("Camera spacing"),(Y1))))</formula>
    </cfRule>
    <cfRule type="containsText" dxfId="79" priority="33" operator="containsText" text="Camera days per camera location">
      <formula>NOT(ISERROR(SEARCH(("Camera days per camera location"),(Y1))))</formula>
    </cfRule>
    <cfRule type="containsText" dxfId="78" priority="34" operator="containsText" text="Camera arrangement">
      <formula>NOT(ISERROR(SEARCH(("Camera arrangement"),(Y1))))</formula>
    </cfRule>
    <cfRule type="containsText" dxfId="77" priority="35" operator="containsText" text="Number of cameras">
      <formula>NOT(ISERROR(SEARCH(("Number of cameras"),(Y1))))</formula>
    </cfRule>
  </conditionalFormatting>
  <conditionalFormatting sqref="Z1:Z28">
    <cfRule type="containsText" dxfId="76" priority="36" operator="containsText" text="num_cams">
      <formula>NOT(ISERROR(SEARCH(("num_cams"),(Z1))))</formula>
    </cfRule>
    <cfRule type="containsText" dxfId="75" priority="37" operator="containsText" text="cam_arrange">
      <formula>NOT(ISERROR(SEARCH(("cam_arrange"),(Z1))))</formula>
    </cfRule>
    <cfRule type="containsText" dxfId="74" priority="38" operator="containsText" text="camdays_per_loc">
      <formula>NOT(ISERROR(SEARCH(("camdays_per_loc"),(Z1))))</formula>
    </cfRule>
    <cfRule type="containsText" dxfId="73" priority="39" operator="containsText" text="survey_duration">
      <formula>NOT(ISERROR(SEARCH(("survey_duration"),(Z1))))</formula>
    </cfRule>
    <cfRule type="containsText" dxfId="72" priority="40" operator="containsText" text="cam_days_ttl">
      <formula>NOT(ISERROR(SEARCH(("cam_days_ttl"),(Z1))))</formula>
    </cfRule>
    <cfRule type="containsText" dxfId="71" priority="41" operator="containsText" text="cam_spacing">
      <formula>NOT(ISERROR(SEARCH(("cam_spacing"),(Z1))))</formula>
    </cfRule>
  </conditionalFormatting>
  <conditionalFormatting sqref="AB1 P6:P9 AB7:AB28">
    <cfRule type="containsText" dxfId="70" priority="42" operator="containsText" text="rarity">
      <formula>NOT(ISERROR(SEARCH(("rarity"),(P5))))</formula>
    </cfRule>
  </conditionalFormatting>
  <conditionalFormatting sqref="AB2:AB6 P5">
    <cfRule type="containsText" dxfId="69" priority="44" operator="containsText" text="rarity">
      <formula>NOT(ISERROR(SEARCH(("rarity"),(P7))))</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workbookViewId="0">
      <selection activeCell="C9" sqref="C9"/>
    </sheetView>
  </sheetViews>
  <sheetFormatPr defaultRowHeight="15" x14ac:dyDescent="0.25"/>
  <cols>
    <col min="1" max="1" width="11.5703125" bestFit="1" customWidth="1"/>
    <col min="2" max="2" width="23.7109375" bestFit="1" customWidth="1"/>
    <col min="3" max="3" width="68.5703125" bestFit="1" customWidth="1"/>
    <col min="4" max="4" width="50.7109375" customWidth="1"/>
  </cols>
  <sheetData>
    <row r="1" spans="1:4" x14ac:dyDescent="0.25">
      <c r="A1" s="3" t="s">
        <v>479</v>
      </c>
      <c r="B1" s="3" t="s">
        <v>53</v>
      </c>
      <c r="C1" s="3" t="s">
        <v>483</v>
      </c>
      <c r="D1" s="3" t="s">
        <v>52</v>
      </c>
    </row>
    <row r="2" spans="1:4" x14ac:dyDescent="0.25">
      <c r="A2" t="s">
        <v>760</v>
      </c>
      <c r="B2" t="s">
        <v>497</v>
      </c>
      <c r="C2" t="s">
        <v>495</v>
      </c>
      <c r="D2" t="str">
        <f>"    "&amp;B2&amp;": "&amp;""""&amp;C2&amp;""""</f>
        <v xml:space="preserve">    b1: "    -   "</v>
      </c>
    </row>
    <row r="3" spans="1:4" x14ac:dyDescent="0.25">
      <c r="A3" t="s">
        <v>760</v>
      </c>
      <c r="B3" t="s">
        <v>496</v>
      </c>
      <c r="C3" t="s">
        <v>494</v>
      </c>
      <c r="D3" t="str">
        <f>"    "&amp;B3&amp;": "&amp;""""&amp;C3&amp;""""</f>
        <v xml:space="preserve">    b2: "-   "</v>
      </c>
    </row>
    <row r="4" spans="1:4" x14ac:dyDescent="0.25">
      <c r="A4" t="s">
        <v>1028</v>
      </c>
      <c r="B4" t="s">
        <v>1727</v>
      </c>
      <c r="C4" t="s">
        <v>1727</v>
      </c>
      <c r="D4" t="str">
        <f>"    "&amp;B4&amp;": "&amp;""""&amp;C4&amp;""""</f>
        <v xml:space="preserve">    name_mod_name: "name_mod_name"</v>
      </c>
    </row>
    <row r="5" spans="1:4" x14ac:dyDescent="0.25">
      <c r="A5" t="s">
        <v>1028</v>
      </c>
      <c r="B5" t="s">
        <v>1901</v>
      </c>
      <c r="C5" t="s">
        <v>1901</v>
      </c>
      <c r="D5" t="str">
        <f t="shared" ref="D5:D68" si="0">"    "&amp;B5&amp;": "&amp;""""&amp;C5&amp;""""</f>
        <v xml:space="preserve">    ref_bib_figure1_ref_id: "ref_bib_figure1_ref_id"</v>
      </c>
    </row>
    <row r="6" spans="1:4" x14ac:dyDescent="0.25">
      <c r="A6" t="s">
        <v>1028</v>
      </c>
      <c r="B6" t="s">
        <v>1910</v>
      </c>
      <c r="C6" t="s">
        <v>1910</v>
      </c>
      <c r="D6" t="str">
        <f t="shared" si="0"/>
        <v xml:space="preserve">    ref_bib_figure10_ref_id: "ref_bib_figure10_ref_id"</v>
      </c>
    </row>
    <row r="7" spans="1:4" x14ac:dyDescent="0.25">
      <c r="A7" t="s">
        <v>1028</v>
      </c>
      <c r="B7" t="s">
        <v>1911</v>
      </c>
      <c r="C7" t="s">
        <v>1911</v>
      </c>
      <c r="D7" t="str">
        <f t="shared" si="0"/>
        <v xml:space="preserve">    ref_bib_figure11_ref_id: "ref_bib_figure11_ref_id"</v>
      </c>
    </row>
    <row r="8" spans="1:4" x14ac:dyDescent="0.25">
      <c r="A8" t="s">
        <v>1028</v>
      </c>
      <c r="B8" t="s">
        <v>1912</v>
      </c>
      <c r="C8" t="s">
        <v>1912</v>
      </c>
      <c r="D8" t="str">
        <f t="shared" si="0"/>
        <v xml:space="preserve">    ref_bib_figure12_ref_id: "ref_bib_figure12_ref_id"</v>
      </c>
    </row>
    <row r="9" spans="1:4" x14ac:dyDescent="0.25">
      <c r="A9" t="s">
        <v>1028</v>
      </c>
      <c r="B9" t="s">
        <v>1913</v>
      </c>
      <c r="C9" t="s">
        <v>1913</v>
      </c>
      <c r="D9" t="str">
        <f t="shared" si="0"/>
        <v xml:space="preserve">    ref_bib_figure13_ref_id: "ref_bib_figure13_ref_id"</v>
      </c>
    </row>
    <row r="10" spans="1:4" x14ac:dyDescent="0.25">
      <c r="A10" t="s">
        <v>1028</v>
      </c>
      <c r="B10" t="s">
        <v>1914</v>
      </c>
      <c r="C10" t="s">
        <v>1914</v>
      </c>
      <c r="D10" t="str">
        <f t="shared" si="0"/>
        <v xml:space="preserve">    ref_bib_figure14_ref_id: "ref_bib_figure14_ref_id"</v>
      </c>
    </row>
    <row r="11" spans="1:4" x14ac:dyDescent="0.25">
      <c r="A11" t="s">
        <v>1028</v>
      </c>
      <c r="B11" t="s">
        <v>1915</v>
      </c>
      <c r="C11" t="s">
        <v>1915</v>
      </c>
      <c r="D11" t="str">
        <f t="shared" si="0"/>
        <v xml:space="preserve">    ref_bib_figure15_ref_id: "ref_bib_figure15_ref_id"</v>
      </c>
    </row>
    <row r="12" spans="1:4" x14ac:dyDescent="0.25">
      <c r="A12" t="s">
        <v>1028</v>
      </c>
      <c r="B12" t="s">
        <v>1916</v>
      </c>
      <c r="C12" t="s">
        <v>1916</v>
      </c>
      <c r="D12" t="str">
        <f t="shared" si="0"/>
        <v xml:space="preserve">    ref_bib_figure16_ref_id: "ref_bib_figure16_ref_id"</v>
      </c>
    </row>
    <row r="13" spans="1:4" x14ac:dyDescent="0.25">
      <c r="A13" t="s">
        <v>1028</v>
      </c>
      <c r="B13" t="s">
        <v>1917</v>
      </c>
      <c r="C13" t="s">
        <v>1917</v>
      </c>
      <c r="D13" t="str">
        <f t="shared" si="0"/>
        <v xml:space="preserve">    ref_bib_figure17_ref_id: "ref_bib_figure17_ref_id"</v>
      </c>
    </row>
    <row r="14" spans="1:4" x14ac:dyDescent="0.25">
      <c r="A14" t="s">
        <v>1028</v>
      </c>
      <c r="B14" t="s">
        <v>1918</v>
      </c>
      <c r="C14" t="s">
        <v>1918</v>
      </c>
      <c r="D14" t="str">
        <f t="shared" si="0"/>
        <v xml:space="preserve">    ref_bib_figure18_ref_id: "ref_bib_figure18_ref_id"</v>
      </c>
    </row>
    <row r="15" spans="1:4" x14ac:dyDescent="0.25">
      <c r="A15" t="s">
        <v>1028</v>
      </c>
      <c r="B15" t="s">
        <v>1919</v>
      </c>
      <c r="C15" t="s">
        <v>1919</v>
      </c>
      <c r="D15" t="str">
        <f t="shared" si="0"/>
        <v xml:space="preserve">    ref_bib_figure19_ref_id: "ref_bib_figure19_ref_id"</v>
      </c>
    </row>
    <row r="16" spans="1:4" x14ac:dyDescent="0.25">
      <c r="A16" t="s">
        <v>1028</v>
      </c>
      <c r="B16" t="s">
        <v>1902</v>
      </c>
      <c r="C16" t="s">
        <v>1902</v>
      </c>
      <c r="D16" t="str">
        <f t="shared" si="0"/>
        <v xml:space="preserve">    ref_bib_figure2_ref_id: "ref_bib_figure2_ref_id"</v>
      </c>
    </row>
    <row r="17" spans="1:4" x14ac:dyDescent="0.25">
      <c r="A17" t="s">
        <v>1028</v>
      </c>
      <c r="B17" t="s">
        <v>1920</v>
      </c>
      <c r="C17" t="s">
        <v>1920</v>
      </c>
      <c r="D17" t="str">
        <f t="shared" si="0"/>
        <v xml:space="preserve">    ref_bib_figure20_ref_id: "ref_bib_figure20_ref_id"</v>
      </c>
    </row>
    <row r="18" spans="1:4" x14ac:dyDescent="0.25">
      <c r="A18" t="s">
        <v>1028</v>
      </c>
      <c r="B18" t="s">
        <v>1903</v>
      </c>
      <c r="C18" t="s">
        <v>1903</v>
      </c>
      <c r="D18" t="str">
        <f t="shared" si="0"/>
        <v xml:space="preserve">    ref_bib_figure3_ref_id: "ref_bib_figure3_ref_id"</v>
      </c>
    </row>
    <row r="19" spans="1:4" x14ac:dyDescent="0.25">
      <c r="A19" t="s">
        <v>1028</v>
      </c>
      <c r="B19" t="s">
        <v>1904</v>
      </c>
      <c r="C19" t="s">
        <v>1904</v>
      </c>
      <c r="D19" t="str">
        <f t="shared" si="0"/>
        <v xml:space="preserve">    ref_bib_figure4_ref_id: "ref_bib_figure4_ref_id"</v>
      </c>
    </row>
    <row r="20" spans="1:4" x14ac:dyDescent="0.25">
      <c r="A20" t="s">
        <v>1028</v>
      </c>
      <c r="B20" t="s">
        <v>1905</v>
      </c>
      <c r="C20" t="s">
        <v>1905</v>
      </c>
      <c r="D20" t="str">
        <f t="shared" si="0"/>
        <v xml:space="preserve">    ref_bib_figure5_ref_id: "ref_bib_figure5_ref_id"</v>
      </c>
    </row>
    <row r="21" spans="1:4" x14ac:dyDescent="0.25">
      <c r="A21" t="s">
        <v>1028</v>
      </c>
      <c r="B21" t="s">
        <v>1906</v>
      </c>
      <c r="C21" t="s">
        <v>1906</v>
      </c>
      <c r="D21" t="str">
        <f t="shared" si="0"/>
        <v xml:space="preserve">    ref_bib_figure6_ref_id: "ref_bib_figure6_ref_id"</v>
      </c>
    </row>
    <row r="22" spans="1:4" x14ac:dyDescent="0.25">
      <c r="A22" t="s">
        <v>1028</v>
      </c>
      <c r="B22" t="s">
        <v>1907</v>
      </c>
      <c r="C22" t="s">
        <v>1907</v>
      </c>
      <c r="D22" t="str">
        <f t="shared" si="0"/>
        <v xml:space="preserve">    ref_bib_figure7_ref_id: "ref_bib_figure7_ref_id"</v>
      </c>
    </row>
    <row r="23" spans="1:4" x14ac:dyDescent="0.25">
      <c r="A23" t="s">
        <v>1028</v>
      </c>
      <c r="B23" t="s">
        <v>1908</v>
      </c>
      <c r="C23" t="s">
        <v>1908</v>
      </c>
      <c r="D23" t="str">
        <f t="shared" si="0"/>
        <v xml:space="preserve">    ref_bib_figure8_ref_id: "ref_bib_figure8_ref_id"</v>
      </c>
    </row>
    <row r="24" spans="1:4" x14ac:dyDescent="0.25">
      <c r="A24" t="s">
        <v>1028</v>
      </c>
      <c r="B24" t="s">
        <v>1909</v>
      </c>
      <c r="C24" t="s">
        <v>1909</v>
      </c>
      <c r="D24" t="str">
        <f t="shared" si="0"/>
        <v xml:space="preserve">    ref_bib_figure9_ref_id: "ref_bib_figure9_ref_id"</v>
      </c>
    </row>
    <row r="25" spans="1:4" x14ac:dyDescent="0.25">
      <c r="A25" t="s">
        <v>1028</v>
      </c>
      <c r="B25" t="s">
        <v>1014</v>
      </c>
      <c r="C25" t="s">
        <v>1014</v>
      </c>
      <c r="D25" t="str">
        <f t="shared" si="0"/>
        <v xml:space="preserve">    ref_bib_resource1_ref_id: "ref_bib_resource1_ref_id"</v>
      </c>
    </row>
    <row r="26" spans="1:4" x14ac:dyDescent="0.25">
      <c r="A26" t="s">
        <v>1028</v>
      </c>
      <c r="B26" t="s">
        <v>1063</v>
      </c>
      <c r="C26" t="s">
        <v>1063</v>
      </c>
      <c r="D26" t="str">
        <f t="shared" si="0"/>
        <v xml:space="preserve">    ref_bib_resource10_ref_id: "ref_bib_resource10_ref_id"</v>
      </c>
    </row>
    <row r="27" spans="1:4" x14ac:dyDescent="0.25">
      <c r="A27" t="s">
        <v>1028</v>
      </c>
      <c r="B27" t="s">
        <v>1064</v>
      </c>
      <c r="C27" t="s">
        <v>1064</v>
      </c>
      <c r="D27" t="str">
        <f t="shared" si="0"/>
        <v xml:space="preserve">    ref_bib_resource11_ref_id: "ref_bib_resource11_ref_id"</v>
      </c>
    </row>
    <row r="28" spans="1:4" x14ac:dyDescent="0.25">
      <c r="A28" t="s">
        <v>1028</v>
      </c>
      <c r="B28" t="s">
        <v>1065</v>
      </c>
      <c r="C28" t="s">
        <v>1065</v>
      </c>
      <c r="D28" t="str">
        <f t="shared" si="0"/>
        <v xml:space="preserve">    ref_bib_resource12_ref_id: "ref_bib_resource12_ref_id"</v>
      </c>
    </row>
    <row r="29" spans="1:4" x14ac:dyDescent="0.25">
      <c r="A29" t="s">
        <v>1028</v>
      </c>
      <c r="B29" t="s">
        <v>1066</v>
      </c>
      <c r="C29" t="s">
        <v>1066</v>
      </c>
      <c r="D29" t="str">
        <f t="shared" si="0"/>
        <v xml:space="preserve">    ref_bib_resource13_ref_id: "ref_bib_resource13_ref_id"</v>
      </c>
    </row>
    <row r="30" spans="1:4" x14ac:dyDescent="0.25">
      <c r="A30" t="s">
        <v>1028</v>
      </c>
      <c r="B30" t="s">
        <v>1861</v>
      </c>
      <c r="C30" t="s">
        <v>1861</v>
      </c>
      <c r="D30" t="str">
        <f t="shared" si="0"/>
        <v xml:space="preserve">    ref_bib_resource14_ref_id: "ref_bib_resource14_ref_id"</v>
      </c>
    </row>
    <row r="31" spans="1:4" x14ac:dyDescent="0.25">
      <c r="A31" t="s">
        <v>1028</v>
      </c>
      <c r="B31" t="s">
        <v>1862</v>
      </c>
      <c r="C31" t="s">
        <v>1862</v>
      </c>
      <c r="D31" t="str">
        <f t="shared" si="0"/>
        <v xml:space="preserve">    ref_bib_resource15_ref_id: "ref_bib_resource15_ref_id"</v>
      </c>
    </row>
    <row r="32" spans="1:4" x14ac:dyDescent="0.25">
      <c r="A32" t="s">
        <v>1028</v>
      </c>
      <c r="B32" t="s">
        <v>1863</v>
      </c>
      <c r="C32" t="s">
        <v>1863</v>
      </c>
      <c r="D32" t="str">
        <f t="shared" si="0"/>
        <v xml:space="preserve">    ref_bib_resource16_ref_id: "ref_bib_resource16_ref_id"</v>
      </c>
    </row>
    <row r="33" spans="1:4" x14ac:dyDescent="0.25">
      <c r="A33" t="s">
        <v>1028</v>
      </c>
      <c r="B33" t="s">
        <v>1864</v>
      </c>
      <c r="C33" t="s">
        <v>1864</v>
      </c>
      <c r="D33" t="str">
        <f t="shared" si="0"/>
        <v xml:space="preserve">    ref_bib_resource17_ref_id: "ref_bib_resource17_ref_id"</v>
      </c>
    </row>
    <row r="34" spans="1:4" x14ac:dyDescent="0.25">
      <c r="A34" t="s">
        <v>1028</v>
      </c>
      <c r="B34" t="s">
        <v>1865</v>
      </c>
      <c r="C34" t="s">
        <v>1865</v>
      </c>
      <c r="D34" t="str">
        <f t="shared" si="0"/>
        <v xml:space="preserve">    ref_bib_resource18_ref_id: "ref_bib_resource18_ref_id"</v>
      </c>
    </row>
    <row r="35" spans="1:4" x14ac:dyDescent="0.25">
      <c r="A35" t="s">
        <v>1028</v>
      </c>
      <c r="B35" t="s">
        <v>1866</v>
      </c>
      <c r="C35" t="s">
        <v>1866</v>
      </c>
      <c r="D35" t="str">
        <f t="shared" si="0"/>
        <v xml:space="preserve">    ref_bib_resource19_ref_id: "ref_bib_resource19_ref_id"</v>
      </c>
    </row>
    <row r="36" spans="1:4" x14ac:dyDescent="0.25">
      <c r="A36" t="s">
        <v>1028</v>
      </c>
      <c r="B36" t="s">
        <v>1022</v>
      </c>
      <c r="C36" t="s">
        <v>1022</v>
      </c>
      <c r="D36" t="str">
        <f t="shared" si="0"/>
        <v xml:space="preserve">    ref_bib_resource2_ref_id: "ref_bib_resource2_ref_id"</v>
      </c>
    </row>
    <row r="37" spans="1:4" x14ac:dyDescent="0.25">
      <c r="A37" t="s">
        <v>1028</v>
      </c>
      <c r="B37" t="s">
        <v>1867</v>
      </c>
      <c r="C37" t="s">
        <v>1867</v>
      </c>
      <c r="D37" t="str">
        <f t="shared" si="0"/>
        <v xml:space="preserve">    ref_bib_resource20_ref_id: "ref_bib_resource20_ref_id"</v>
      </c>
    </row>
    <row r="38" spans="1:4" x14ac:dyDescent="0.25">
      <c r="A38" t="s">
        <v>1028</v>
      </c>
      <c r="B38" t="s">
        <v>1023</v>
      </c>
      <c r="C38" t="s">
        <v>1023</v>
      </c>
      <c r="D38" t="str">
        <f t="shared" si="0"/>
        <v xml:space="preserve">    ref_bib_resource3_ref_id: "ref_bib_resource3_ref_id"</v>
      </c>
    </row>
    <row r="39" spans="1:4" x14ac:dyDescent="0.25">
      <c r="A39" t="s">
        <v>1028</v>
      </c>
      <c r="B39" t="s">
        <v>1024</v>
      </c>
      <c r="C39" t="s">
        <v>1024</v>
      </c>
      <c r="D39" t="str">
        <f t="shared" si="0"/>
        <v xml:space="preserve">    ref_bib_resource4_ref_id: "ref_bib_resource4_ref_id"</v>
      </c>
    </row>
    <row r="40" spans="1:4" x14ac:dyDescent="0.25">
      <c r="A40" t="s">
        <v>1028</v>
      </c>
      <c r="B40" t="s">
        <v>1013</v>
      </c>
      <c r="C40" t="s">
        <v>1013</v>
      </c>
      <c r="D40" t="str">
        <f t="shared" si="0"/>
        <v xml:space="preserve">    ref_bib_resource5_ref_id: "ref_bib_resource5_ref_id"</v>
      </c>
    </row>
    <row r="41" spans="1:4" x14ac:dyDescent="0.25">
      <c r="A41" t="s">
        <v>1028</v>
      </c>
      <c r="B41" t="s">
        <v>1025</v>
      </c>
      <c r="C41" t="s">
        <v>1025</v>
      </c>
      <c r="D41" t="str">
        <f t="shared" si="0"/>
        <v xml:space="preserve">    ref_bib_resource6_ref_id: "ref_bib_resource6_ref_id"</v>
      </c>
    </row>
    <row r="42" spans="1:4" x14ac:dyDescent="0.25">
      <c r="A42" t="s">
        <v>1028</v>
      </c>
      <c r="B42" t="s">
        <v>1026</v>
      </c>
      <c r="C42" t="s">
        <v>1026</v>
      </c>
      <c r="D42" t="str">
        <f t="shared" si="0"/>
        <v xml:space="preserve">    ref_bib_resource7_ref_id: "ref_bib_resource7_ref_id"</v>
      </c>
    </row>
    <row r="43" spans="1:4" x14ac:dyDescent="0.25">
      <c r="A43" t="s">
        <v>1028</v>
      </c>
      <c r="B43" t="s">
        <v>1027</v>
      </c>
      <c r="C43" t="s">
        <v>1027</v>
      </c>
      <c r="D43" t="str">
        <f t="shared" si="0"/>
        <v xml:space="preserve">    ref_bib_resource8_ref_id: "ref_bib_resource8_ref_id"</v>
      </c>
    </row>
    <row r="44" spans="1:4" x14ac:dyDescent="0.25">
      <c r="A44" t="s">
        <v>1028</v>
      </c>
      <c r="B44" t="s">
        <v>1062</v>
      </c>
      <c r="C44" t="s">
        <v>1062</v>
      </c>
      <c r="D44" t="str">
        <f t="shared" si="0"/>
        <v xml:space="preserve">    ref_bib_resource9_ref_id: "ref_bib_resource9_ref_id"</v>
      </c>
    </row>
    <row r="45" spans="1:4" x14ac:dyDescent="0.25">
      <c r="A45" t="s">
        <v>1028</v>
      </c>
      <c r="B45" t="s">
        <v>1007</v>
      </c>
      <c r="C45" t="s">
        <v>1007</v>
      </c>
      <c r="D45" t="str">
        <f t="shared" si="0"/>
        <v xml:space="preserve">    ref_intext_figure1_ref_id: "ref_intext_figure1_ref_id"</v>
      </c>
    </row>
    <row r="46" spans="1:4" x14ac:dyDescent="0.25">
      <c r="A46" t="s">
        <v>1028</v>
      </c>
      <c r="B46" t="s">
        <v>1890</v>
      </c>
      <c r="C46" t="s">
        <v>1890</v>
      </c>
      <c r="D46" t="str">
        <f t="shared" si="0"/>
        <v xml:space="preserve">    ref_intext_figure10_ref_id: "ref_intext_figure10_ref_id"</v>
      </c>
    </row>
    <row r="47" spans="1:4" x14ac:dyDescent="0.25">
      <c r="A47" t="s">
        <v>1028</v>
      </c>
      <c r="B47" t="s">
        <v>1891</v>
      </c>
      <c r="C47" t="s">
        <v>1891</v>
      </c>
      <c r="D47" t="str">
        <f t="shared" si="0"/>
        <v xml:space="preserve">    ref_intext_figure11_ref_id: "ref_intext_figure11_ref_id"</v>
      </c>
    </row>
    <row r="48" spans="1:4" x14ac:dyDescent="0.25">
      <c r="A48" t="s">
        <v>1028</v>
      </c>
      <c r="B48" t="s">
        <v>1892</v>
      </c>
      <c r="C48" t="s">
        <v>1892</v>
      </c>
      <c r="D48" t="str">
        <f t="shared" si="0"/>
        <v xml:space="preserve">    ref_intext_figure12_ref_id: "ref_intext_figure12_ref_id"</v>
      </c>
    </row>
    <row r="49" spans="1:4" x14ac:dyDescent="0.25">
      <c r="A49" t="s">
        <v>1028</v>
      </c>
      <c r="B49" t="s">
        <v>1893</v>
      </c>
      <c r="C49" t="s">
        <v>1893</v>
      </c>
      <c r="D49" t="str">
        <f t="shared" si="0"/>
        <v xml:space="preserve">    ref_intext_figure13_ref_id: "ref_intext_figure13_ref_id"</v>
      </c>
    </row>
    <row r="50" spans="1:4" x14ac:dyDescent="0.25">
      <c r="A50" t="s">
        <v>1028</v>
      </c>
      <c r="B50" t="s">
        <v>1894</v>
      </c>
      <c r="C50" t="s">
        <v>1894</v>
      </c>
      <c r="D50" t="str">
        <f t="shared" si="0"/>
        <v xml:space="preserve">    ref_intext_figure14_ref_id: "ref_intext_figure14_ref_id"</v>
      </c>
    </row>
    <row r="51" spans="1:4" x14ac:dyDescent="0.25">
      <c r="A51" t="s">
        <v>1028</v>
      </c>
      <c r="B51" t="s">
        <v>1895</v>
      </c>
      <c r="C51" t="s">
        <v>1895</v>
      </c>
      <c r="D51" t="str">
        <f t="shared" si="0"/>
        <v xml:space="preserve">    ref_intext_figure15_ref_id: "ref_intext_figure15_ref_id"</v>
      </c>
    </row>
    <row r="52" spans="1:4" x14ac:dyDescent="0.25">
      <c r="A52" t="s">
        <v>1028</v>
      </c>
      <c r="B52" t="s">
        <v>1896</v>
      </c>
      <c r="C52" t="s">
        <v>1896</v>
      </c>
      <c r="D52" t="str">
        <f t="shared" si="0"/>
        <v xml:space="preserve">    ref_intext_figure16_ref_id: "ref_intext_figure16_ref_id"</v>
      </c>
    </row>
    <row r="53" spans="1:4" x14ac:dyDescent="0.25">
      <c r="A53" t="s">
        <v>1028</v>
      </c>
      <c r="B53" t="s">
        <v>1897</v>
      </c>
      <c r="C53" t="s">
        <v>1897</v>
      </c>
      <c r="D53" t="str">
        <f t="shared" si="0"/>
        <v xml:space="preserve">    ref_intext_figure17_ref_id: "ref_intext_figure17_ref_id"</v>
      </c>
    </row>
    <row r="54" spans="1:4" x14ac:dyDescent="0.25">
      <c r="A54" t="s">
        <v>1028</v>
      </c>
      <c r="B54" t="s">
        <v>1898</v>
      </c>
      <c r="C54" t="s">
        <v>1898</v>
      </c>
      <c r="D54" t="str">
        <f t="shared" si="0"/>
        <v xml:space="preserve">    ref_intext_figure18_ref_id: "ref_intext_figure18_ref_id"</v>
      </c>
    </row>
    <row r="55" spans="1:4" x14ac:dyDescent="0.25">
      <c r="A55" t="s">
        <v>1028</v>
      </c>
      <c r="B55" t="s">
        <v>1899</v>
      </c>
      <c r="C55" t="s">
        <v>1899</v>
      </c>
      <c r="D55" t="str">
        <f t="shared" si="0"/>
        <v xml:space="preserve">    ref_intext_figure19_ref_id: "ref_intext_figure19_ref_id"</v>
      </c>
    </row>
    <row r="56" spans="1:4" x14ac:dyDescent="0.25">
      <c r="A56" t="s">
        <v>1028</v>
      </c>
      <c r="B56" t="s">
        <v>1008</v>
      </c>
      <c r="C56" t="s">
        <v>1008</v>
      </c>
      <c r="D56" t="str">
        <f t="shared" si="0"/>
        <v xml:space="preserve">    ref_intext_figure2_ref_id: "ref_intext_figure2_ref_id"</v>
      </c>
    </row>
    <row r="57" spans="1:4" x14ac:dyDescent="0.25">
      <c r="A57" t="s">
        <v>1028</v>
      </c>
      <c r="B57" t="s">
        <v>1900</v>
      </c>
      <c r="C57" t="s">
        <v>1900</v>
      </c>
      <c r="D57" t="str">
        <f t="shared" si="0"/>
        <v xml:space="preserve">    ref_intext_figure20_ref_id: "ref_intext_figure20_ref_id"</v>
      </c>
    </row>
    <row r="58" spans="1:4" x14ac:dyDescent="0.25">
      <c r="A58" t="s">
        <v>1028</v>
      </c>
      <c r="B58" t="s">
        <v>1009</v>
      </c>
      <c r="C58" t="s">
        <v>1009</v>
      </c>
      <c r="D58" t="str">
        <f t="shared" si="0"/>
        <v xml:space="preserve">    ref_intext_figure3_ref_id: "ref_intext_figure3_ref_id"</v>
      </c>
    </row>
    <row r="59" spans="1:4" x14ac:dyDescent="0.25">
      <c r="A59" t="s">
        <v>1028</v>
      </c>
      <c r="B59" t="s">
        <v>1010</v>
      </c>
      <c r="C59" t="s">
        <v>1010</v>
      </c>
      <c r="D59" t="str">
        <f t="shared" si="0"/>
        <v xml:space="preserve">    ref_intext_figure4_ref_id: "ref_intext_figure4_ref_id"</v>
      </c>
    </row>
    <row r="60" spans="1:4" x14ac:dyDescent="0.25">
      <c r="A60" t="s">
        <v>1028</v>
      </c>
      <c r="B60" t="s">
        <v>1011</v>
      </c>
      <c r="C60" t="s">
        <v>1011</v>
      </c>
      <c r="D60" t="str">
        <f t="shared" si="0"/>
        <v xml:space="preserve">    ref_intext_figure5_ref_id: "ref_intext_figure5_ref_id"</v>
      </c>
    </row>
    <row r="61" spans="1:4" x14ac:dyDescent="0.25">
      <c r="A61" t="s">
        <v>1028</v>
      </c>
      <c r="B61" t="s">
        <v>1006</v>
      </c>
      <c r="C61" t="s">
        <v>1006</v>
      </c>
      <c r="D61" t="str">
        <f t="shared" si="0"/>
        <v xml:space="preserve">    ref_intext_figure6_ref_id: "ref_intext_figure6_ref_id"</v>
      </c>
    </row>
    <row r="62" spans="1:4" x14ac:dyDescent="0.25">
      <c r="A62" t="s">
        <v>1028</v>
      </c>
      <c r="B62" t="s">
        <v>1012</v>
      </c>
      <c r="C62" t="s">
        <v>1012</v>
      </c>
      <c r="D62" t="str">
        <f t="shared" si="0"/>
        <v xml:space="preserve">    ref_intext_figure7_ref_id: "ref_intext_figure7_ref_id"</v>
      </c>
    </row>
    <row r="63" spans="1:4" x14ac:dyDescent="0.25">
      <c r="A63" t="s">
        <v>1028</v>
      </c>
      <c r="B63" t="s">
        <v>1888</v>
      </c>
      <c r="C63" t="s">
        <v>1888</v>
      </c>
      <c r="D63" t="str">
        <f t="shared" si="0"/>
        <v xml:space="preserve">    ref_intext_figure8_ref_id: "ref_intext_figure8_ref_id"</v>
      </c>
    </row>
    <row r="64" spans="1:4" x14ac:dyDescent="0.25">
      <c r="A64" t="s">
        <v>1028</v>
      </c>
      <c r="B64" t="s">
        <v>1889</v>
      </c>
      <c r="C64" t="s">
        <v>1889</v>
      </c>
      <c r="D64" t="str">
        <f t="shared" si="0"/>
        <v xml:space="preserve">    ref_intext_figure9_ref_id: "ref_intext_figure9_ref_id"</v>
      </c>
    </row>
    <row r="65" spans="1:4" x14ac:dyDescent="0.25">
      <c r="A65" t="s">
        <v>1028</v>
      </c>
      <c r="B65" t="s">
        <v>1868</v>
      </c>
      <c r="C65" t="s">
        <v>1868</v>
      </c>
      <c r="D65" t="str">
        <f t="shared" si="0"/>
        <v xml:space="preserve">    ref_intext_resource1_ref_id: "ref_intext_resource1_ref_id"</v>
      </c>
    </row>
    <row r="66" spans="1:4" x14ac:dyDescent="0.25">
      <c r="A66" t="s">
        <v>1028</v>
      </c>
      <c r="B66" t="s">
        <v>1877</v>
      </c>
      <c r="C66" t="s">
        <v>1877</v>
      </c>
      <c r="D66" t="str">
        <f t="shared" si="0"/>
        <v xml:space="preserve">    ref_intext_resource10_ref_id: "ref_intext_resource10_ref_id"</v>
      </c>
    </row>
    <row r="67" spans="1:4" x14ac:dyDescent="0.25">
      <c r="A67" t="s">
        <v>1028</v>
      </c>
      <c r="B67" t="s">
        <v>1878</v>
      </c>
      <c r="C67" t="s">
        <v>1878</v>
      </c>
      <c r="D67" t="str">
        <f t="shared" si="0"/>
        <v xml:space="preserve">    ref_intext_resource11_ref_id: "ref_intext_resource11_ref_id"</v>
      </c>
    </row>
    <row r="68" spans="1:4" x14ac:dyDescent="0.25">
      <c r="A68" t="s">
        <v>1028</v>
      </c>
      <c r="B68" t="s">
        <v>1879</v>
      </c>
      <c r="C68" t="s">
        <v>1879</v>
      </c>
      <c r="D68" t="str">
        <f t="shared" si="0"/>
        <v xml:space="preserve">    ref_intext_resource12_ref_id: "ref_intext_resource12_ref_id"</v>
      </c>
    </row>
    <row r="69" spans="1:4" x14ac:dyDescent="0.25">
      <c r="A69" t="s">
        <v>1028</v>
      </c>
      <c r="B69" t="s">
        <v>1880</v>
      </c>
      <c r="C69" t="s">
        <v>1880</v>
      </c>
      <c r="D69" t="str">
        <f t="shared" ref="D69:D94" si="1">"    "&amp;B69&amp;": "&amp;""""&amp;C69&amp;""""</f>
        <v xml:space="preserve">    ref_intext_resource13_ref_id: "ref_intext_resource13_ref_id"</v>
      </c>
    </row>
    <row r="70" spans="1:4" x14ac:dyDescent="0.25">
      <c r="A70" t="s">
        <v>1028</v>
      </c>
      <c r="B70" t="s">
        <v>1881</v>
      </c>
      <c r="C70" t="s">
        <v>1881</v>
      </c>
      <c r="D70" t="str">
        <f t="shared" si="1"/>
        <v xml:space="preserve">    ref_intext_resource14_ref_id: "ref_intext_resource14_ref_id"</v>
      </c>
    </row>
    <row r="71" spans="1:4" x14ac:dyDescent="0.25">
      <c r="A71" t="s">
        <v>1028</v>
      </c>
      <c r="B71" t="s">
        <v>1882</v>
      </c>
      <c r="C71" t="s">
        <v>1882</v>
      </c>
      <c r="D71" t="str">
        <f t="shared" si="1"/>
        <v xml:space="preserve">    ref_intext_resource15_ref_id: "ref_intext_resource15_ref_id"</v>
      </c>
    </row>
    <row r="72" spans="1:4" x14ac:dyDescent="0.25">
      <c r="A72" t="s">
        <v>1028</v>
      </c>
      <c r="B72" t="s">
        <v>1883</v>
      </c>
      <c r="C72" t="s">
        <v>1883</v>
      </c>
      <c r="D72" t="str">
        <f t="shared" si="1"/>
        <v xml:space="preserve">    ref_intext_resource16_ref_id: "ref_intext_resource16_ref_id"</v>
      </c>
    </row>
    <row r="73" spans="1:4" x14ac:dyDescent="0.25">
      <c r="A73" t="s">
        <v>1028</v>
      </c>
      <c r="B73" t="s">
        <v>1884</v>
      </c>
      <c r="C73" t="s">
        <v>1884</v>
      </c>
      <c r="D73" t="str">
        <f t="shared" si="1"/>
        <v xml:space="preserve">    ref_intext_resource17_ref_id: "ref_intext_resource17_ref_id"</v>
      </c>
    </row>
    <row r="74" spans="1:4" x14ac:dyDescent="0.25">
      <c r="A74" t="s">
        <v>1028</v>
      </c>
      <c r="B74" t="s">
        <v>1885</v>
      </c>
      <c r="C74" t="s">
        <v>1885</v>
      </c>
      <c r="D74" t="str">
        <f t="shared" si="1"/>
        <v xml:space="preserve">    ref_intext_resource18_ref_id: "ref_intext_resource18_ref_id"</v>
      </c>
    </row>
    <row r="75" spans="1:4" x14ac:dyDescent="0.25">
      <c r="A75" t="s">
        <v>1028</v>
      </c>
      <c r="B75" t="s">
        <v>1886</v>
      </c>
      <c r="C75" t="s">
        <v>1886</v>
      </c>
      <c r="D75" t="str">
        <f t="shared" si="1"/>
        <v xml:space="preserve">    ref_intext_resource19_ref_id: "ref_intext_resource19_ref_id"</v>
      </c>
    </row>
    <row r="76" spans="1:4" x14ac:dyDescent="0.25">
      <c r="A76" t="s">
        <v>1028</v>
      </c>
      <c r="B76" t="s">
        <v>1869</v>
      </c>
      <c r="C76" t="s">
        <v>1869</v>
      </c>
      <c r="D76" t="str">
        <f t="shared" si="1"/>
        <v xml:space="preserve">    ref_intext_resource2_ref_id: "ref_intext_resource2_ref_id"</v>
      </c>
    </row>
    <row r="77" spans="1:4" x14ac:dyDescent="0.25">
      <c r="A77" t="s">
        <v>1028</v>
      </c>
      <c r="B77" t="s">
        <v>1887</v>
      </c>
      <c r="C77" t="s">
        <v>1887</v>
      </c>
      <c r="D77" t="str">
        <f t="shared" si="1"/>
        <v xml:space="preserve">    ref_intext_resource20_ref_id: "ref_intext_resource20_ref_id"</v>
      </c>
    </row>
    <row r="78" spans="1:4" x14ac:dyDescent="0.25">
      <c r="A78" t="s">
        <v>1028</v>
      </c>
      <c r="B78" t="s">
        <v>1870</v>
      </c>
      <c r="C78" t="s">
        <v>1870</v>
      </c>
      <c r="D78" t="str">
        <f t="shared" si="1"/>
        <v xml:space="preserve">    ref_intext_resource3_ref_id: "ref_intext_resource3_ref_id"</v>
      </c>
    </row>
    <row r="79" spans="1:4" x14ac:dyDescent="0.25">
      <c r="A79" t="s">
        <v>1028</v>
      </c>
      <c r="B79" t="s">
        <v>1871</v>
      </c>
      <c r="C79" t="s">
        <v>1871</v>
      </c>
      <c r="D79" t="str">
        <f t="shared" si="1"/>
        <v xml:space="preserve">    ref_intext_resource4_ref_id: "ref_intext_resource4_ref_id"</v>
      </c>
    </row>
    <row r="80" spans="1:4" x14ac:dyDescent="0.25">
      <c r="A80" t="s">
        <v>1028</v>
      </c>
      <c r="B80" t="s">
        <v>1872</v>
      </c>
      <c r="C80" t="s">
        <v>1872</v>
      </c>
      <c r="D80" t="str">
        <f t="shared" si="1"/>
        <v xml:space="preserve">    ref_intext_resource5_ref_id: "ref_intext_resource5_ref_id"</v>
      </c>
    </row>
    <row r="81" spans="1:4" x14ac:dyDescent="0.25">
      <c r="A81" t="s">
        <v>1028</v>
      </c>
      <c r="B81" t="s">
        <v>1873</v>
      </c>
      <c r="C81" t="s">
        <v>1873</v>
      </c>
      <c r="D81" t="str">
        <f t="shared" si="1"/>
        <v xml:space="preserve">    ref_intext_resource6_ref_id: "ref_intext_resource6_ref_id"</v>
      </c>
    </row>
    <row r="82" spans="1:4" x14ac:dyDescent="0.25">
      <c r="A82" t="s">
        <v>1028</v>
      </c>
      <c r="B82" t="s">
        <v>1874</v>
      </c>
      <c r="C82" t="s">
        <v>1874</v>
      </c>
      <c r="D82" t="str">
        <f t="shared" si="1"/>
        <v xml:space="preserve">    ref_intext_resource7_ref_id: "ref_intext_resource7_ref_id"</v>
      </c>
    </row>
    <row r="83" spans="1:4" x14ac:dyDescent="0.25">
      <c r="A83" t="s">
        <v>1028</v>
      </c>
      <c r="B83" t="s">
        <v>1875</v>
      </c>
      <c r="C83" t="s">
        <v>1875</v>
      </c>
      <c r="D83" t="str">
        <f t="shared" si="1"/>
        <v xml:space="preserve">    ref_intext_resource8_ref_id: "ref_intext_resource8_ref_id"</v>
      </c>
    </row>
    <row r="84" spans="1:4" x14ac:dyDescent="0.25">
      <c r="A84" t="s">
        <v>1028</v>
      </c>
      <c r="B84" t="s">
        <v>1876</v>
      </c>
      <c r="C84" t="s">
        <v>1876</v>
      </c>
      <c r="D84" t="str">
        <f t="shared" si="1"/>
        <v xml:space="preserve">    ref_intext_resource9_ref_id: "ref_intext_resource9_ref_id"</v>
      </c>
    </row>
    <row r="85" spans="1:4" x14ac:dyDescent="0.25">
      <c r="A85" t="s">
        <v>1028</v>
      </c>
      <c r="B85" t="s">
        <v>1016</v>
      </c>
      <c r="C85" t="s">
        <v>1016</v>
      </c>
      <c r="D85" t="str">
        <f t="shared" si="1"/>
        <v xml:space="preserve">    ref_intext_vid1_ref_id: "ref_intext_vid1_ref_id"</v>
      </c>
    </row>
    <row r="86" spans="1:4" x14ac:dyDescent="0.25">
      <c r="A86" t="s">
        <v>1028</v>
      </c>
      <c r="B86" t="s">
        <v>1017</v>
      </c>
      <c r="C86" t="s">
        <v>1017</v>
      </c>
      <c r="D86" t="str">
        <f t="shared" si="1"/>
        <v xml:space="preserve">    ref_intext_vid2_ref_id: "ref_intext_vid2_ref_id"</v>
      </c>
    </row>
    <row r="87" spans="1:4" x14ac:dyDescent="0.25">
      <c r="A87" t="s">
        <v>1028</v>
      </c>
      <c r="B87" t="s">
        <v>1018</v>
      </c>
      <c r="C87" t="s">
        <v>1018</v>
      </c>
      <c r="D87" t="str">
        <f t="shared" si="1"/>
        <v xml:space="preserve">    ref_intext_vid3_ref_id: "ref_intext_vid3_ref_id"</v>
      </c>
    </row>
    <row r="88" spans="1:4" x14ac:dyDescent="0.25">
      <c r="A88" t="s">
        <v>1028</v>
      </c>
      <c r="B88" t="s">
        <v>1019</v>
      </c>
      <c r="C88" t="s">
        <v>1019</v>
      </c>
      <c r="D88" t="str">
        <f t="shared" si="1"/>
        <v xml:space="preserve">    ref_intext_vid4_ref_id: "ref_intext_vid4_ref_id"</v>
      </c>
    </row>
    <row r="89" spans="1:4" x14ac:dyDescent="0.25">
      <c r="A89" t="s">
        <v>1028</v>
      </c>
      <c r="B89" t="s">
        <v>1020</v>
      </c>
      <c r="C89" t="s">
        <v>1020</v>
      </c>
      <c r="D89" t="str">
        <f t="shared" si="1"/>
        <v xml:space="preserve">    ref_intext_vid5_ref_id: "ref_intext_vid5_ref_id"</v>
      </c>
    </row>
    <row r="90" spans="1:4" x14ac:dyDescent="0.25">
      <c r="A90" t="s">
        <v>1028</v>
      </c>
      <c r="B90" t="s">
        <v>1021</v>
      </c>
      <c r="C90" t="s">
        <v>1021</v>
      </c>
      <c r="D90" t="str">
        <f t="shared" si="1"/>
        <v xml:space="preserve">    ref_intext_vid6_ref_id: "ref_intext_vid6_ref_id"</v>
      </c>
    </row>
    <row r="91" spans="1:4" x14ac:dyDescent="0.25">
      <c r="A91" t="s">
        <v>1028</v>
      </c>
      <c r="B91" t="s">
        <v>1015</v>
      </c>
      <c r="C91" t="s">
        <v>1015</v>
      </c>
      <c r="D91" t="str">
        <f t="shared" si="1"/>
        <v xml:space="preserve">    ref_intext_vid7_ref_id: "ref_intext_vid7_ref_id"</v>
      </c>
    </row>
    <row r="92" spans="1:4" x14ac:dyDescent="0.25">
      <c r="A92" t="s">
        <v>1028</v>
      </c>
      <c r="B92" t="s">
        <v>1921</v>
      </c>
      <c r="C92" t="s">
        <v>1921</v>
      </c>
      <c r="D92" t="str">
        <f t="shared" si="1"/>
        <v xml:space="preserve">    ref_intext_vid8_ref_id: "ref_intext_vid8_ref_id"</v>
      </c>
    </row>
    <row r="93" spans="1:4" x14ac:dyDescent="0.25">
      <c r="A93" t="s">
        <v>1028</v>
      </c>
      <c r="B93" t="s">
        <v>1922</v>
      </c>
      <c r="C93" t="s">
        <v>1922</v>
      </c>
      <c r="D93" t="str">
        <f t="shared" si="1"/>
        <v xml:space="preserve">    ref_intext_vid9_ref_id: "ref_intext_vid9_ref_id"</v>
      </c>
    </row>
    <row r="94" spans="1:4" x14ac:dyDescent="0.25">
      <c r="A94" t="s">
        <v>1028</v>
      </c>
      <c r="B94" t="s">
        <v>1728</v>
      </c>
      <c r="C94" t="s">
        <v>1728</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24" priority="8"/>
  </conditionalFormatting>
  <conditionalFormatting sqref="B11:B14">
    <cfRule type="duplicateValues" dxfId="23" priority="9"/>
  </conditionalFormatting>
  <conditionalFormatting sqref="B15:B23">
    <cfRule type="duplicateValues" dxfId="22" priority="7"/>
  </conditionalFormatting>
  <conditionalFormatting sqref="B24:B30">
    <cfRule type="duplicateValues" dxfId="21" priority="14"/>
  </conditionalFormatting>
  <conditionalFormatting sqref="B31:B34">
    <cfRule type="duplicateValues" dxfId="20" priority="15"/>
  </conditionalFormatting>
  <conditionalFormatting sqref="B35:B43">
    <cfRule type="duplicateValues" dxfId="19" priority="13"/>
  </conditionalFormatting>
  <conditionalFormatting sqref="B64:B83">
    <cfRule type="duplicateValues" dxfId="18" priority="4"/>
  </conditionalFormatting>
  <conditionalFormatting sqref="B84:B1048576 B44:B63 B1:B3">
    <cfRule type="duplicateValues" dxfId="17" priority="48"/>
  </conditionalFormatting>
  <conditionalFormatting sqref="C4">
    <cfRule type="duplicateValues" dxfId="16" priority="2"/>
  </conditionalFormatting>
  <conditionalFormatting sqref="C94">
    <cfRule type="duplicateValues" dxfId="15" priority="1"/>
  </conditionalFormatting>
  <conditionalFormatting sqref="E45:E64">
    <cfRule type="duplicateValues" dxfId="14" priority="6"/>
  </conditionalFormatting>
  <conditionalFormatting sqref="F24:F25">
    <cfRule type="duplicateValues" dxfId="13" priority="16"/>
  </conditionalFormatting>
  <conditionalFormatting sqref="F26:F32">
    <cfRule type="duplicateValues" dxfId="12" priority="11"/>
  </conditionalFormatting>
  <conditionalFormatting sqref="F33:F36">
    <cfRule type="duplicateValues" dxfId="11" priority="12"/>
  </conditionalFormatting>
  <conditionalFormatting sqref="F37:F43">
    <cfRule type="duplicateValues" dxfId="10" priority="50"/>
  </conditionalFormatting>
  <conditionalFormatting sqref="F44">
    <cfRule type="duplicateValues" dxfId="9" priority="53"/>
  </conditionalFormatting>
  <conditionalFormatting sqref="G86:G94">
    <cfRule type="duplicateValues" dxfId="8" priority="3"/>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topLeftCell="A58" workbookViewId="0">
      <selection activeCell="F24" sqref="F24"/>
    </sheetView>
  </sheetViews>
  <sheetFormatPr defaultRowHeight="15" x14ac:dyDescent="0.25"/>
  <cols>
    <col min="1" max="1" width="23.28515625" customWidth="1"/>
    <col min="2" max="2" width="18.140625" customWidth="1"/>
    <col min="6" max="6" width="143.85546875" customWidth="1"/>
    <col min="9" max="9" width="68.85546875" customWidth="1"/>
  </cols>
  <sheetData>
    <row r="1" spans="1:9" x14ac:dyDescent="0.25">
      <c r="A1" s="54" t="s">
        <v>53</v>
      </c>
      <c r="B1" s="54" t="s">
        <v>490</v>
      </c>
      <c r="C1" s="54" t="s">
        <v>1235</v>
      </c>
      <c r="D1" s="54" t="s">
        <v>492</v>
      </c>
      <c r="E1" s="54" t="s">
        <v>761</v>
      </c>
      <c r="F1" s="54" t="s">
        <v>493</v>
      </c>
      <c r="G1" s="54" t="s">
        <v>498</v>
      </c>
      <c r="H1" s="54" t="s">
        <v>747</v>
      </c>
      <c r="I1" s="54" t="s">
        <v>52</v>
      </c>
    </row>
    <row r="2" spans="1:9" x14ac:dyDescent="0.25">
      <c r="A2" t="s">
        <v>515</v>
      </c>
      <c r="B2" t="s">
        <v>22</v>
      </c>
      <c r="C2" t="s">
        <v>489</v>
      </c>
      <c r="D2">
        <v>1</v>
      </c>
      <c r="E2" t="s">
        <v>29</v>
      </c>
      <c r="F2" t="s">
        <v>1142</v>
      </c>
      <c r="G2" t="str">
        <f t="shared" ref="G2:G65" si="0">B2&amp;"_"&amp;C2</f>
        <v>mod_2flankspim_assump</v>
      </c>
      <c r="H2" t="s">
        <v>497</v>
      </c>
      <c r="I2" t="str">
        <f t="shared" ref="I2:I65" si="1">"    "&amp;A2&amp;": "&amp;""""&amp;F2&amp;""""</f>
        <v xml:space="preserve">    mod_2flankspim_assump_01: "Same as SCR ({{ ref_intext_augustine_et_al_2018 }}; {{ ref_intext_clarke_et_al_2023 }})"</v>
      </c>
    </row>
    <row r="3" spans="1:9" x14ac:dyDescent="0.25">
      <c r="A3" t="s">
        <v>516</v>
      </c>
      <c r="B3" t="s">
        <v>22</v>
      </c>
      <c r="C3" t="s">
        <v>489</v>
      </c>
      <c r="D3">
        <v>2</v>
      </c>
      <c r="F3" t="s">
        <v>1143</v>
      </c>
      <c r="G3" t="str">
        <f t="shared" si="0"/>
        <v>mod_2flankspim_assump</v>
      </c>
      <c r="H3" t="s">
        <v>497</v>
      </c>
      <c r="I3" t="str">
        <f t="shared" si="1"/>
        <v xml:space="preserve">    mod_2flankspim_assump_02: "Capture processes for left-side, right-side and both-side images are independent ({{ ref_intext_augustine_et_al_2018 }}; {{ ref_intext_clarke_et_al_2023 }})"</v>
      </c>
    </row>
    <row r="4" spans="1:9" x14ac:dyDescent="0.25">
      <c r="A4" t="s">
        <v>517</v>
      </c>
      <c r="B4" t="s">
        <v>22</v>
      </c>
      <c r="C4" t="s">
        <v>484</v>
      </c>
      <c r="D4">
        <v>1</v>
      </c>
      <c r="F4" t="s">
        <v>1144</v>
      </c>
      <c r="G4" t="str">
        <f t="shared" si="0"/>
        <v>mod_2flankspim_con</v>
      </c>
      <c r="H4" t="s">
        <v>497</v>
      </c>
      <c r="I4" t="str">
        <f t="shared" si="1"/>
        <v xml:space="preserve">    mod_2flankspim_con_01: "Computationally intensive ({{ ref_intext_augustine_et_al_2018 }}; {{ ref_intext_clarke_et_al_2023 }})"</v>
      </c>
    </row>
    <row r="5" spans="1:9" x14ac:dyDescent="0.25">
      <c r="A5" t="s">
        <v>518</v>
      </c>
      <c r="B5" t="s">
        <v>22</v>
      </c>
      <c r="C5" t="s">
        <v>484</v>
      </c>
      <c r="D5">
        <v>2</v>
      </c>
      <c r="F5" t="s">
        <v>2213</v>
      </c>
      <c r="G5" t="str">
        <f t="shared" si="0"/>
        <v>mod_2flankspim_con</v>
      </c>
      <c r="H5" t="s">
        <v>497</v>
      </c>
      <c r="I5" t="str">
        <f t="shared" si="1"/>
        <v xml:space="preserve">    mod_2flankspim_con_02: "Increased precision is less pronounced in high-[density](#density) populations ({{ ref_intext_augustine_et_al_2018 }}; {{ ref_intext_clarke_et_al_2023 }})"</v>
      </c>
    </row>
    <row r="6" spans="1:9" x14ac:dyDescent="0.25">
      <c r="A6" t="s">
        <v>519</v>
      </c>
      <c r="B6" t="s">
        <v>22</v>
      </c>
      <c r="C6" t="s">
        <v>491</v>
      </c>
      <c r="D6">
        <v>1</v>
      </c>
      <c r="E6" t="s">
        <v>29</v>
      </c>
      <c r="F6" t="s">
        <v>1142</v>
      </c>
      <c r="G6" t="str">
        <f t="shared" si="0"/>
        <v>mod_2flankspim_pro</v>
      </c>
      <c r="H6" t="s">
        <v>497</v>
      </c>
      <c r="I6" t="str">
        <f t="shared" si="1"/>
        <v xml:space="preserve">    mod_2flankspim_pro_01: "Same as SCR ({{ ref_intext_augustine_et_al_2018 }}; {{ ref_intext_clarke_et_al_2023 }})"</v>
      </c>
    </row>
    <row r="7" spans="1:9" x14ac:dyDescent="0.25">
      <c r="A7" t="s">
        <v>762</v>
      </c>
      <c r="B7" t="s">
        <v>22</v>
      </c>
      <c r="C7" t="s">
        <v>491</v>
      </c>
      <c r="D7">
        <v>2</v>
      </c>
      <c r="F7" t="s">
        <v>2214</v>
      </c>
      <c r="G7" t="str">
        <f t="shared" si="0"/>
        <v>mod_2flankspim_pro</v>
      </c>
      <c r="H7" t="s">
        <v>497</v>
      </c>
      <c r="I7" t="str">
        <f t="shared" si="1"/>
        <v xml:space="preserve">    mod_2flankspim_pro_02: "Improved precision of [density](#density) estimates relative to SCR ({{ ref_intext_augustine_et_al_2018 }}; {{ ref_intext_davis_et_al_2021 }}; {{ ref_intext_clarke_et_al_2023 }})"</v>
      </c>
    </row>
    <row r="8" spans="1:9" x14ac:dyDescent="0.25">
      <c r="A8" t="s">
        <v>763</v>
      </c>
      <c r="B8" t="s">
        <v>22</v>
      </c>
      <c r="C8" t="s">
        <v>491</v>
      </c>
      <c r="D8">
        <v>3</v>
      </c>
      <c r="F8" t="s">
        <v>1145</v>
      </c>
      <c r="G8" t="str">
        <f t="shared" si="0"/>
        <v>mod_2flankspim_pro</v>
      </c>
      <c r="H8" t="s">
        <v>497</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x14ac:dyDescent="0.25">
      <c r="A9" t="s">
        <v>764</v>
      </c>
      <c r="B9" t="s">
        <v>22</v>
      </c>
      <c r="C9" t="s">
        <v>491</v>
      </c>
      <c r="D9">
        <v>4</v>
      </c>
      <c r="F9" t="s">
        <v>1146</v>
      </c>
      <c r="G9" t="str">
        <f t="shared" si="0"/>
        <v>mod_2flankspim_pro</v>
      </c>
      <c r="H9" t="s">
        <v>497</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x14ac:dyDescent="0.25">
      <c r="A10" t="s">
        <v>765</v>
      </c>
      <c r="B10" t="s">
        <v>22</v>
      </c>
      <c r="C10" t="s">
        <v>491</v>
      </c>
      <c r="D10">
        <v>5</v>
      </c>
      <c r="F10" t="s">
        <v>1147</v>
      </c>
      <c r="G10" t="str">
        <f t="shared" si="0"/>
        <v>mod_2flankspim_pro</v>
      </c>
      <c r="H10" t="s">
        <v>497</v>
      </c>
      <c r="I10" t="str">
        <f t="shared" si="1"/>
        <v xml:space="preserve">    mod_2flankspim_pro_05: "May be more robust to non-independence than SC ({{ ref_intext_augustine_et_al_2018 }}; {{ ref_intext_clarke_et_al_2023 }})"</v>
      </c>
    </row>
    <row r="11" spans="1:9" x14ac:dyDescent="0.25">
      <c r="A11" t="s">
        <v>520</v>
      </c>
      <c r="B11" t="s">
        <v>32</v>
      </c>
      <c r="C11" t="s">
        <v>489</v>
      </c>
      <c r="D11">
        <v>1</v>
      </c>
      <c r="F11" t="s">
        <v>1079</v>
      </c>
      <c r="G11" t="str">
        <f t="shared" si="0"/>
        <v>mod_behaviour_assump</v>
      </c>
      <c r="H11" t="s">
        <v>497</v>
      </c>
      <c r="I11" t="str">
        <f t="shared" si="1"/>
        <v xml:space="preserve">    mod_behaviour_assump_01: "Assumptions vary depending on the behavioural metric ({{ ref_intext_wearn_gloverkapfer_2017 }})"</v>
      </c>
    </row>
    <row r="12" spans="1:9" x14ac:dyDescent="0.25">
      <c r="A12" t="s">
        <v>577</v>
      </c>
      <c r="B12" t="s">
        <v>32</v>
      </c>
      <c r="C12" t="s">
        <v>489</v>
      </c>
      <c r="D12">
        <v>2</v>
      </c>
      <c r="F12" t="s">
        <v>1148</v>
      </c>
      <c r="G12" t="str">
        <f t="shared" si="0"/>
        <v>mod_behaviour_assump</v>
      </c>
      <c r="H12" t="s">
        <v>497</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x14ac:dyDescent="0.25">
      <c r="A13" t="s">
        <v>521</v>
      </c>
      <c r="B13" t="s">
        <v>32</v>
      </c>
      <c r="C13" t="s">
        <v>484</v>
      </c>
      <c r="D13">
        <v>1</v>
      </c>
      <c r="F13" t="s">
        <v>1074</v>
      </c>
      <c r="G13" t="str">
        <f t="shared" si="0"/>
        <v>mod_behaviour_con</v>
      </c>
      <c r="H13" t="s">
        <v>497</v>
      </c>
      <c r="I13" t="str">
        <f t="shared" si="1"/>
        <v xml:space="preserve">    mod_behaviour_con_01: "Behavioural metrics may not reflect the behavioural state (inferred) ({{ ref_intext_rovero_zimmermann_2016 }})"</v>
      </c>
    </row>
    <row r="14" spans="1:9" x14ac:dyDescent="0.25">
      <c r="A14" t="s">
        <v>578</v>
      </c>
      <c r="B14" t="s">
        <v>32</v>
      </c>
      <c r="C14" t="s">
        <v>484</v>
      </c>
      <c r="D14">
        <v>2</v>
      </c>
      <c r="F14" t="s">
        <v>1075</v>
      </c>
      <c r="G14" t="str">
        <f t="shared" si="0"/>
        <v>mod_behaviour_con</v>
      </c>
      <c r="H14" t="s">
        <v>497</v>
      </c>
      <c r="I14" t="str">
        <f t="shared" si="1"/>
        <v xml:space="preserve">    mod_behaviour_con_02: "Biases associated with equipment (i.e., presence of the camera itself may change behaviour studied) ({{ ref_intext_rovero_zimmermann_2016 }})"</v>
      </c>
    </row>
    <row r="15" spans="1:9" x14ac:dyDescent="0.25">
      <c r="A15" t="s">
        <v>687</v>
      </c>
      <c r="B15" t="s">
        <v>32</v>
      </c>
      <c r="C15" t="s">
        <v>484</v>
      </c>
      <c r="D15">
        <v>3</v>
      </c>
      <c r="F15" t="s">
        <v>1076</v>
      </c>
      <c r="G15" t="str">
        <f t="shared" si="0"/>
        <v>mod_behaviour_con</v>
      </c>
      <c r="H15" t="s">
        <v>497</v>
      </c>
      <c r="I15" t="str">
        <f t="shared" si="1"/>
        <v xml:space="preserve">    mod_behaviour_con_03: "Difficult to consider individual variation ({{ ref_intext_rovero_zimmermann_2016 }})"</v>
      </c>
    </row>
    <row r="16" spans="1:9" x14ac:dyDescent="0.25">
      <c r="A16" t="s">
        <v>522</v>
      </c>
      <c r="B16" t="s">
        <v>32</v>
      </c>
      <c r="C16" t="s">
        <v>491</v>
      </c>
      <c r="D16">
        <v>1</v>
      </c>
      <c r="F16" t="s">
        <v>1226</v>
      </c>
      <c r="G16" t="str">
        <f t="shared" si="0"/>
        <v>mod_behaviour_pro</v>
      </c>
      <c r="H16" t="s">
        <v>497</v>
      </c>
      <c r="I16" t="str">
        <f t="shared" si="1"/>
        <v xml:space="preserve">    mod_behaviour_pro_01: "Can detect difficult to observe behaviours (i.e., boldness, or mating) ({{ ref_intext_bridges_noss_2011 }})"</v>
      </c>
    </row>
    <row r="17" spans="1:9" x14ac:dyDescent="0.25">
      <c r="A17" t="s">
        <v>579</v>
      </c>
      <c r="B17" t="s">
        <v>32</v>
      </c>
      <c r="C17" t="s">
        <v>491</v>
      </c>
      <c r="D17">
        <v>2</v>
      </c>
      <c r="F17" t="s">
        <v>1227</v>
      </c>
      <c r="G17" t="str">
        <f t="shared" si="0"/>
        <v>mod_behaviour_pro</v>
      </c>
      <c r="H17" t="s">
        <v>497</v>
      </c>
      <c r="I17" t="str">
        <f t="shared" si="1"/>
        <v xml:space="preserve">    mod_behaviour_pro_02: "Long-term data on behavioural changes that would be difficult to obtain otherwise (i.e., time-limited human observers, or costly GPS collars) ({{ ref_intext_bridges_noss_2011 }})"</v>
      </c>
    </row>
    <row r="18" spans="1:9" x14ac:dyDescent="0.25">
      <c r="A18" t="s">
        <v>721</v>
      </c>
      <c r="B18" t="s">
        <v>32</v>
      </c>
      <c r="C18" t="s">
        <v>491</v>
      </c>
      <c r="D18">
        <v>3</v>
      </c>
      <c r="F18" t="s">
        <v>1077</v>
      </c>
      <c r="G18" t="str">
        <f t="shared" si="0"/>
        <v>mod_behaviour_pro</v>
      </c>
      <c r="H18" t="s">
        <v>497</v>
      </c>
      <c r="I18" t="str">
        <f t="shared" si="1"/>
        <v xml:space="preserve">    mod_behaviour_pro_03: "Can monitor behaviour in response to specific locations (i.e., compost sites, which might be more difficult using GPS collars for example) ({{ ref_intext_rovero_zimmermann_2016 }})"</v>
      </c>
    </row>
    <row r="19" spans="1:9" x14ac:dyDescent="0.25">
      <c r="A19" t="s">
        <v>732</v>
      </c>
      <c r="B19" t="s">
        <v>32</v>
      </c>
      <c r="C19" t="s">
        <v>491</v>
      </c>
      <c r="D19">
        <v>4</v>
      </c>
      <c r="F19" t="s">
        <v>1078</v>
      </c>
      <c r="G19" t="str">
        <f t="shared" si="0"/>
        <v>mod_behaviour_pro</v>
      </c>
      <c r="H19" t="s">
        <v>497</v>
      </c>
      <c r="I19" t="str">
        <f t="shared" si="1"/>
        <v xml:space="preserve">    mod_behaviour_pro_04: "Can evaluate interactions between species ({{ ref_intext_rovero_zimmermann_2016 }})"</v>
      </c>
    </row>
    <row r="20" spans="1:9" x14ac:dyDescent="0.25">
      <c r="A20" t="s">
        <v>523</v>
      </c>
      <c r="B20" t="s">
        <v>23</v>
      </c>
      <c r="C20" t="s">
        <v>489</v>
      </c>
      <c r="D20">
        <v>1</v>
      </c>
      <c r="E20" t="s">
        <v>24</v>
      </c>
      <c r="F20" t="s">
        <v>1149</v>
      </c>
      <c r="G20" t="str">
        <f t="shared" si="0"/>
        <v>mod_catspim_assump</v>
      </c>
      <c r="H20" t="s">
        <v>497</v>
      </c>
      <c r="I20" t="str">
        <f t="shared" si="1"/>
        <v xml:space="preserve">    mod_catspim_assump_01: "Same as SC ({{ ref_intext_augustine_et_al_2019 }}; {{ ref_intext_sun_et_al_2022 }}; {{ ref_intext_clarke_et_al_2023 }})"</v>
      </c>
    </row>
    <row r="21" spans="1:9" x14ac:dyDescent="0.25">
      <c r="A21" t="s">
        <v>580</v>
      </c>
      <c r="B21" t="s">
        <v>23</v>
      </c>
      <c r="C21" t="s">
        <v>489</v>
      </c>
      <c r="D21">
        <v>2</v>
      </c>
      <c r="F21" t="s">
        <v>1208</v>
      </c>
      <c r="G21" t="str">
        <f t="shared" si="0"/>
        <v>mod_catspim_assump</v>
      </c>
      <c r="H21" t="s">
        <v>496</v>
      </c>
      <c r="I21" t="str">
        <f t="shared" si="1"/>
        <v xml:space="preserve">    mod_catspim_assump_02: "Camera must be close enough together that animals are detected at multiple cameras ({{ ref_intext_chandler_royle_2013 }}; {{ ref_intext_clarke_et_al_2023 }})"</v>
      </c>
    </row>
    <row r="22" spans="1:9" x14ac:dyDescent="0.25">
      <c r="A22" t="s">
        <v>766</v>
      </c>
      <c r="B22" t="s">
        <v>23</v>
      </c>
      <c r="C22" t="s">
        <v>489</v>
      </c>
      <c r="D22">
        <v>3</v>
      </c>
      <c r="F22" t="s">
        <v>1209</v>
      </c>
      <c r="G22" t="str">
        <f t="shared" si="0"/>
        <v>mod_catspim_assump</v>
      </c>
      <c r="H22" t="s">
        <v>496</v>
      </c>
      <c r="I22" t="str">
        <f t="shared" si="1"/>
        <v xml:space="preserve">    mod_catspim_assump_03: "Demographic closure (i.e., no births or deaths) ({{ ref_intext_chandler_royle_2013 }}; {{ ref_intext_clarke_et_al_2023 }})"</v>
      </c>
    </row>
    <row r="23" spans="1:9" x14ac:dyDescent="0.25">
      <c r="A23" t="s">
        <v>767</v>
      </c>
      <c r="B23" t="s">
        <v>23</v>
      </c>
      <c r="C23" t="s">
        <v>489</v>
      </c>
      <c r="D23">
        <v>4</v>
      </c>
      <c r="F23" t="s">
        <v>1210</v>
      </c>
      <c r="G23" t="str">
        <f t="shared" si="0"/>
        <v>mod_catspim_assump</v>
      </c>
      <c r="H23" t="s">
        <v>496</v>
      </c>
      <c r="I23" t="str">
        <f t="shared" si="1"/>
        <v xml:space="preserve">    mod_catspim_assump_04: "Geographic closure (i.e., no immigration or emigration) ({{ ref_intext_chandler_royle_2013 }}; {{ ref_intext_clarke_et_al_2023 }})"</v>
      </c>
    </row>
    <row r="24" spans="1:9" x14ac:dyDescent="0.25">
      <c r="A24" t="s">
        <v>768</v>
      </c>
      <c r="B24" t="s">
        <v>23</v>
      </c>
      <c r="C24" t="s">
        <v>489</v>
      </c>
      <c r="D24">
        <v>5</v>
      </c>
      <c r="F24" t="s">
        <v>2215</v>
      </c>
      <c r="G24" t="str">
        <f t="shared" si="0"/>
        <v>mod_catspim_assump</v>
      </c>
      <c r="H24" t="s">
        <v>496</v>
      </c>
      <c r="I24" t="str">
        <f t="shared" si="1"/>
        <v xml:space="preserve">    mod_catspim_assump_05: "Detections are [independent](#independent_detections) ({{ ref_intext_chandler_royle_2013 }}; {{ ref_intext_clarke_et_al_2023 }})"</v>
      </c>
    </row>
    <row r="25" spans="1:9" x14ac:dyDescent="0.25">
      <c r="A25" t="s">
        <v>769</v>
      </c>
      <c r="B25" t="s">
        <v>23</v>
      </c>
      <c r="C25" t="s">
        <v>489</v>
      </c>
      <c r="D25">
        <v>6</v>
      </c>
      <c r="F25" t="s">
        <v>1211</v>
      </c>
      <c r="G25" t="str">
        <f t="shared" si="0"/>
        <v>mod_catspim_assump</v>
      </c>
      <c r="H25" t="s">
        <v>497</v>
      </c>
      <c r="I25" t="str">
        <f t="shared" si="1"/>
        <v xml:space="preserve">    mod_catspim_assump_06: "Activity centres are randomly dispersed ({{ ref_intext_chandler_royle_2013 }}; {{ ref_intext_clarke_et_al_2023 }})"</v>
      </c>
    </row>
    <row r="26" spans="1:9" x14ac:dyDescent="0.25">
      <c r="A26" t="s">
        <v>770</v>
      </c>
      <c r="B26" t="s">
        <v>23</v>
      </c>
      <c r="C26" t="s">
        <v>489</v>
      </c>
      <c r="D26">
        <v>7</v>
      </c>
      <c r="F26" t="s">
        <v>1212</v>
      </c>
      <c r="G26" t="str">
        <f t="shared" si="0"/>
        <v>mod_catspim_assump</v>
      </c>
      <c r="H26" t="s">
        <v>497</v>
      </c>
      <c r="I26" t="str">
        <f t="shared" si="1"/>
        <v xml:space="preserve">    mod_catspim_assump_07: "Activity centres are stationary ({{ ref_intext_chandler_royle_2013 }}; {{ ref_intext_clarke_et_al_2023 }})"</v>
      </c>
    </row>
    <row r="27" spans="1:9" x14ac:dyDescent="0.25">
      <c r="A27" t="s">
        <v>771</v>
      </c>
      <c r="B27" t="s">
        <v>23</v>
      </c>
      <c r="C27" t="s">
        <v>489</v>
      </c>
      <c r="D27">
        <v>8</v>
      </c>
      <c r="F27" t="s">
        <v>1150</v>
      </c>
      <c r="G27" t="str">
        <f t="shared" si="0"/>
        <v>mod_catspim_assump</v>
      </c>
      <c r="H27" t="s">
        <v>497</v>
      </c>
      <c r="I27" t="str">
        <f t="shared" si="1"/>
        <v xml:space="preserve">    mod_catspim_assump_08: "Each categorical identifier (e.g., male*/female, collared**/not collared, etc) has fixed number of possibilities ({{ ref_intext_sun_et_al_2022 }})"</v>
      </c>
    </row>
    <row r="28" spans="1:9" x14ac:dyDescent="0.25">
      <c r="A28" t="s">
        <v>772</v>
      </c>
      <c r="B28" t="s">
        <v>23</v>
      </c>
      <c r="C28" t="s">
        <v>489</v>
      </c>
      <c r="D28">
        <v>9</v>
      </c>
      <c r="F28" t="s">
        <v>1151</v>
      </c>
      <c r="G28" t="str">
        <f t="shared" si="0"/>
        <v>mod_catspim_assump</v>
      </c>
      <c r="H28" t="s">
        <v>497</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x14ac:dyDescent="0.25">
      <c r="A29" t="s">
        <v>773</v>
      </c>
      <c r="B29" t="s">
        <v>23</v>
      </c>
      <c r="C29" t="s">
        <v>489</v>
      </c>
      <c r="D29">
        <v>10</v>
      </c>
      <c r="F29" t="s">
        <v>1152</v>
      </c>
      <c r="G29" t="str">
        <f t="shared" si="0"/>
        <v>mod_catspim_assump</v>
      </c>
      <c r="H29" t="s">
        <v>497</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x14ac:dyDescent="0.25">
      <c r="A30" t="s">
        <v>774</v>
      </c>
      <c r="B30" t="s">
        <v>23</v>
      </c>
      <c r="C30" t="s">
        <v>489</v>
      </c>
      <c r="D30">
        <v>11</v>
      </c>
      <c r="F30" t="s">
        <v>2216</v>
      </c>
      <c r="G30" t="str">
        <f t="shared" si="0"/>
        <v>mod_catspim_assump</v>
      </c>
      <c r="H30" t="s">
        <v>497</v>
      </c>
      <c r="I30" t="str">
        <f t="shared" si="1"/>
        <v xml:space="preserve">    mod_catspim_assump_11: "Individuals' identifying traits do not change during the [survey](#survey) (e.g., antlers present*/absent) ({{ ref_intext_augustine_et_al_2019 }})"</v>
      </c>
    </row>
    <row r="31" spans="1:9" x14ac:dyDescent="0.25">
      <c r="A31" t="s">
        <v>524</v>
      </c>
      <c r="B31" t="s">
        <v>23</v>
      </c>
      <c r="C31" t="s">
        <v>484</v>
      </c>
      <c r="D31">
        <v>1</v>
      </c>
      <c r="F31" t="s">
        <v>1153</v>
      </c>
      <c r="G31" t="str">
        <f t="shared" si="0"/>
        <v>mod_catspim_con</v>
      </c>
      <c r="H31" t="s">
        <v>497</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x14ac:dyDescent="0.25">
      <c r="A32" t="s">
        <v>581</v>
      </c>
      <c r="B32" t="s">
        <v>23</v>
      </c>
      <c r="C32" t="s">
        <v>484</v>
      </c>
      <c r="D32">
        <v>2</v>
      </c>
      <c r="F32" t="s">
        <v>2217</v>
      </c>
      <c r="G32" t="str">
        <f t="shared" si="0"/>
        <v>mod_catspim_con</v>
      </c>
      <c r="H32" t="s">
        <v>497</v>
      </c>
      <c r="I32" t="str">
        <f t="shared" si="1"/>
        <v xml:space="preserve">    mod_catspim_con_02: "May produce be less reliable*/accurate estimates for high-[density](#density) populations ({{ ref_intext_sun_et_al_2022 }}; {{ ref_intext_clarke_et_al_2023 }})"</v>
      </c>
    </row>
    <row r="33" spans="1:9" x14ac:dyDescent="0.25">
      <c r="A33" t="s">
        <v>775</v>
      </c>
      <c r="B33" t="s">
        <v>23</v>
      </c>
      <c r="C33" t="s">
        <v>484</v>
      </c>
      <c r="D33">
        <v>3</v>
      </c>
      <c r="F33" t="s">
        <v>2218</v>
      </c>
      <c r="G33" t="str">
        <f t="shared" si="0"/>
        <v>mod_catspim_con</v>
      </c>
      <c r="H33" t="s">
        <v>497</v>
      </c>
      <c r="I33" t="str">
        <f t="shared" si="1"/>
        <v xml:space="preserve">    mod_catspim_con_03: "Too few categorical identifiers*/ possibilities can result in mis-assignments and overestimating [density](#density) ({{ ref_intext_augustine_et_al_2019 }}; {{ ref_intext_parmenter_et_al_2003 }}; {{ ref_intext_clarke_et_al_2023 }})"</v>
      </c>
    </row>
    <row r="34" spans="1:9" x14ac:dyDescent="0.25">
      <c r="A34" t="s">
        <v>525</v>
      </c>
      <c r="B34" t="s">
        <v>23</v>
      </c>
      <c r="C34" t="s">
        <v>491</v>
      </c>
      <c r="D34">
        <v>1</v>
      </c>
      <c r="F34" t="s">
        <v>2219</v>
      </c>
      <c r="G34" t="str">
        <f t="shared" si="0"/>
        <v>mod_catspim_pro</v>
      </c>
      <c r="H34" t="s">
        <v>497</v>
      </c>
      <c r="I34" t="str">
        <f t="shared" si="1"/>
        <v xml:space="preserve">    mod_catspim_pro_01: "May produce more precise and less biased [density](#density) estimates than SC with less information ({{ ref_intext_sun_et_al_2022 }}; {{ ref_intext_clarke_et_al_2023 }})"</v>
      </c>
    </row>
    <row r="35" spans="1:9" x14ac:dyDescent="0.25">
      <c r="A35" t="s">
        <v>526</v>
      </c>
      <c r="B35" t="s">
        <v>30</v>
      </c>
      <c r="C35" t="s">
        <v>489</v>
      </c>
      <c r="D35">
        <v>1</v>
      </c>
      <c r="F35" t="s">
        <v>1080</v>
      </c>
      <c r="G35" t="str">
        <f t="shared" si="0"/>
        <v>mod_cr_cmr_assump</v>
      </c>
      <c r="H35" t="s">
        <v>497</v>
      </c>
      <c r="I35" t="str">
        <f t="shared" si="1"/>
        <v xml:space="preserve">    mod_cr_cmr_assump_01: "Demographic closure (i.e., no births or deaths) ({{ ref_intext_wearn_gloverkapfer_2017 }})"</v>
      </c>
    </row>
    <row r="36" spans="1:9" x14ac:dyDescent="0.25">
      <c r="A36" t="s">
        <v>582</v>
      </c>
      <c r="B36" t="s">
        <v>30</v>
      </c>
      <c r="C36" t="s">
        <v>489</v>
      </c>
      <c r="D36">
        <v>2</v>
      </c>
      <c r="F36" t="s">
        <v>1081</v>
      </c>
      <c r="G36" t="str">
        <f t="shared" si="0"/>
        <v>mod_cr_cmr_assump</v>
      </c>
      <c r="H36" t="s">
        <v>497</v>
      </c>
      <c r="I36" t="str">
        <f t="shared" si="1"/>
        <v xml:space="preserve">    mod_cr_cmr_assump_02: "Geographic closure (i.e., no immigration or emigration) ({{ ref_intext_wearn_gloverkapfer_2017 }})"</v>
      </c>
    </row>
    <row r="37" spans="1:9" x14ac:dyDescent="0.25">
      <c r="A37" t="s">
        <v>625</v>
      </c>
      <c r="B37" t="s">
        <v>30</v>
      </c>
      <c r="C37" t="s">
        <v>489</v>
      </c>
      <c r="D37">
        <v>3</v>
      </c>
      <c r="F37" t="s">
        <v>1154</v>
      </c>
      <c r="G37" t="str">
        <f t="shared" si="0"/>
        <v>mod_cr_cmr_assump</v>
      </c>
      <c r="H37" t="s">
        <v>497</v>
      </c>
      <c r="I37" t="str">
        <f t="shared" si="1"/>
        <v xml:space="preserve">    mod_cr_cmr_assump_03: "All individuals have at least some probability of being detected ({{ ref_intext_rovero_et_al_2013 }})"</v>
      </c>
    </row>
    <row r="38" spans="1:9" x14ac:dyDescent="0.25">
      <c r="A38" t="s">
        <v>640</v>
      </c>
      <c r="B38" t="s">
        <v>30</v>
      </c>
      <c r="C38" t="s">
        <v>489</v>
      </c>
      <c r="D38">
        <v>4</v>
      </c>
      <c r="F38" t="s">
        <v>1219</v>
      </c>
      <c r="G38" t="str">
        <f t="shared" si="0"/>
        <v>mod_cr_cmr_assump</v>
      </c>
      <c r="H38" t="s">
        <v>497</v>
      </c>
      <c r="I38" t="str">
        <f t="shared" si="1"/>
        <v xml:space="preserve">    mod_cr_cmr_assump_04: "Sampled area encompasses the full extent of individuals’ movements ({{ ref_intext_karanth_nichols_1998 }}; {{ ref_intext_rovero_et_al_2013 }})"</v>
      </c>
    </row>
    <row r="39" spans="1:9" x14ac:dyDescent="0.25">
      <c r="A39" t="s">
        <v>651</v>
      </c>
      <c r="B39" t="s">
        <v>30</v>
      </c>
      <c r="C39" t="s">
        <v>489</v>
      </c>
      <c r="D39">
        <v>5</v>
      </c>
      <c r="F39" t="s">
        <v>1155</v>
      </c>
      <c r="G39" t="str">
        <f t="shared" si="0"/>
        <v>mod_cr_cmr_assump</v>
      </c>
      <c r="H39" t="s">
        <v>497</v>
      </c>
      <c r="I39" t="str">
        <f t="shared" si="1"/>
        <v xml:space="preserve">    mod_cr_cmr_assump_05: "Activity centres are randomly dispersed ({{ ref_intext_clarke_et_al_2023 }})"</v>
      </c>
    </row>
    <row r="40" spans="1:9" x14ac:dyDescent="0.25">
      <c r="A40" t="s">
        <v>662</v>
      </c>
      <c r="B40" t="s">
        <v>30</v>
      </c>
      <c r="C40" t="s">
        <v>489</v>
      </c>
      <c r="D40">
        <v>6</v>
      </c>
      <c r="F40" t="s">
        <v>1156</v>
      </c>
      <c r="G40" t="str">
        <f t="shared" si="0"/>
        <v>mod_cr_cmr_assump</v>
      </c>
      <c r="H40" t="s">
        <v>497</v>
      </c>
      <c r="I40" t="str">
        <f t="shared" si="1"/>
        <v xml:space="preserve">    mod_cr_cmr_assump_06: "Activity centres are stationary ({{ ref_intext_clarke_et_al_2023 }})"</v>
      </c>
    </row>
    <row r="41" spans="1:9" x14ac:dyDescent="0.25">
      <c r="A41" s="5" t="s">
        <v>527</v>
      </c>
      <c r="B41" t="s">
        <v>30</v>
      </c>
      <c r="C41" t="s">
        <v>484</v>
      </c>
      <c r="D41">
        <v>1</v>
      </c>
      <c r="F41" t="s">
        <v>1243</v>
      </c>
      <c r="G41" t="str">
        <f t="shared" si="0"/>
        <v>mod_cr_cmr_con</v>
      </c>
      <c r="H41" t="s">
        <v>497</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x14ac:dyDescent="0.25">
      <c r="A42" s="5" t="s">
        <v>583</v>
      </c>
      <c r="B42" t="s">
        <v>30</v>
      </c>
      <c r="C42" t="s">
        <v>484</v>
      </c>
      <c r="D42">
        <v>2</v>
      </c>
      <c r="F42" t="s">
        <v>2220</v>
      </c>
      <c r="G42" t="str">
        <f t="shared" si="0"/>
        <v>mod_cr_cmr_con</v>
      </c>
      <c r="H42" t="s">
        <v>497</v>
      </c>
      <c r="I42" t="str">
        <f t="shared" si="1"/>
        <v xml:space="preserve">    mod_cr_cmr_con_02: "When the sample size is large enough to reliably estimate [density](#density) with CR, ({{ ref_intext_karanth_1995 }}; {{ ref_intext_karanth_nichols_1998 }}) individuals are unlikely to have a unique marker ({{ ref_intext_noss_et_al_2003 }}; {{ ref_intext_kelly_et_al_2008 }}; {{ ref_intext_rovero_et_al_2013 }})"</v>
      </c>
    </row>
    <row r="43" spans="1:9" x14ac:dyDescent="0.25">
      <c r="A43" s="5" t="s">
        <v>688</v>
      </c>
      <c r="B43" t="s">
        <v>30</v>
      </c>
      <c r="C43" t="s">
        <v>484</v>
      </c>
      <c r="D43">
        <v>3</v>
      </c>
      <c r="F43" t="s">
        <v>1788</v>
      </c>
      <c r="G43" t="str">
        <f t="shared" si="0"/>
        <v>mod_cr_cmr_con</v>
      </c>
      <c r="H43" t="s">
        <v>497</v>
      </c>
      <c r="I43" t="str">
        <f t="shared" si="1"/>
        <v xml:space="preserve">    mod_cr_cmr_con_03: "Dependent on the surveyed area, which is difficult to track and calculate ({{ ref_intext_wearn_gloverkapfer_2017 }})"</v>
      </c>
    </row>
    <row r="44" spans="1:9" x14ac:dyDescent="0.25">
      <c r="A44" s="5" t="s">
        <v>2435</v>
      </c>
      <c r="B44" t="s">
        <v>30</v>
      </c>
      <c r="C44" t="s">
        <v>484</v>
      </c>
      <c r="D44">
        <v>4</v>
      </c>
      <c r="F44" t="s">
        <v>1082</v>
      </c>
      <c r="G44" t="str">
        <f t="shared" si="0"/>
        <v>mod_cr_cmr_con</v>
      </c>
      <c r="H44" t="s">
        <v>497</v>
      </c>
      <c r="I44" t="str">
        <f t="shared" si="1"/>
        <v xml:space="preserve">    mod_cr_cmr_con_04: "Requires a minimum number of captures and recaptures ({{ ref_intext_wearn_gloverkapfer_2017 }})"</v>
      </c>
    </row>
    <row r="45" spans="1:9" x14ac:dyDescent="0.25">
      <c r="A45" s="5" t="s">
        <v>2436</v>
      </c>
      <c r="B45" t="s">
        <v>30</v>
      </c>
      <c r="C45" t="s">
        <v>484</v>
      </c>
      <c r="D45">
        <v>5</v>
      </c>
      <c r="F45" t="s">
        <v>1083</v>
      </c>
      <c r="G45" t="str">
        <f t="shared" si="0"/>
        <v>mod_cr_cmr_con</v>
      </c>
      <c r="H45" t="s">
        <v>497</v>
      </c>
      <c r="I45" t="str">
        <f t="shared" si="1"/>
        <v xml:space="preserve">    mod_cr_cmr_con_05: "Relatively stringent requirements for study design (e.g., no 'holes' in the trapping grid) ({{ ref_intext_wearn_gloverkapfer_2017 }})"</v>
      </c>
    </row>
    <row r="46" spans="1:9" x14ac:dyDescent="0.25">
      <c r="A46" s="5" t="s">
        <v>700</v>
      </c>
      <c r="B46" t="s">
        <v>30</v>
      </c>
      <c r="C46" t="s">
        <v>484</v>
      </c>
      <c r="D46">
        <v>6</v>
      </c>
      <c r="F46" t="s">
        <v>1157</v>
      </c>
      <c r="G46" t="str">
        <f t="shared" si="0"/>
        <v>mod_cr_cmr_con</v>
      </c>
      <c r="H46" t="s">
        <v>497</v>
      </c>
      <c r="I46" t="str">
        <f t="shared" si="1"/>
        <v xml:space="preserve">    mod_cr_cmr_con_06: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x14ac:dyDescent="0.25">
      <c r="A47" s="5" t="s">
        <v>706</v>
      </c>
      <c r="B47" t="s">
        <v>30</v>
      </c>
      <c r="C47" t="s">
        <v>484</v>
      </c>
      <c r="D47">
        <v>10</v>
      </c>
      <c r="F47" t="s">
        <v>1084</v>
      </c>
      <c r="G47" t="str">
        <f t="shared" si="0"/>
        <v>mod_cr_cmr_con</v>
      </c>
      <c r="H47" t="s">
        <v>497</v>
      </c>
      <c r="I47" t="str">
        <f t="shared" si="1"/>
        <v xml:space="preserve">    mod_cr_cmr_con_07: "Assumes a specific relationship between abundance and detection ({{ ref_intext_wearn_gloverkapfer_2017 }})"</v>
      </c>
    </row>
    <row r="48" spans="1:9" x14ac:dyDescent="0.25">
      <c r="A48" s="5" t="s">
        <v>712</v>
      </c>
      <c r="B48" t="s">
        <v>30</v>
      </c>
      <c r="C48" t="s">
        <v>484</v>
      </c>
      <c r="D48">
        <v>11</v>
      </c>
      <c r="F48" t="s">
        <v>2221</v>
      </c>
      <c r="G48" t="str">
        <f t="shared" si="0"/>
        <v>mod_cr_cmr_con</v>
      </c>
      <c r="H48" t="s">
        <v>497</v>
      </c>
      <c r="I48" t="str">
        <f t="shared" si="1"/>
        <v xml:space="preserve">    mod_cr_cmr_con_08: "[Density](#density) cannot be explicitly estimated because the true area animals occupy is never measured (only approximated) ({{ ref_intext_chandler_royle_2013 }})"</v>
      </c>
    </row>
    <row r="49" spans="1:9" x14ac:dyDescent="0.25">
      <c r="A49" t="s">
        <v>528</v>
      </c>
      <c r="B49" t="s">
        <v>30</v>
      </c>
      <c r="C49" t="s">
        <v>491</v>
      </c>
      <c r="D49">
        <v>1</v>
      </c>
      <c r="F49" t="s">
        <v>1085</v>
      </c>
      <c r="G49" t="str">
        <f t="shared" si="0"/>
        <v>mod_cr_cmr_pro</v>
      </c>
      <c r="H49" t="s">
        <v>497</v>
      </c>
      <c r="I49" t="str">
        <f t="shared" si="1"/>
        <v xml:space="preserve">    mod_cr_cmr_pro_01: "May be used as a relative abundance index that controls for imperfect detection ({{ ref_intext_wearn_gloverkapfer_2017 }})"</v>
      </c>
    </row>
    <row r="50" spans="1:9" x14ac:dyDescent="0.25">
      <c r="A50" t="s">
        <v>584</v>
      </c>
      <c r="B50" t="s">
        <v>30</v>
      </c>
      <c r="C50" t="s">
        <v>491</v>
      </c>
      <c r="D50">
        <v>2</v>
      </c>
      <c r="F50" t="s">
        <v>1086</v>
      </c>
      <c r="G50" t="str">
        <f t="shared" si="0"/>
        <v>mod_cr_cmr_pro</v>
      </c>
      <c r="H50" t="s">
        <v>497</v>
      </c>
      <c r="I50" t="str">
        <f t="shared" si="1"/>
        <v xml:space="preserve">    mod_cr_cmr_pro_02: "Easy-to-use software exists to implement (e.g., CAPTURE){{ ref_intext_wearn_gloverkapfer_2017 }})"</v>
      </c>
    </row>
    <row r="51" spans="1:9" x14ac:dyDescent="0.25">
      <c r="A51" t="s">
        <v>722</v>
      </c>
      <c r="B51" t="s">
        <v>30</v>
      </c>
      <c r="C51" t="s">
        <v>491</v>
      </c>
      <c r="D51">
        <v>3</v>
      </c>
      <c r="F51" t="s">
        <v>1087</v>
      </c>
      <c r="G51" t="str">
        <f t="shared" si="0"/>
        <v>mod_cr_cmr_pro</v>
      </c>
      <c r="H51" t="s">
        <v>497</v>
      </c>
      <c r="I51" t="str">
        <f t="shared" si="1"/>
        <v xml:space="preserve">    mod_cr_cmr_pro_03: "Can use the robust design with 'open' models to obtain recruitment and survival rate estimates ({{ ref_intext_wearn_gloverkapfer_2017 }})"</v>
      </c>
    </row>
    <row r="52" spans="1:9" x14ac:dyDescent="0.25">
      <c r="A52" t="s">
        <v>529</v>
      </c>
      <c r="B52" t="s">
        <v>487</v>
      </c>
      <c r="C52" t="s">
        <v>489</v>
      </c>
      <c r="D52">
        <v>1</v>
      </c>
      <c r="F52" t="s">
        <v>2222</v>
      </c>
      <c r="G52" t="str">
        <f t="shared" si="0"/>
        <v>mod_divers_rich_alpha_assump</v>
      </c>
      <c r="H52" t="s">
        <v>497</v>
      </c>
      <c r="I52" t="str">
        <f t="shared" si="1"/>
        <v xml:space="preserve">    mod_divers_rich_alpha_assump_01: "[Camera locations](#camera_location) are [randomly placed](#sampledesign_random) ({{ ref_intext_wearn_gloverkapfer_2017 }})"</v>
      </c>
    </row>
    <row r="53" spans="1:9" x14ac:dyDescent="0.25">
      <c r="A53" t="s">
        <v>585</v>
      </c>
      <c r="B53" t="s">
        <v>487</v>
      </c>
      <c r="C53" t="s">
        <v>489</v>
      </c>
      <c r="D53">
        <v>2</v>
      </c>
      <c r="F53" t="s">
        <v>2223</v>
      </c>
      <c r="G53" t="str">
        <f t="shared" si="0"/>
        <v>mod_divers_rich_alpha_assump</v>
      </c>
      <c r="H53" t="s">
        <v>497</v>
      </c>
      <c r="I53" t="str">
        <f t="shared" si="1"/>
        <v xml:space="preserve">    mod_divers_rich_alpha_assump_02: "[Camera locations](#camera_location) are independent ({{ ref_intext_wearn_gloverkapfer_2017 }})"</v>
      </c>
    </row>
    <row r="54" spans="1:9" x14ac:dyDescent="0.25">
      <c r="A54" t="s">
        <v>626</v>
      </c>
      <c r="B54" t="s">
        <v>487</v>
      </c>
      <c r="C54" t="s">
        <v>489</v>
      </c>
      <c r="D54">
        <v>3</v>
      </c>
      <c r="F54" t="s">
        <v>2224</v>
      </c>
      <c r="G54" t="str">
        <f t="shared" si="0"/>
        <v>mod_divers_rich_alpha_assump</v>
      </c>
      <c r="H54" t="s">
        <v>497</v>
      </c>
      <c r="I54" t="str">
        <f t="shared" si="1"/>
        <v xml:space="preserve">    mod_divers_rich_alpha_assump_03: "[Detection probability](#detection_probability) of different species remains the same ({{ ref_intext_wearn_gloverkapfer_2017 }}) ('true' species richness estimation involves attempting to correct for '[imperfect detection](#imperfect_detection)' ({{ ref_intext_wearn_gloverkapfer_2017 }})"</v>
      </c>
    </row>
    <row r="55" spans="1:9" x14ac:dyDescent="0.25">
      <c r="A55" t="s">
        <v>1005</v>
      </c>
      <c r="B55" t="s">
        <v>487</v>
      </c>
      <c r="C55" t="s">
        <v>489</v>
      </c>
      <c r="D55">
        <v>4</v>
      </c>
      <c r="F55" t="s">
        <v>2225</v>
      </c>
      <c r="G55" t="str">
        <f t="shared" si="0"/>
        <v>mod_divers_rich_alpha_assump</v>
      </c>
      <c r="H55" t="s">
        <v>497</v>
      </c>
      <c r="I55" t="str">
        <f t="shared" si="1"/>
        <v xml:space="preserve">    mod_divers_rich_alpha_assump_04: "Sampling effort is comparable between [camera locations](#camera_location) ({{ ref_intext_royle_nichols_2003 }})"</v>
      </c>
    </row>
    <row r="56" spans="1:9" x14ac:dyDescent="0.25">
      <c r="A56" t="s">
        <v>530</v>
      </c>
      <c r="B56" t="s">
        <v>487</v>
      </c>
      <c r="C56" t="s">
        <v>484</v>
      </c>
      <c r="D56">
        <v>1</v>
      </c>
      <c r="F56" t="s">
        <v>1092</v>
      </c>
      <c r="G56" t="str">
        <f t="shared" si="0"/>
        <v>mod_divers_rich_alpha_con</v>
      </c>
      <c r="H56" t="s">
        <v>497</v>
      </c>
      <c r="I56" t="str">
        <f t="shared" si="1"/>
        <v xml:space="preserve">    mod_divers_rich_alpha_con_01: "Dependent on the scale (as captured in the species-area relationship) ({{ ref_intext_wearn_gloverkapfer_2017 }})"</v>
      </c>
    </row>
    <row r="57" spans="1:9" x14ac:dyDescent="0.25">
      <c r="A57" t="s">
        <v>586</v>
      </c>
      <c r="B57" t="s">
        <v>487</v>
      </c>
      <c r="C57" t="s">
        <v>484</v>
      </c>
      <c r="D57">
        <v>2</v>
      </c>
      <c r="F57" t="s">
        <v>1088</v>
      </c>
      <c r="G57" t="str">
        <f t="shared" si="0"/>
        <v>mod_divers_rich_alpha_con</v>
      </c>
      <c r="H57" t="s">
        <v>497</v>
      </c>
      <c r="I57" t="str">
        <f t="shared" si="1"/>
        <v xml:space="preserve">    mod_divers_rich_alpha_con_02: "All species have equal weight in calculations, and community evenness is disregarded ({{ ref_intext_wearn_gloverkapfer_2017 }})"</v>
      </c>
    </row>
    <row r="58" spans="1:9" x14ac:dyDescent="0.25">
      <c r="A58" t="s">
        <v>689</v>
      </c>
      <c r="B58" t="s">
        <v>487</v>
      </c>
      <c r="C58" t="s">
        <v>484</v>
      </c>
      <c r="D58">
        <v>3</v>
      </c>
      <c r="F58" t="s">
        <v>1095</v>
      </c>
      <c r="G58" t="str">
        <f t="shared" si="0"/>
        <v>mod_divers_rich_alpha_con</v>
      </c>
      <c r="H58" t="s">
        <v>497</v>
      </c>
      <c r="I58" t="str">
        <f t="shared" si="1"/>
        <v xml:space="preserve">    mod_divers_rich_alpha_con_03: "Insensitive to changes in abundance, community structure and community composition ({{ ref_intext_wearn_gloverkapfer_2017 }})"</v>
      </c>
    </row>
    <row r="59" spans="1:9" x14ac:dyDescent="0.25">
      <c r="A59" t="s">
        <v>531</v>
      </c>
      <c r="B59" t="s">
        <v>487</v>
      </c>
      <c r="C59" t="s">
        <v>491</v>
      </c>
      <c r="D59">
        <v>1</v>
      </c>
      <c r="F59" t="s">
        <v>1093</v>
      </c>
      <c r="G59" t="str">
        <f t="shared" si="0"/>
        <v>mod_divers_rich_alpha_pro</v>
      </c>
      <c r="H59" t="s">
        <v>497</v>
      </c>
      <c r="I59" t="str">
        <f t="shared" si="1"/>
        <v xml:space="preserve">    mod_divers_rich_alpha_pro_01: "Fundamental to ecological theory and often a key metric used in management ({{ ref_intext_wearn_gloverkapfer_2017 }})"</v>
      </c>
    </row>
    <row r="60" spans="1:9" x14ac:dyDescent="0.25">
      <c r="A60" t="s">
        <v>587</v>
      </c>
      <c r="B60" t="s">
        <v>487</v>
      </c>
      <c r="C60" t="s">
        <v>491</v>
      </c>
      <c r="D60">
        <v>2</v>
      </c>
      <c r="F60" t="s">
        <v>1106</v>
      </c>
      <c r="G60" t="str">
        <f t="shared" si="0"/>
        <v>mod_divers_rich_alpha_pro</v>
      </c>
      <c r="H60" t="s">
        <v>497</v>
      </c>
      <c r="I60" t="str">
        <f t="shared" si="1"/>
        <v xml:space="preserve">    mod_divers_rich_alpha_pro_02: "Simple to analyze, interpret and communicate ({{ ref_intext_wearn_gloverkapfer_2017 }})"</v>
      </c>
    </row>
    <row r="61" spans="1:9" x14ac:dyDescent="0.25">
      <c r="A61" t="s">
        <v>723</v>
      </c>
      <c r="B61" t="s">
        <v>487</v>
      </c>
      <c r="C61" t="s">
        <v>491</v>
      </c>
      <c r="D61">
        <v>3</v>
      </c>
      <c r="F61" t="s">
        <v>1099</v>
      </c>
      <c r="G61" t="str">
        <f t="shared" si="0"/>
        <v>mod_divers_rich_alpha_pro</v>
      </c>
      <c r="H61" t="s">
        <v>497</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x14ac:dyDescent="0.25">
      <c r="A62" t="s">
        <v>532</v>
      </c>
      <c r="B62" t="s">
        <v>486</v>
      </c>
      <c r="C62" t="s">
        <v>489</v>
      </c>
      <c r="D62">
        <v>1</v>
      </c>
      <c r="F62" t="s">
        <v>2222</v>
      </c>
      <c r="G62" t="str">
        <f t="shared" si="0"/>
        <v>mod_divers_rich_beta_assump</v>
      </c>
      <c r="H62" t="s">
        <v>497</v>
      </c>
      <c r="I62" t="str">
        <f t="shared" si="1"/>
        <v xml:space="preserve">    mod_divers_rich_beta_assump_01: "[Camera locations](#camera_location) are [randomly placed](#sampledesign_random) ({{ ref_intext_wearn_gloverkapfer_2017 }})"</v>
      </c>
    </row>
    <row r="63" spans="1:9" x14ac:dyDescent="0.25">
      <c r="A63" t="s">
        <v>588</v>
      </c>
      <c r="B63" t="s">
        <v>486</v>
      </c>
      <c r="C63" t="s">
        <v>489</v>
      </c>
      <c r="D63">
        <v>2</v>
      </c>
      <c r="F63" t="s">
        <v>1103</v>
      </c>
      <c r="G63" t="str">
        <f t="shared" si="0"/>
        <v>mod_divers_rich_beta_assump</v>
      </c>
      <c r="H63" t="s">
        <v>497</v>
      </c>
      <c r="I63" t="str">
        <f t="shared" si="1"/>
        <v xml:space="preserve">    mod_divers_rich_beta_assump_02: "Randomness and independence ({{ ref_intext_wearn_gloverkapfer_2017 }})"</v>
      </c>
    </row>
    <row r="64" spans="1:9" x14ac:dyDescent="0.25">
      <c r="A64" t="s">
        <v>627</v>
      </c>
      <c r="B64" t="s">
        <v>486</v>
      </c>
      <c r="C64" t="s">
        <v>489</v>
      </c>
      <c r="D64">
        <v>3</v>
      </c>
      <c r="F64" t="s">
        <v>1104</v>
      </c>
      <c r="G64" t="str">
        <f t="shared" si="0"/>
        <v>mod_divers_rich_beta_assump</v>
      </c>
      <c r="H64" t="s">
        <v>497</v>
      </c>
      <c r="I64" t="str">
        <f t="shared" si="1"/>
        <v xml:space="preserve">    mod_divers_rich_beta_assump_03: "Samples are assumed to have been taken at random from the broader population of sites ({{ ref_intext_wearn_gloverkapfer_2017 }})"</v>
      </c>
    </row>
    <row r="65" spans="1:9" x14ac:dyDescent="0.25">
      <c r="A65" t="s">
        <v>533</v>
      </c>
      <c r="B65" t="s">
        <v>486</v>
      </c>
      <c r="C65" t="s">
        <v>484</v>
      </c>
      <c r="D65">
        <v>1</v>
      </c>
      <c r="F65" t="s">
        <v>1101</v>
      </c>
      <c r="G65" t="str">
        <f t="shared" si="0"/>
        <v>mod_divers_rich_beta_con</v>
      </c>
      <c r="H65" t="s">
        <v>497</v>
      </c>
      <c r="I65" t="str">
        <f t="shared" si="1"/>
        <v xml:space="preserve">    mod_divers_rich_beta_con_01: "No single best measure for all purposes ({{ ref_intext_wearn_gloverkapfer_2017 }})"</v>
      </c>
    </row>
    <row r="66" spans="1:9" x14ac:dyDescent="0.25">
      <c r="A66" t="s">
        <v>589</v>
      </c>
      <c r="B66" t="s">
        <v>486</v>
      </c>
      <c r="C66" t="s">
        <v>484</v>
      </c>
      <c r="D66">
        <v>2</v>
      </c>
      <c r="F66" t="s">
        <v>1097</v>
      </c>
      <c r="G66" t="str">
        <f t="shared" ref="G66:G129" si="2">B66&amp;"_"&amp;C66</f>
        <v>mod_divers_rich_beta_con</v>
      </c>
      <c r="H66" t="s">
        <v>497</v>
      </c>
      <c r="I66" t="str">
        <f t="shared" ref="I66:I129" si="3">"    "&amp;A66&amp;": "&amp;""""&amp;F66&amp;""""</f>
        <v xml:space="preserve">    mod_divers_rich_beta_con_02: "Interpretation/communication not always straightforward ({{ ref_intext_wearn_gloverkapfer_2017 }})"</v>
      </c>
    </row>
    <row r="67" spans="1:9" x14ac:dyDescent="0.25">
      <c r="A67" t="s">
        <v>690</v>
      </c>
      <c r="B67" t="s">
        <v>486</v>
      </c>
      <c r="C67" t="s">
        <v>484</v>
      </c>
      <c r="D67">
        <v>3</v>
      </c>
      <c r="F67" t="s">
        <v>1105</v>
      </c>
      <c r="G67" t="str">
        <f t="shared" si="2"/>
        <v>mod_divers_rich_beta_con</v>
      </c>
      <c r="H67" t="s">
        <v>497</v>
      </c>
      <c r="I67" t="str">
        <f t="shared" si="3"/>
        <v xml:space="preserve">    mod_divers_rich_beta_con_03: "Scale-dependent (i.e., influenced by the size of the communities that are being included) ({{ ref_intext_wearn_gloverkapfer_2017 }})"</v>
      </c>
    </row>
    <row r="68" spans="1:9" x14ac:dyDescent="0.25">
      <c r="A68" t="s">
        <v>534</v>
      </c>
      <c r="B68" t="s">
        <v>486</v>
      </c>
      <c r="C68" t="s">
        <v>491</v>
      </c>
      <c r="D68">
        <v>1</v>
      </c>
      <c r="F68" t="s">
        <v>1089</v>
      </c>
      <c r="G68" t="str">
        <f t="shared" si="2"/>
        <v>mod_divers_rich_beta_pro</v>
      </c>
      <c r="H68" t="s">
        <v>497</v>
      </c>
      <c r="I68" t="str">
        <f t="shared" si="3"/>
        <v xml:space="preserve">    mod_divers_rich_beta_pro_01: "Can be used to track changes in community composition ({{ ref_intext_wearn_gloverkapfer_2017 }})"</v>
      </c>
    </row>
    <row r="69" spans="1:9" x14ac:dyDescent="0.25">
      <c r="A69" t="s">
        <v>590</v>
      </c>
      <c r="B69" t="s">
        <v>486</v>
      </c>
      <c r="C69" t="s">
        <v>491</v>
      </c>
      <c r="D69">
        <v>2</v>
      </c>
      <c r="F69" t="s">
        <v>1102</v>
      </c>
      <c r="G69" t="str">
        <f t="shared" si="2"/>
        <v>mod_divers_rich_beta_pro</v>
      </c>
      <c r="H69" t="s">
        <v>497</v>
      </c>
      <c r="I69" t="str">
        <f t="shared" si="3"/>
        <v xml:space="preserve">    mod_divers_rich_beta_pro_02: "Plays a critical role in effective conservation prioritization (e.g., designing reserve networks) ({{ ref_intext_wearn_gloverkapfer_2017 }})"</v>
      </c>
    </row>
    <row r="70" spans="1:9" x14ac:dyDescent="0.25">
      <c r="A70" t="s">
        <v>724</v>
      </c>
      <c r="B70" t="s">
        <v>486</v>
      </c>
      <c r="C70" t="s">
        <v>491</v>
      </c>
      <c r="D70">
        <v>3</v>
      </c>
      <c r="F70" t="s">
        <v>1094</v>
      </c>
      <c r="G70" t="str">
        <f t="shared" si="2"/>
        <v>mod_divers_rich_beta_pro</v>
      </c>
      <c r="H70" t="s">
        <v>497</v>
      </c>
      <c r="I70" t="str">
        <f t="shared" si="3"/>
        <v xml:space="preserve">    mod_divers_rich_beta_pro_03: "Important for detecting changes in the fundamental processes ({{ ref_intext_wearn_gloverkapfer_2017 }})"</v>
      </c>
    </row>
    <row r="71" spans="1:9" x14ac:dyDescent="0.25">
      <c r="A71" t="s">
        <v>535</v>
      </c>
      <c r="B71" t="s">
        <v>488</v>
      </c>
      <c r="C71" t="s">
        <v>489</v>
      </c>
      <c r="D71">
        <v>1</v>
      </c>
      <c r="F71" t="s">
        <v>2222</v>
      </c>
      <c r="G71" t="str">
        <f t="shared" si="2"/>
        <v>mod_divers_rich_gamma_assump</v>
      </c>
      <c r="H71" t="s">
        <v>497</v>
      </c>
      <c r="I71" t="str">
        <f t="shared" si="3"/>
        <v xml:space="preserve">    mod_divers_rich_gamma_assump_01: "[Camera locations](#camera_location) are [randomly placed](#sampledesign_random) ({{ ref_intext_wearn_gloverkapfer_2017 }})"</v>
      </c>
    </row>
    <row r="72" spans="1:9" x14ac:dyDescent="0.25">
      <c r="A72" t="s">
        <v>591</v>
      </c>
      <c r="B72" t="s">
        <v>488</v>
      </c>
      <c r="C72" t="s">
        <v>489</v>
      </c>
      <c r="D72">
        <v>2</v>
      </c>
      <c r="F72" t="s">
        <v>2223</v>
      </c>
      <c r="G72" t="str">
        <f t="shared" si="2"/>
        <v>mod_divers_rich_gamma_assump</v>
      </c>
      <c r="H72" t="s">
        <v>497</v>
      </c>
      <c r="I72" t="str">
        <f t="shared" si="3"/>
        <v xml:space="preserve">    mod_divers_rich_gamma_assump_02: "[Camera locations](#camera_location) are independent ({{ ref_intext_wearn_gloverkapfer_2017 }})"</v>
      </c>
    </row>
    <row r="73" spans="1:9" x14ac:dyDescent="0.25">
      <c r="A73" t="s">
        <v>628</v>
      </c>
      <c r="B73" t="s">
        <v>488</v>
      </c>
      <c r="C73" t="s">
        <v>489</v>
      </c>
      <c r="D73">
        <v>3</v>
      </c>
      <c r="F73" t="s">
        <v>2226</v>
      </c>
      <c r="G73" t="str">
        <f t="shared" si="2"/>
        <v>mod_divers_rich_gamma_assump</v>
      </c>
      <c r="H73" t="s">
        <v>497</v>
      </c>
      <c r="I73" t="str">
        <f t="shared" si="3"/>
        <v xml:space="preserve">    mod_divers_rich_gamma_assump_03: "[Detection probability](#detection_probability) of different species remains the same ({{ ref_intext_wearn_gloverkapfer_2017 }})"</v>
      </c>
    </row>
    <row r="74" spans="1:9" x14ac:dyDescent="0.25">
      <c r="A74" t="s">
        <v>536</v>
      </c>
      <c r="B74" t="s">
        <v>488</v>
      </c>
      <c r="C74" t="s">
        <v>484</v>
      </c>
      <c r="D74">
        <v>1</v>
      </c>
      <c r="F74" t="s">
        <v>1098</v>
      </c>
      <c r="G74" t="str">
        <f t="shared" si="2"/>
        <v>mod_divers_rich_gamma_con</v>
      </c>
      <c r="H74" t="s">
        <v>497</v>
      </c>
      <c r="I74" t="str">
        <f t="shared" si="3"/>
        <v xml:space="preserve">    mod_divers_rich_gamma_con_01: "Many indices exist, and it can be difficult to choose the most appropriate ({{ ref_intext_wearn_gloverkapfer_2017 }})"</v>
      </c>
    </row>
    <row r="75" spans="1:9" x14ac:dyDescent="0.25">
      <c r="A75" t="s">
        <v>592</v>
      </c>
      <c r="B75" t="s">
        <v>488</v>
      </c>
      <c r="C75" t="s">
        <v>484</v>
      </c>
      <c r="D75">
        <v>2</v>
      </c>
      <c r="F75" t="s">
        <v>1091</v>
      </c>
      <c r="G75" t="str">
        <f t="shared" si="2"/>
        <v>mod_divers_rich_gamma_con</v>
      </c>
      <c r="H75" t="s">
        <v>497</v>
      </c>
      <c r="I75" t="str">
        <f t="shared" si="3"/>
        <v xml:space="preserve">    mod_divers_rich_gamma_con_02: "Comparing measures across space, time and studies can be very difficult ({{ ref_intext_wearn_gloverkapfer_2017 }})"</v>
      </c>
    </row>
    <row r="76" spans="1:9" x14ac:dyDescent="0.25">
      <c r="A76" t="s">
        <v>691</v>
      </c>
      <c r="B76" t="s">
        <v>488</v>
      </c>
      <c r="C76" t="s">
        <v>484</v>
      </c>
      <c r="D76">
        <v>3</v>
      </c>
      <c r="F76" t="s">
        <v>1096</v>
      </c>
      <c r="G76" t="str">
        <f t="shared" si="2"/>
        <v>mod_divers_rich_gamma_con</v>
      </c>
      <c r="H76" t="s">
        <v>497</v>
      </c>
      <c r="I76" t="str">
        <f t="shared" si="3"/>
        <v xml:space="preserve">    mod_divers_rich_gamma_con_03: "Insensitive to changes in community composition ({{ ref_intext_wearn_gloverkapfer_2017 }}) (however, this may be conditional on study design)"</v>
      </c>
    </row>
    <row r="77" spans="1:9" x14ac:dyDescent="0.25">
      <c r="A77" t="s">
        <v>537</v>
      </c>
      <c r="B77" t="s">
        <v>488</v>
      </c>
      <c r="C77" t="s">
        <v>491</v>
      </c>
      <c r="D77">
        <v>1</v>
      </c>
      <c r="F77" t="s">
        <v>1090</v>
      </c>
      <c r="G77" t="str">
        <f t="shared" si="2"/>
        <v>mod_divers_rich_gamma_pro</v>
      </c>
      <c r="H77" t="s">
        <v>497</v>
      </c>
      <c r="I77" t="str">
        <f t="shared" si="3"/>
        <v xml:space="preserve">    mod_divers_rich_gamma_pro_01: "Captures evenness and richness (although some indices only reflect evenness) ({{ ref_intext_wearn_gloverkapfer_2017 }})"</v>
      </c>
    </row>
    <row r="78" spans="1:9" x14ac:dyDescent="0.25">
      <c r="A78" t="s">
        <v>593</v>
      </c>
      <c r="B78" t="s">
        <v>488</v>
      </c>
      <c r="C78" t="s">
        <v>491</v>
      </c>
      <c r="D78">
        <v>2</v>
      </c>
      <c r="F78" t="s">
        <v>1100</v>
      </c>
      <c r="G78" t="str">
        <f t="shared" si="2"/>
        <v>mod_divers_rich_gamma_pro</v>
      </c>
      <c r="H78" t="s">
        <v>497</v>
      </c>
      <c r="I78" t="str">
        <f t="shared" si="3"/>
        <v xml:space="preserve">    mod_divers_rich_gamma_pro_02: "Most indices are easy to calculate and widely implemented in software packages (e.g., 'EstimateS' and 'vegan' in R) ({{ ref_intext_wearn_gloverkapfer_2017 }})"</v>
      </c>
    </row>
    <row r="79" spans="1:9" x14ac:dyDescent="0.25">
      <c r="A79" t="s">
        <v>538</v>
      </c>
      <c r="B79" t="s">
        <v>10</v>
      </c>
      <c r="C79" t="s">
        <v>489</v>
      </c>
      <c r="D79">
        <v>1</v>
      </c>
      <c r="F79" t="s">
        <v>1158</v>
      </c>
      <c r="G79" t="str">
        <f t="shared" si="2"/>
        <v>mod_ds_assump</v>
      </c>
      <c r="H79" t="s">
        <v>497</v>
      </c>
      <c r="I79" t="str">
        <f t="shared" si="3"/>
        <v xml:space="preserve">    mod_ds_assump_01: "Random or systematic random placements (consistent with the assumption that points are placed independently of animal locations) ({{ ref_intext_howe_et_al_2017 }})"</v>
      </c>
    </row>
    <row r="80" spans="1:9" x14ac:dyDescent="0.25">
      <c r="A80" t="s">
        <v>594</v>
      </c>
      <c r="B80" t="s">
        <v>10</v>
      </c>
      <c r="C80" t="s">
        <v>489</v>
      </c>
      <c r="D80">
        <v>2</v>
      </c>
      <c r="F80" t="s">
        <v>1159</v>
      </c>
      <c r="G80" t="str">
        <f t="shared" si="2"/>
        <v>mod_ds_assump</v>
      </c>
      <c r="H80" t="s">
        <v>497</v>
      </c>
      <c r="I80" t="str">
        <f t="shared" si="3"/>
        <v xml:space="preserve">    mod_ds_assump_02: "Camera locations are randomly placed relative to animal movement ({{ ref_intext_palencia_et_al_2021 }})"</v>
      </c>
    </row>
    <row r="81" spans="1:9" x14ac:dyDescent="0.25">
      <c r="A81" t="s">
        <v>629</v>
      </c>
      <c r="B81" t="s">
        <v>10</v>
      </c>
      <c r="C81" t="s">
        <v>489</v>
      </c>
      <c r="D81">
        <v>3</v>
      </c>
      <c r="F81" t="s">
        <v>1160</v>
      </c>
      <c r="G81" t="str">
        <f t="shared" si="2"/>
        <v>mod_ds_assump</v>
      </c>
      <c r="H81" t="s">
        <v>497</v>
      </c>
      <c r="I81" t="str">
        <f t="shared" si="3"/>
        <v xml:space="preserve">    mod_ds_assump_03: "Detection is perfect (detection probability '*p*' =  1) at focal area */ distance 0 ({{ ref_intext_palencia_et_al_2021 }})"</v>
      </c>
    </row>
    <row r="82" spans="1:9" x14ac:dyDescent="0.25">
      <c r="A82" t="s">
        <v>641</v>
      </c>
      <c r="B82" t="s">
        <v>10</v>
      </c>
      <c r="C82" t="s">
        <v>489</v>
      </c>
      <c r="D82">
        <v>4</v>
      </c>
      <c r="F82" t="s">
        <v>2227</v>
      </c>
      <c r="G82" t="str">
        <f t="shared" si="2"/>
        <v>mod_ds_assump</v>
      </c>
      <c r="H82" t="s">
        <v>497</v>
      </c>
      <c r="I82" t="str">
        <f t="shared" si="3"/>
        <v xml:space="preserve">    mod_ds_assump_04: "Demographic closure (i.e., no births or deaths) and geographic closure (i.e., no immigration or emigration) (animal [density](#density) is constant during the [survey](#survey)) ({{ ref_intext_palencia_et_al_2021 }})"</v>
      </c>
    </row>
    <row r="83" spans="1:9" x14ac:dyDescent="0.25">
      <c r="A83" t="s">
        <v>652</v>
      </c>
      <c r="B83" t="s">
        <v>10</v>
      </c>
      <c r="C83" t="s">
        <v>489</v>
      </c>
      <c r="D83">
        <v>5</v>
      </c>
      <c r="F83" t="s">
        <v>1161</v>
      </c>
      <c r="G83" t="str">
        <f t="shared" si="2"/>
        <v>mod_ds_assump</v>
      </c>
      <c r="H83" t="s">
        <v>497</v>
      </c>
      <c r="I83" t="str">
        <f t="shared" si="3"/>
        <v xml:space="preserve">    mod_ds_assump_05: "Animal movement and behaviour are unaffected by the cameras ({{ ref_intext_palencia_et_al_2021 }})"</v>
      </c>
    </row>
    <row r="84" spans="1:9" x14ac:dyDescent="0.25">
      <c r="A84" t="s">
        <v>663</v>
      </c>
      <c r="B84" t="s">
        <v>10</v>
      </c>
      <c r="C84" t="s">
        <v>489</v>
      </c>
      <c r="D84">
        <v>6</v>
      </c>
      <c r="F84" t="s">
        <v>1162</v>
      </c>
      <c r="G84" t="str">
        <f t="shared" si="2"/>
        <v>mod_ds_assump</v>
      </c>
      <c r="H84" t="s">
        <v>497</v>
      </c>
      <c r="I84" t="str">
        <f t="shared" si="3"/>
        <v xml:space="preserve">    mod_ds_assump_06: "Animals are detected at initial locations (e.g., they do not change course in response to the camera prior to detection) ({{ ref_intext_palencia_et_al_2021 }})"</v>
      </c>
    </row>
    <row r="85" spans="1:9" x14ac:dyDescent="0.25">
      <c r="A85" t="s">
        <v>671</v>
      </c>
      <c r="B85" t="s">
        <v>10</v>
      </c>
      <c r="C85" t="s">
        <v>489</v>
      </c>
      <c r="D85">
        <v>7</v>
      </c>
      <c r="F85" t="s">
        <v>1163</v>
      </c>
      <c r="G85" t="str">
        <f t="shared" si="2"/>
        <v>mod_ds_assump</v>
      </c>
      <c r="H85" t="s">
        <v>497</v>
      </c>
      <c r="I85" t="str">
        <f t="shared" si="3"/>
        <v xml:space="preserve">    mod_ds_assump_07: "Distances are measured exactly (however if the data from different distances will be grouped ('binned') for analysis later, an accuracy of +*/- 1m may suffice) ({{ ref_intext_palencia_et_al_2021 }})"</v>
      </c>
    </row>
    <row r="86" spans="1:9" x14ac:dyDescent="0.25">
      <c r="A86" t="s">
        <v>677</v>
      </c>
      <c r="B86" t="s">
        <v>10</v>
      </c>
      <c r="C86" t="s">
        <v>489</v>
      </c>
      <c r="D86">
        <v>8</v>
      </c>
      <c r="F86" t="s">
        <v>2228</v>
      </c>
      <c r="G86" t="str">
        <f t="shared" si="2"/>
        <v>mod_ds_assump</v>
      </c>
      <c r="H86" t="s">
        <v>497</v>
      </c>
      <c r="I86" t="str">
        <f t="shared" si="3"/>
        <v xml:space="preserve">    mod_ds_assump_08: "Detections are [independent](#independent_detections) ({{ ref_intext_palencia_et_al_2021 }})"</v>
      </c>
    </row>
    <row r="87" spans="1:9" x14ac:dyDescent="0.25">
      <c r="A87" t="s">
        <v>683</v>
      </c>
      <c r="B87" t="s">
        <v>10</v>
      </c>
      <c r="C87" t="s">
        <v>489</v>
      </c>
      <c r="D87">
        <v>9</v>
      </c>
      <c r="F87" t="s">
        <v>1164</v>
      </c>
      <c r="G87" t="str">
        <f t="shared" si="2"/>
        <v>mod_ds_assump</v>
      </c>
      <c r="H87" t="s">
        <v>497</v>
      </c>
      <c r="I87" t="str">
        <f t="shared" si="3"/>
        <v xml:space="preserve">    mod_ds_assump_09: "Snapshot moments selected independently of animal locations ({{ ref_intext_palencia_et_al_2021 }})"</v>
      </c>
    </row>
    <row r="88" spans="1:9" x14ac:dyDescent="0.25">
      <c r="A88" t="s">
        <v>539</v>
      </c>
      <c r="B88" t="s">
        <v>10</v>
      </c>
      <c r="C88" t="s">
        <v>484</v>
      </c>
      <c r="D88">
        <v>1</v>
      </c>
      <c r="F88" t="s">
        <v>1107</v>
      </c>
      <c r="G88" t="str">
        <f t="shared" si="2"/>
        <v>mod_ds_con</v>
      </c>
      <c r="H88" t="s">
        <v>497</v>
      </c>
      <c r="I88" t="str">
        <f t="shared" si="3"/>
        <v xml:space="preserve">    mod_ds_con_01: "May require discarding a portion of the dataset (when the best fitting model truncates the dataset) ({{ ref_intext_wearn_gloverkapfer_2017 }})"</v>
      </c>
    </row>
    <row r="89" spans="1:9" x14ac:dyDescent="0.25">
      <c r="A89" t="s">
        <v>595</v>
      </c>
      <c r="B89" t="s">
        <v>10</v>
      </c>
      <c r="C89" t="s">
        <v>484</v>
      </c>
      <c r="D89">
        <v>2</v>
      </c>
      <c r="F89" t="s">
        <v>1165</v>
      </c>
      <c r="G89" t="str">
        <f t="shared" si="2"/>
        <v>mod_ds_con</v>
      </c>
      <c r="H89" t="s">
        <v>497</v>
      </c>
      <c r="I89" t="str">
        <f t="shared" si="3"/>
        <v xml:space="preserve">    mod_ds_con_02: "Biased by movement speed ({{ ref_intext_palencia_et_al_2021 }})"</v>
      </c>
    </row>
    <row r="90" spans="1:9" x14ac:dyDescent="0.25">
      <c r="A90" t="s">
        <v>692</v>
      </c>
      <c r="B90" t="s">
        <v>10</v>
      </c>
      <c r="C90" t="s">
        <v>484</v>
      </c>
      <c r="D90">
        <v>3</v>
      </c>
      <c r="F90" t="s">
        <v>1166</v>
      </c>
      <c r="G90" t="str">
        <f t="shared" si="2"/>
        <v>mod_ds_con</v>
      </c>
      <c r="H90" t="s">
        <v>497</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x14ac:dyDescent="0.25">
      <c r="A91" t="s">
        <v>701</v>
      </c>
      <c r="B91" t="s">
        <v>10</v>
      </c>
      <c r="C91" t="s">
        <v>484</v>
      </c>
      <c r="D91">
        <v>4</v>
      </c>
      <c r="F91" t="s">
        <v>2188</v>
      </c>
      <c r="G91" t="str">
        <f t="shared" si="2"/>
        <v>mod_ds_con</v>
      </c>
      <c r="H91" t="s">
        <v>497</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x14ac:dyDescent="0.25">
      <c r="A92" t="s">
        <v>707</v>
      </c>
      <c r="B92" t="s">
        <v>10</v>
      </c>
      <c r="C92" t="s">
        <v>484</v>
      </c>
      <c r="D92">
        <v>5</v>
      </c>
      <c r="F92" t="s">
        <v>1167</v>
      </c>
      <c r="G92" t="str">
        <f t="shared" si="2"/>
        <v>mod_ds_con</v>
      </c>
      <c r="H92" t="s">
        <v>497</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x14ac:dyDescent="0.25">
      <c r="A93" t="s">
        <v>713</v>
      </c>
      <c r="B93" t="s">
        <v>10</v>
      </c>
      <c r="C93" t="s">
        <v>484</v>
      </c>
      <c r="D93">
        <v>6</v>
      </c>
      <c r="F93" t="s">
        <v>2229</v>
      </c>
      <c r="G93" t="str">
        <f t="shared" si="2"/>
        <v>mod_ds_con</v>
      </c>
      <c r="H93" t="s">
        <v>497</v>
      </c>
      <c r="I93" t="str">
        <f t="shared" si="3"/>
        <v xml:space="preserve">    mod_ds_con_06: "Requires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x14ac:dyDescent="0.25">
      <c r="A94" t="s">
        <v>717</v>
      </c>
      <c r="B94" t="s">
        <v>10</v>
      </c>
      <c r="C94" t="s">
        <v>484</v>
      </c>
      <c r="D94">
        <v>7</v>
      </c>
      <c r="F94" t="s">
        <v>2230</v>
      </c>
      <c r="G94" t="str">
        <f t="shared" si="2"/>
        <v>mod_ds_con</v>
      </c>
      <c r="H94" t="s">
        <v>497</v>
      </c>
      <c r="I94" t="str">
        <f t="shared" si="3"/>
        <v xml:space="preserve">    mod_ds_con_07: "Tends to underestimate [density](#density) ({{ ref_intext_howe_et_al_2017 }}; {{ ref_intext_twining_et_al_2022 }}; {{ ref_intext_clarke_et_al_2023 }})"</v>
      </c>
    </row>
    <row r="95" spans="1:9" x14ac:dyDescent="0.25">
      <c r="A95" t="s">
        <v>720</v>
      </c>
      <c r="B95" t="s">
        <v>10</v>
      </c>
      <c r="C95" t="s">
        <v>484</v>
      </c>
      <c r="D95">
        <v>8</v>
      </c>
      <c r="F95" t="s">
        <v>2231</v>
      </c>
      <c r="G95" t="str">
        <f t="shared" si="2"/>
        <v>mod_ds_con</v>
      </c>
      <c r="H95" t="s">
        <v>497</v>
      </c>
      <c r="I95" t="str">
        <f t="shared" si="3"/>
        <v xml:space="preserve">    mod_ds_con_08: "Low population [density](#density) and reactivity to cameras may be major sources of bias' ({{ ref_intext_bessone_et_al_2020 }}; {{ ref_intext_clarke_et_al_2023 }})"</v>
      </c>
    </row>
    <row r="96" spans="1:9" x14ac:dyDescent="0.25">
      <c r="A96" t="s">
        <v>540</v>
      </c>
      <c r="B96" t="s">
        <v>10</v>
      </c>
      <c r="C96" t="s">
        <v>491</v>
      </c>
      <c r="D96">
        <v>1</v>
      </c>
      <c r="F96" t="s">
        <v>1108</v>
      </c>
      <c r="G96" t="str">
        <f t="shared" si="2"/>
        <v>mod_ds_pro</v>
      </c>
      <c r="H96" t="s">
        <v>497</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x14ac:dyDescent="0.25">
      <c r="A97" t="s">
        <v>596</v>
      </c>
      <c r="B97" t="s">
        <v>10</v>
      </c>
      <c r="C97" t="s">
        <v>491</v>
      </c>
      <c r="D97">
        <v>2</v>
      </c>
      <c r="F97" t="s">
        <v>2232</v>
      </c>
      <c r="G97" t="str">
        <f t="shared" si="2"/>
        <v>mod_ds_pro</v>
      </c>
      <c r="H97" t="s">
        <v>497</v>
      </c>
      <c r="I97" t="str">
        <f t="shared" si="3"/>
        <v xml:space="preserve">    mod_ds_pro_02: "[Density](#density) estimates are unbiased by animal movement 'since camera-animal distance is measured at a certain instant in time (intervals of duration *t* apart)' ({{ ref_intext_howe_et_al_2017 }}; {{ ref_intext_clarke_et_al_2023 }})"</v>
      </c>
    </row>
    <row r="98" spans="1:9" x14ac:dyDescent="0.25">
      <c r="A98" t="s">
        <v>725</v>
      </c>
      <c r="B98" t="s">
        <v>10</v>
      </c>
      <c r="C98" t="s">
        <v>491</v>
      </c>
      <c r="D98">
        <v>3</v>
      </c>
      <c r="F98" t="s">
        <v>2233</v>
      </c>
      <c r="G98" t="str">
        <f t="shared" si="2"/>
        <v>mod_ds_pro</v>
      </c>
      <c r="H98" t="s">
        <v>497</v>
      </c>
      <c r="I98" t="str">
        <f t="shared" si="3"/>
        <v xml:space="preserve">    mod_ds_pro_03: "Can be applied to low-[density](#density) populations ({{ ref_intext_howe_et_al_2017 }}; {{ ref_intext_clarke_et_al_2023 }})"</v>
      </c>
    </row>
    <row r="99" spans="1:9" x14ac:dyDescent="0.25">
      <c r="A99" t="s">
        <v>733</v>
      </c>
      <c r="B99" t="s">
        <v>10</v>
      </c>
      <c r="C99" t="s">
        <v>491</v>
      </c>
      <c r="D99">
        <v>4</v>
      </c>
      <c r="F99" t="s">
        <v>1168</v>
      </c>
      <c r="G99" t="str">
        <f t="shared" si="2"/>
        <v>mod_ds_pro</v>
      </c>
      <c r="H99" t="s">
        <v>497</v>
      </c>
      <c r="I99" t="str">
        <f t="shared" si="3"/>
        <v xml:space="preserve">    mod_ds_pro_04: "Does not require individual identification ({{ ref_intext_howe_et_al_2017 }})"</v>
      </c>
    </row>
    <row r="100" spans="1:9" x14ac:dyDescent="0.25">
      <c r="A100" t="s">
        <v>541</v>
      </c>
      <c r="B100" t="s">
        <v>40</v>
      </c>
      <c r="C100" t="s">
        <v>489</v>
      </c>
      <c r="D100">
        <v>1</v>
      </c>
      <c r="F100" t="s">
        <v>2234</v>
      </c>
      <c r="G100" t="str">
        <f t="shared" si="2"/>
        <v>mod_inventory_assump</v>
      </c>
      <c r="H100" t="s">
        <v>497</v>
      </c>
      <c r="I100" t="str">
        <f t="shared" si="3"/>
        <v xml:space="preserve">    mod_inventory_assump_01: "No formal [assumptions](#mods_modelling_assumption) ({{ ref_intext_wearn_gloverkapfer_2017 }})"</v>
      </c>
    </row>
    <row r="101" spans="1:9" x14ac:dyDescent="0.25">
      <c r="A101" t="s">
        <v>542</v>
      </c>
      <c r="B101" t="s">
        <v>40</v>
      </c>
      <c r="C101" t="s">
        <v>484</v>
      </c>
      <c r="D101">
        <v>1</v>
      </c>
      <c r="F101" t="s">
        <v>1109</v>
      </c>
      <c r="G101" t="str">
        <f t="shared" si="2"/>
        <v>mod_inventory_con</v>
      </c>
      <c r="H101" t="s">
        <v>497</v>
      </c>
      <c r="I101" t="str">
        <f t="shared" si="3"/>
        <v xml:space="preserve">    mod_inventory_con_01: "Not reliable estimates for inference ('considered as unfinished, working drafts') ({{ ref_intext_wearn_gloverkapfer_2017 }})"</v>
      </c>
    </row>
    <row r="102" spans="1:9" x14ac:dyDescent="0.25">
      <c r="A102" t="s">
        <v>543</v>
      </c>
      <c r="B102" t="s">
        <v>40</v>
      </c>
      <c r="C102" t="s">
        <v>491</v>
      </c>
      <c r="D102">
        <v>1</v>
      </c>
      <c r="F102" t="s">
        <v>2235</v>
      </c>
      <c r="G102" t="str">
        <f t="shared" si="2"/>
        <v>mod_inventory_pro</v>
      </c>
      <c r="H102" t="s">
        <v>497</v>
      </c>
      <c r="I102" t="str">
        <f t="shared" si="3"/>
        <v xml:space="preserve">    mod_inventory_pro_01: "Maximum flexibility for study design (e.g., [camera days per camera location](#camera_days_per_camera_location) or use of [lure](#baitlure_lure) ({{ ref_intext_rovero_et_al_2013 }})) ({{ ref_intext_wearn_gloverkapfer_2017 }})"</v>
      </c>
    </row>
    <row r="103" spans="1:9" x14ac:dyDescent="0.25">
      <c r="A103" t="s">
        <v>544</v>
      </c>
      <c r="B103" t="s">
        <v>3</v>
      </c>
      <c r="C103" t="s">
        <v>489</v>
      </c>
      <c r="D103">
        <v>1</v>
      </c>
      <c r="F103" t="s">
        <v>1169</v>
      </c>
      <c r="G103" t="str">
        <f t="shared" si="2"/>
        <v>mod_is_assump</v>
      </c>
      <c r="H103" t="s">
        <v>497</v>
      </c>
      <c r="I103" t="str">
        <f t="shared" si="3"/>
        <v xml:space="preserve">    mod_is_assump_01: "Demographic closure (i.e., no births or deaths) ({{ ref_intext_moeller_et_al_2018 }})"</v>
      </c>
    </row>
    <row r="104" spans="1:9" x14ac:dyDescent="0.25">
      <c r="A104" t="s">
        <v>597</v>
      </c>
      <c r="B104" t="s">
        <v>3</v>
      </c>
      <c r="C104" t="s">
        <v>489</v>
      </c>
      <c r="D104">
        <v>2</v>
      </c>
      <c r="F104" t="s">
        <v>1170</v>
      </c>
      <c r="G104" t="str">
        <f t="shared" si="2"/>
        <v>mod_is_assump</v>
      </c>
      <c r="H104" t="s">
        <v>497</v>
      </c>
      <c r="I104" t="str">
        <f t="shared" si="3"/>
        <v xml:space="preserve">    mod_is_assump_02: "Geographic closure (i.e., no immigration or emigration) ({{ ref_intext_moeller_et_al_2018 }})"</v>
      </c>
    </row>
    <row r="105" spans="1:9" x14ac:dyDescent="0.25">
      <c r="A105" t="s">
        <v>630</v>
      </c>
      <c r="B105" t="s">
        <v>3</v>
      </c>
      <c r="C105" t="s">
        <v>489</v>
      </c>
      <c r="D105">
        <v>3</v>
      </c>
      <c r="F105" t="s">
        <v>1171</v>
      </c>
      <c r="G105" t="str">
        <f t="shared" si="2"/>
        <v>mod_is_assump</v>
      </c>
      <c r="H105" t="s">
        <v>497</v>
      </c>
      <c r="I105" t="str">
        <f t="shared" si="3"/>
        <v xml:space="preserve">    mod_is_assump_03: "Camera locations are randomly placed ({{ ref_intext_moeller_et_al_2018 }})"</v>
      </c>
    </row>
    <row r="106" spans="1:9" x14ac:dyDescent="0.25">
      <c r="A106" t="s">
        <v>642</v>
      </c>
      <c r="B106" t="s">
        <v>3</v>
      </c>
      <c r="C106" t="s">
        <v>489</v>
      </c>
      <c r="D106">
        <v>4</v>
      </c>
      <c r="F106" t="s">
        <v>2236</v>
      </c>
      <c r="G106" t="str">
        <f t="shared" si="2"/>
        <v>mod_is_assump</v>
      </c>
      <c r="H106" t="s">
        <v>497</v>
      </c>
      <c r="I106" t="str">
        <f t="shared" si="3"/>
        <v xml:space="preserve">    mod_is_assump_04: "Detections are [independent](#independent_detections) ({{ ref_intext_moeller_et_al_2018 }})"</v>
      </c>
    </row>
    <row r="107" spans="1:9" x14ac:dyDescent="0.25">
      <c r="A107" t="s">
        <v>653</v>
      </c>
      <c r="B107" t="s">
        <v>3</v>
      </c>
      <c r="C107" t="s">
        <v>489</v>
      </c>
      <c r="D107">
        <v>5</v>
      </c>
      <c r="F107" t="s">
        <v>1172</v>
      </c>
      <c r="G107" t="str">
        <f t="shared" si="2"/>
        <v>mod_is_assump</v>
      </c>
      <c r="H107" t="s">
        <v>497</v>
      </c>
      <c r="I107" t="str">
        <f t="shared" si="3"/>
        <v xml:space="preserve">    mod_is_assump_05: "Detection is perfect (detection probability '*p*' = 1) ({{ ref_intext_moeller_et_al_2018 }})"</v>
      </c>
    </row>
    <row r="108" spans="1:9" x14ac:dyDescent="0.25">
      <c r="A108" t="s">
        <v>545</v>
      </c>
      <c r="B108" t="s">
        <v>3</v>
      </c>
      <c r="C108" t="s">
        <v>484</v>
      </c>
      <c r="D108">
        <v>1</v>
      </c>
      <c r="F108" t="s">
        <v>1173</v>
      </c>
      <c r="G108" t="str">
        <f t="shared" si="2"/>
        <v>mod_is_con</v>
      </c>
      <c r="H108" t="s">
        <v>497</v>
      </c>
      <c r="I108" t="str">
        <f t="shared" si="3"/>
        <v xml:space="preserve">    mod_is_con_01: "Requires accurate counts of animals ({{ ref_intext_moeller_et_al_2018 }})"</v>
      </c>
    </row>
    <row r="109" spans="1:9" x14ac:dyDescent="0.25">
      <c r="A109" t="s">
        <v>598</v>
      </c>
      <c r="B109" t="s">
        <v>3</v>
      </c>
      <c r="C109" t="s">
        <v>484</v>
      </c>
      <c r="D109">
        <v>2</v>
      </c>
      <c r="F109" t="s">
        <v>1174</v>
      </c>
      <c r="G109" t="str">
        <f t="shared" si="2"/>
        <v>mod_is_con</v>
      </c>
      <c r="H109" t="s">
        <v>497</v>
      </c>
      <c r="I109" t="str">
        <f t="shared" si="3"/>
        <v xml:space="preserve">    mod_is_con_02: "Assumes that perfect (detection probability '*p*' = 1) ({{ ref_intext_moeller_et_al_2018 }})"</v>
      </c>
    </row>
    <row r="110" spans="1:9" x14ac:dyDescent="0.25">
      <c r="A110" t="s">
        <v>693</v>
      </c>
      <c r="B110" t="s">
        <v>3</v>
      </c>
      <c r="C110" t="s">
        <v>484</v>
      </c>
      <c r="D110">
        <v>3</v>
      </c>
      <c r="F110" t="s">
        <v>1175</v>
      </c>
      <c r="G110" t="str">
        <f t="shared" si="2"/>
        <v>mod_is_con</v>
      </c>
      <c r="H110" t="s">
        <v>497</v>
      </c>
      <c r="I110" t="str">
        <f t="shared" si="3"/>
        <v xml:space="preserve">    mod_is_con_03: "Reduced precision ({{ ref_intext_moeller_et_al_2018 }})"</v>
      </c>
    </row>
    <row r="111" spans="1:9" x14ac:dyDescent="0.25">
      <c r="A111" t="s">
        <v>546</v>
      </c>
      <c r="B111" t="s">
        <v>3</v>
      </c>
      <c r="C111" t="s">
        <v>491</v>
      </c>
      <c r="D111">
        <v>1</v>
      </c>
      <c r="F111" t="s">
        <v>1176</v>
      </c>
      <c r="G111" t="str">
        <f t="shared" si="2"/>
        <v>mod_is_pro</v>
      </c>
      <c r="H111" t="s">
        <v>497</v>
      </c>
      <c r="I111" t="str">
        <f t="shared" si="3"/>
        <v xml:space="preserve">    mod_is_pro_01: "Can be efficient for estimating abundance of common species (with a lot of images) ({{ ref_intext_moeller_et_al_2018 }})"</v>
      </c>
    </row>
    <row r="112" spans="1:9" x14ac:dyDescent="0.25">
      <c r="A112" t="s">
        <v>599</v>
      </c>
      <c r="B112" t="s">
        <v>3</v>
      </c>
      <c r="C112" t="s">
        <v>491</v>
      </c>
      <c r="D112">
        <v>2</v>
      </c>
      <c r="F112" t="s">
        <v>1177</v>
      </c>
      <c r="G112" t="str">
        <f t="shared" si="2"/>
        <v>mod_is_pro</v>
      </c>
      <c r="H112" t="s">
        <v>497</v>
      </c>
      <c r="I112" t="str">
        <f t="shared" si="3"/>
        <v xml:space="preserve">    mod_is_pro_02: "Flexible assumption of animals’ distribution ({{ ref_intext_moeller_et_al_2018 }})"</v>
      </c>
    </row>
    <row r="113" spans="1:9" x14ac:dyDescent="0.25">
      <c r="A113" t="s">
        <v>547</v>
      </c>
      <c r="B113" t="s">
        <v>36</v>
      </c>
      <c r="C113" t="s">
        <v>489</v>
      </c>
      <c r="D113">
        <v>1</v>
      </c>
      <c r="F113" t="s">
        <v>2237</v>
      </c>
      <c r="G113" t="str">
        <f t="shared" si="2"/>
        <v>mod_occupancy_assump</v>
      </c>
      <c r="H113" t="s">
        <v>497</v>
      </c>
      <c r="I113" t="str">
        <f t="shared" si="3"/>
        <v xml:space="preserve">    mod_occupancy_assump_01: "[Occupancy](#occupancy) is constant ({{ ref_intext_mackenzie_et_al_2002 }}) (abundance is constant) ({{ ref_intext_mackenzie_et_al_2006 }})"</v>
      </c>
    </row>
    <row r="114" spans="1:9" x14ac:dyDescent="0.25">
      <c r="A114" t="s">
        <v>600</v>
      </c>
      <c r="B114" t="s">
        <v>36</v>
      </c>
      <c r="C114" t="s">
        <v>489</v>
      </c>
      <c r="D114">
        <v>2</v>
      </c>
      <c r="F114" t="s">
        <v>2238</v>
      </c>
      <c r="G114" t="str">
        <f t="shared" si="2"/>
        <v>mod_occupancy_assump</v>
      </c>
      <c r="H114" t="s">
        <v>497</v>
      </c>
      <c r="I114" t="str">
        <f t="shared" si="3"/>
        <v xml:space="preserve">    mod_occupancy_assump_02: "[Camera locations](#camera_location) are independent ({{ ref_intext_mackenzie_et_al_2006 }})"</v>
      </c>
    </row>
    <row r="115" spans="1:9" x14ac:dyDescent="0.25">
      <c r="A115" t="s">
        <v>631</v>
      </c>
      <c r="B115" t="s">
        <v>36</v>
      </c>
      <c r="C115" t="s">
        <v>489</v>
      </c>
      <c r="D115">
        <v>3</v>
      </c>
      <c r="F115" t="s">
        <v>2239</v>
      </c>
      <c r="G115" t="str">
        <f t="shared" si="2"/>
        <v>mod_occupancy_assump</v>
      </c>
      <c r="H115" t="s">
        <v>497</v>
      </c>
      <c r="I115" t="str">
        <f t="shared" si="3"/>
        <v xml:space="preserve">    mod_occupancy_assump_03: "Detections are [independent](#independent_detections) ({{ ref_intext_mackenzie_et_al_2006 }})"</v>
      </c>
    </row>
    <row r="116" spans="1:9" x14ac:dyDescent="0.25">
      <c r="A116" t="s">
        <v>643</v>
      </c>
      <c r="B116" t="s">
        <v>36</v>
      </c>
      <c r="C116" t="s">
        <v>489</v>
      </c>
      <c r="D116">
        <v>4</v>
      </c>
      <c r="F116" t="s">
        <v>2240</v>
      </c>
      <c r="G116" t="str">
        <f t="shared" si="2"/>
        <v>mod_occupancy_assump</v>
      </c>
      <c r="H116" t="s">
        <v>497</v>
      </c>
      <c r="I116" t="str">
        <f t="shared" si="3"/>
        <v xml:space="preserve">    mod_occupancy_assump_04: "The probability of [occupancy](#occupancy) and detection are constant across all [camera locations](#camera_location) within a stratum or can be modelled using covariates ({{ ref_intext_mackenzie_et_al_2006 }})"</v>
      </c>
    </row>
    <row r="117" spans="1:9" x14ac:dyDescent="0.25">
      <c r="A117" t="s">
        <v>654</v>
      </c>
      <c r="B117" t="s">
        <v>36</v>
      </c>
      <c r="C117" t="s">
        <v>489</v>
      </c>
      <c r="D117">
        <v>5</v>
      </c>
      <c r="F117" t="s">
        <v>1178</v>
      </c>
      <c r="G117" t="str">
        <f t="shared" si="2"/>
        <v>mod_occupancy_assump</v>
      </c>
      <c r="H117" t="s">
        <v>497</v>
      </c>
      <c r="I117" t="str">
        <f t="shared" si="3"/>
        <v xml:space="preserve">    mod_occupancy_assump_05: "Species are not misidentified ({{ ref_intext_mackenzie_et_al_2006 }})"</v>
      </c>
    </row>
    <row r="118" spans="1:9" x14ac:dyDescent="0.25">
      <c r="A118" t="s">
        <v>548</v>
      </c>
      <c r="B118" t="s">
        <v>36</v>
      </c>
      <c r="C118" t="s">
        <v>484</v>
      </c>
      <c r="D118">
        <v>1</v>
      </c>
      <c r="F118" t="s">
        <v>2241</v>
      </c>
      <c r="G118" t="str">
        <f t="shared" si="2"/>
        <v>mod_occupancy_con</v>
      </c>
      <c r="H118" t="s">
        <v>497</v>
      </c>
      <c r="I118" t="str">
        <f t="shared" si="3"/>
        <v xml:space="preserve">    mod_occupancy_con_01: "[Occupancy](#occupancy) ({{ ref_intext_mackenzie_et_al_2002 }}) only measures distribution; it may be a misleading indicator of changes in abundance ({{ ref_intext_wearn_gloverkapfer_2017 }})"</v>
      </c>
    </row>
    <row r="119" spans="1:9" x14ac:dyDescent="0.25">
      <c r="A119" t="s">
        <v>601</v>
      </c>
      <c r="B119" t="s">
        <v>36</v>
      </c>
      <c r="C119" t="s">
        <v>484</v>
      </c>
      <c r="D119">
        <v>2</v>
      </c>
      <c r="F119" t="s">
        <v>2242</v>
      </c>
      <c r="G119" t="str">
        <f t="shared" si="2"/>
        <v>mod_occupancy_con</v>
      </c>
      <c r="H119" t="s">
        <v>497</v>
      </c>
      <c r="I119" t="str">
        <f t="shared" si="3"/>
        <v xml:space="preserve">    mod_occupancy_con_02: "Interpretation*/communication of results may not be straightforward (if the scale of movement is much larger than the [camera spacing](#camera_spacing) the results should be interpreted as 'probability of use' rather than [occupancy](#occupancy)) ({{ ref_intext_wearn_gloverkapfer_2017 }})"</v>
      </c>
    </row>
    <row r="120" spans="1:9" x14ac:dyDescent="0.25">
      <c r="A120" t="s">
        <v>549</v>
      </c>
      <c r="B120" t="s">
        <v>36</v>
      </c>
      <c r="C120" t="s">
        <v>491</v>
      </c>
      <c r="D120">
        <v>1</v>
      </c>
      <c r="F120" t="s">
        <v>1179</v>
      </c>
      <c r="G120" t="str">
        <f t="shared" si="2"/>
        <v>mod_occupancy_pro</v>
      </c>
      <c r="H120" t="s">
        <v>497</v>
      </c>
      <c r="I120" t="str">
        <f t="shared" si="3"/>
        <v xml:space="preserve">    mod_occupancy_pro_01: "Does not require individual identification ({{ ref_intext_mackenzie_et_al_2006 }})"</v>
      </c>
    </row>
    <row r="121" spans="1:9" x14ac:dyDescent="0.25">
      <c r="A121" t="s">
        <v>602</v>
      </c>
      <c r="B121" t="s">
        <v>36</v>
      </c>
      <c r="C121" t="s">
        <v>491</v>
      </c>
      <c r="D121">
        <v>2</v>
      </c>
      <c r="F121" t="s">
        <v>1110</v>
      </c>
      <c r="G121" t="str">
        <f t="shared" si="2"/>
        <v>mod_occupancy_pro</v>
      </c>
      <c r="H121" t="s">
        <v>497</v>
      </c>
      <c r="I121" t="str">
        <f t="shared" si="3"/>
        <v xml:space="preserve">    mod_occupancy_pro_02: "Only requires detection*/non-detection data for each site ({{ ref_intext_wearn_gloverkapfer_2017 }})"</v>
      </c>
    </row>
    <row r="122" spans="1:9" x14ac:dyDescent="0.25">
      <c r="A122" t="s">
        <v>726</v>
      </c>
      <c r="B122" t="s">
        <v>36</v>
      </c>
      <c r="C122" t="s">
        <v>491</v>
      </c>
      <c r="D122">
        <v>3</v>
      </c>
      <c r="F122" t="s">
        <v>1111</v>
      </c>
      <c r="G122" t="str">
        <f t="shared" si="2"/>
        <v>mod_occupancy_pro</v>
      </c>
      <c r="H122" t="s">
        <v>497</v>
      </c>
      <c r="I122" t="str">
        <f t="shared" si="3"/>
        <v xml:space="preserve">    mod_occupancy_pro_03: "Relatively easy-to-use software exists for fitting models (PRESENCE, MARK, and the 'unmarked' R package) ({{ ref_intext_wearn_gloverkapfer_2017 }})"</v>
      </c>
    </row>
    <row r="123" spans="1:9" x14ac:dyDescent="0.25">
      <c r="A123" t="s">
        <v>734</v>
      </c>
      <c r="B123" t="s">
        <v>36</v>
      </c>
      <c r="C123" t="s">
        <v>491</v>
      </c>
      <c r="D123">
        <v>4</v>
      </c>
      <c r="F123" t="s">
        <v>1180</v>
      </c>
      <c r="G123" t="str">
        <f t="shared" si="2"/>
        <v>mod_occupancy_pro</v>
      </c>
      <c r="H123" t="s">
        <v>497</v>
      </c>
      <c r="I123" t="str">
        <f t="shared" si="3"/>
        <v xml:space="preserve">    mod_occupancy_pro_04: "Open models exist that allow for the estimation of site colonization and extinction rates ({{ ref_intext_mackenzie_et_al_2006 }}; {{ ref_intext_wearn_gloverkapfer_2017 }})"</v>
      </c>
    </row>
    <row r="124" spans="1:9" x14ac:dyDescent="0.25">
      <c r="A124" t="s">
        <v>738</v>
      </c>
      <c r="B124" t="s">
        <v>36</v>
      </c>
      <c r="C124" t="s">
        <v>491</v>
      </c>
      <c r="D124">
        <v>5</v>
      </c>
      <c r="F124" t="s">
        <v>2243</v>
      </c>
      <c r="G124" t="str">
        <f t="shared" si="2"/>
        <v>mod_occupancy_pro</v>
      </c>
      <c r="H124" t="s">
        <v>497</v>
      </c>
      <c r="I124" t="str">
        <f t="shared" si="3"/>
        <v xml:space="preserve">    mod_occupancy_pro_05: "Multi-species [occupancy models](#mods_occupancy) ({{ ref_intext_mackenzie_et_al_2002 }}) allow the inclusion of interactions among species while controlling for [imperfect detection](#imperfect_detection) ({{ ref_intext_wearn_gloverkapfer_2017 }})"</v>
      </c>
    </row>
    <row r="125" spans="1:9" x14ac:dyDescent="0.25">
      <c r="A125" t="s">
        <v>550</v>
      </c>
      <c r="B125" t="s">
        <v>34</v>
      </c>
      <c r="C125" t="s">
        <v>489</v>
      </c>
      <c r="D125">
        <v>1</v>
      </c>
      <c r="F125" t="s">
        <v>2244</v>
      </c>
      <c r="G125" t="str">
        <f t="shared" si="2"/>
        <v>mod_rai_assump</v>
      </c>
      <c r="H125" t="s">
        <v>497</v>
      </c>
      <c r="I125" t="str">
        <f t="shared" si="3"/>
        <v xml:space="preserve">    mod_rai_poisson_assump_01: "Many [assumption](#mods_modelling_assumption)s exist (since used for many approaches) ({{ ref_intext_wearn_gloverkapfer_2017 }})"</v>
      </c>
    </row>
    <row r="126" spans="1:9" x14ac:dyDescent="0.25">
      <c r="A126" t="s">
        <v>551</v>
      </c>
      <c r="B126" t="s">
        <v>34</v>
      </c>
      <c r="C126" t="s">
        <v>484</v>
      </c>
      <c r="D126">
        <v>1</v>
      </c>
      <c r="F126" t="s">
        <v>2245</v>
      </c>
      <c r="G126" t="str">
        <f t="shared" si="2"/>
        <v>mod_rai_con</v>
      </c>
      <c r="H126" t="s">
        <v>497</v>
      </c>
      <c r="I126" t="str">
        <f t="shared" si="3"/>
        <v xml:space="preserve">    mod_rai_poisson_con_01: "Difficult to draw inferences (a large number of [assumptions](#mods_modelling_assumption)); comparisons across space, time, species, and studies are difficult ({{ ref_intext_wearn_gloverkapfer_2017 }})"</v>
      </c>
    </row>
    <row r="127" spans="1:9" x14ac:dyDescent="0.25">
      <c r="A127" t="s">
        <v>603</v>
      </c>
      <c r="B127" t="s">
        <v>34</v>
      </c>
      <c r="C127" t="s">
        <v>484</v>
      </c>
      <c r="D127">
        <v>2</v>
      </c>
      <c r="F127" t="s">
        <v>1789</v>
      </c>
      <c r="G127" t="str">
        <f t="shared" si="2"/>
        <v>mod_rai_con</v>
      </c>
      <c r="H127" t="s">
        <v>497</v>
      </c>
      <c r="I127" t="str">
        <f t="shared" si="3"/>
        <v xml:space="preserve">    mod_rai_poisson_con_02: "Requires stringent study design (e.g., random sampling, standardized methods) ({{ ref_intext_wearn_gloverkapfer_2017 }})"</v>
      </c>
    </row>
    <row r="128" spans="1:9" x14ac:dyDescent="0.25">
      <c r="A128" t="s">
        <v>694</v>
      </c>
      <c r="B128" t="s">
        <v>34</v>
      </c>
      <c r="C128" t="s">
        <v>484</v>
      </c>
      <c r="D128">
        <v>3</v>
      </c>
      <c r="F128" t="s">
        <v>2451</v>
      </c>
      <c r="G128" t="str">
        <f t="shared" si="2"/>
        <v>mod_rai_con</v>
      </c>
      <c r="H128" t="s">
        <v>497</v>
      </c>
      <c r="I128" t="str">
        <f t="shared" si="3"/>
        <v xml:space="preserve">    mod_rai_poisson_con_03: "Detection rates from remote cameras cannot be used as an index to compare relative abundance across species ({{ ref_intext_rowcliffe_carbone_2008 }})"</v>
      </c>
    </row>
    <row r="129" spans="1:9" x14ac:dyDescent="0.25">
      <c r="A129" t="s">
        <v>552</v>
      </c>
      <c r="B129" t="s">
        <v>34</v>
      </c>
      <c r="C129" t="s">
        <v>491</v>
      </c>
      <c r="D129">
        <v>1</v>
      </c>
      <c r="F129" t="s">
        <v>1112</v>
      </c>
      <c r="G129" t="str">
        <f t="shared" si="2"/>
        <v>mod_rai_pro</v>
      </c>
      <c r="H129" t="s">
        <v>497</v>
      </c>
      <c r="I129" t="str">
        <f t="shared" si="3"/>
        <v xml:space="preserve">    mod_rai_poisson_pro_01: "Simple to calculate and technically possible (even with small sample sizes when robust methods might fail) ({{ ref_intext_wearn_gloverkapfer_2017 }})"</v>
      </c>
    </row>
    <row r="130" spans="1:9" x14ac:dyDescent="0.25">
      <c r="A130" t="s">
        <v>604</v>
      </c>
      <c r="B130" t="s">
        <v>34</v>
      </c>
      <c r="C130" t="s">
        <v>491</v>
      </c>
      <c r="D130">
        <v>2</v>
      </c>
      <c r="F130" t="s">
        <v>2246</v>
      </c>
      <c r="G130" t="str">
        <f t="shared" ref="G130:G193" si="4">B130&amp;"_"&amp;C130</f>
        <v>mod_rai_pro</v>
      </c>
      <c r="H130" t="s">
        <v>497</v>
      </c>
      <c r="I130" t="str">
        <f t="shared" ref="I130:I193" si="5">"    "&amp;A130&amp;": "&amp;""""&amp;F130&amp;""""</f>
        <v xml:space="preserve">    mod_rai_poisson_pro_02: "[Relative abundance indices](#mods_relative_abundance) often do correlate with abundance ({{ ref_intext_wearn_gloverkapfer_2017 }})"</v>
      </c>
    </row>
    <row r="131" spans="1:9" x14ac:dyDescent="0.25">
      <c r="A131" t="s">
        <v>727</v>
      </c>
      <c r="B131" t="s">
        <v>34</v>
      </c>
      <c r="C131" t="s">
        <v>491</v>
      </c>
      <c r="D131">
        <v>3</v>
      </c>
      <c r="F131" t="s">
        <v>2247</v>
      </c>
      <c r="G131" t="str">
        <f t="shared" si="4"/>
        <v>mod_rai_pro</v>
      </c>
      <c r="H131" t="s">
        <v>497</v>
      </c>
      <c r="I131" t="str">
        <f t="shared" si="5"/>
        <v xml:space="preserve">    mod_rai_poisson_pro_03: "Calibration with independent [density](#density) estimates is possible ({{ ref_intext_wearn_gloverkapfer_2017 }})"</v>
      </c>
    </row>
    <row r="132" spans="1:9" x14ac:dyDescent="0.25">
      <c r="A132" t="s">
        <v>553</v>
      </c>
      <c r="B132" t="s">
        <v>16</v>
      </c>
      <c r="C132" t="s">
        <v>489</v>
      </c>
      <c r="D132">
        <v>1</v>
      </c>
      <c r="F132" t="s">
        <v>1220</v>
      </c>
      <c r="G132" t="str">
        <f t="shared" si="4"/>
        <v>mod_rem_assump</v>
      </c>
      <c r="H132" t="s">
        <v>497</v>
      </c>
      <c r="I132" t="str">
        <f t="shared" si="5"/>
        <v xml:space="preserve">    mod_rem_assump_01: "Demographic closure ({{ ref_intext_rowcliffe_et_al_2008 }}; {{ ref_intext_doran_myers_2018 }}) (i.e., no births or deaths)"</v>
      </c>
    </row>
    <row r="133" spans="1:9" x14ac:dyDescent="0.25">
      <c r="A133" t="s">
        <v>605</v>
      </c>
      <c r="B133" t="s">
        <v>16</v>
      </c>
      <c r="C133" t="s">
        <v>489</v>
      </c>
      <c r="D133">
        <v>2</v>
      </c>
      <c r="F133" t="s">
        <v>1221</v>
      </c>
      <c r="G133" t="str">
        <f t="shared" si="4"/>
        <v>mod_rem_assump</v>
      </c>
      <c r="H133" t="s">
        <v>497</v>
      </c>
      <c r="I133" t="str">
        <f t="shared" si="5"/>
        <v xml:space="preserve">    mod_rem_assump_02: "Geographic closure ({{ ref_intext_rowcliffe_et_al_2008 }}; {{ ref_intext_doran_myers_2018 }}) (i.e., no immigration or emigration) ({{ ref_intext_wearn_gloverkapfer_2017 }})"</v>
      </c>
    </row>
    <row r="134" spans="1:9" x14ac:dyDescent="0.25">
      <c r="A134" t="s">
        <v>632</v>
      </c>
      <c r="B134" t="s">
        <v>16</v>
      </c>
      <c r="C134" t="s">
        <v>489</v>
      </c>
      <c r="D134">
        <v>3</v>
      </c>
      <c r="F134" t="s">
        <v>1181</v>
      </c>
      <c r="G134" t="str">
        <f t="shared" si="4"/>
        <v>mod_rem_assump</v>
      </c>
      <c r="H134" t="s">
        <v>497</v>
      </c>
      <c r="I134" t="str">
        <f t="shared" si="5"/>
        <v xml:space="preserve">    mod_rem_assump_03: "Camera locations are randomly placed relative to animal movement ({{ ref_intext_wearn_gloverkapfer_2017 }}; {{ ref_intext_rowcliffe_et_al_2008 }})"</v>
      </c>
    </row>
    <row r="135" spans="1:9" x14ac:dyDescent="0.25">
      <c r="A135" t="s">
        <v>644</v>
      </c>
      <c r="B135" t="s">
        <v>16</v>
      </c>
      <c r="C135" t="s">
        <v>489</v>
      </c>
      <c r="D135">
        <v>4</v>
      </c>
      <c r="F135" t="s">
        <v>1182</v>
      </c>
      <c r="G135" t="str">
        <f t="shared" si="4"/>
        <v>mod_rem_assump</v>
      </c>
      <c r="H135" t="s">
        <v>497</v>
      </c>
      <c r="I135" t="str">
        <f t="shared" si="5"/>
        <v xml:space="preserve">    mod_rem_assump_04: "Animal movement is unaffected by the cameras ({{ ref_intext_wearn_gloverkapfer_2017 }}; {{ ref_intext_rowcliffe_et_al_2008 }})"</v>
      </c>
    </row>
    <row r="136" spans="1:9" x14ac:dyDescent="0.25">
      <c r="A136" t="s">
        <v>655</v>
      </c>
      <c r="B136" t="s">
        <v>16</v>
      </c>
      <c r="C136" t="s">
        <v>489</v>
      </c>
      <c r="D136">
        <v>5</v>
      </c>
      <c r="F136" t="s">
        <v>1183</v>
      </c>
      <c r="G136" t="str">
        <f t="shared" si="4"/>
        <v>mod_rem_assump</v>
      </c>
      <c r="H136" t="s">
        <v>497</v>
      </c>
      <c r="I136" t="str">
        <f t="shared" si="5"/>
        <v xml:space="preserve">    mod_rem_assump_05: "Accurate counts of independent 'contacts' camera locations ({{ ref_intext_wearn_gloverkapfer_2017 }}; {{ ref_intext_rowcliffe_et_al_2008 }})"</v>
      </c>
    </row>
    <row r="137" spans="1:9" x14ac:dyDescent="0.25">
      <c r="A137" t="s">
        <v>664</v>
      </c>
      <c r="B137" t="s">
        <v>16</v>
      </c>
      <c r="C137" t="s">
        <v>489</v>
      </c>
      <c r="D137">
        <v>6</v>
      </c>
      <c r="F137" t="s">
        <v>1184</v>
      </c>
      <c r="G137" t="str">
        <f t="shared" si="4"/>
        <v>mod_rem_assump</v>
      </c>
      <c r="H137" t="s">
        <v>497</v>
      </c>
      <c r="I137" t="str">
        <f t="shared" si="5"/>
        <v xml:space="preserve">    mod_rem_assump_06: "Unbiased estimates of animal activity levels and speed ({{ ref_intext_rowcliffe_et_al_2014 }}; {{ ref_intext_rowcliffe_et_al_2016 }}; {{ ref_intext_wearn_gloverkapfer_2017 }})"</v>
      </c>
    </row>
    <row r="138" spans="1:9" x14ac:dyDescent="0.25">
      <c r="A138" t="s">
        <v>672</v>
      </c>
      <c r="B138" t="s">
        <v>16</v>
      </c>
      <c r="C138" t="s">
        <v>489</v>
      </c>
      <c r="D138">
        <v>7</v>
      </c>
      <c r="F138" t="s">
        <v>1185</v>
      </c>
      <c r="G138" t="str">
        <f t="shared" si="4"/>
        <v>mod_rem_assump</v>
      </c>
      <c r="H138" t="s">
        <v>497</v>
      </c>
      <c r="I138" t="str">
        <f t="shared" si="5"/>
        <v xml:space="preserve">    mod_rem_assump_07: "Camera’s detection zone can be approximated well using a 2D cone shape, defined by the radius and angle parameters ({{ ref_intext_rowcliffe_et_al_2011 }})"</v>
      </c>
    </row>
    <row r="139" spans="1:9" x14ac:dyDescent="0.25">
      <c r="A139" t="s">
        <v>678</v>
      </c>
      <c r="B139" t="s">
        <v>16</v>
      </c>
      <c r="C139" t="s">
        <v>489</v>
      </c>
      <c r="D139">
        <v>8</v>
      </c>
      <c r="F139" t="s">
        <v>1186</v>
      </c>
      <c r="G139" t="str">
        <f t="shared" si="4"/>
        <v>mod_rem_assump</v>
      </c>
      <c r="H139" t="s">
        <v>497</v>
      </c>
      <c r="I139" t="str">
        <f t="shared" si="5"/>
        <v xml:space="preserve">    mod_rem_assump_08: "If activity and speed are to be estimated from camera data, two additional assumptions: All animals are active during the peak daily activity ({{ ref_intext_rowcliffe_et_al_2014 }})"</v>
      </c>
    </row>
    <row r="140" spans="1:9" x14ac:dyDescent="0.25">
      <c r="A140" t="s">
        <v>684</v>
      </c>
      <c r="B140" t="s">
        <v>16</v>
      </c>
      <c r="C140" t="s">
        <v>489</v>
      </c>
      <c r="D140">
        <v>9</v>
      </c>
      <c r="F140" t="s">
        <v>1187</v>
      </c>
      <c r="G140" t="str">
        <f t="shared" si="4"/>
        <v>mod_rem_assump</v>
      </c>
      <c r="H140" t="s">
        <v>497</v>
      </c>
      <c r="I140" t="str">
        <f t="shared" si="5"/>
        <v xml:space="preserve">    mod_rem_assump_09: "Animals moving quickly past a camera are not missed ({{ ref_intext_rowcliffe_et_al_2016 }})"</v>
      </c>
    </row>
    <row r="141" spans="1:9" x14ac:dyDescent="0.25">
      <c r="A141" t="s">
        <v>554</v>
      </c>
      <c r="B141" t="s">
        <v>16</v>
      </c>
      <c r="C141" t="s">
        <v>484</v>
      </c>
      <c r="D141">
        <v>1</v>
      </c>
      <c r="F141" t="s">
        <v>1113</v>
      </c>
      <c r="G141" t="str">
        <f t="shared" si="4"/>
        <v>mod_rem_con</v>
      </c>
      <c r="H141" t="s">
        <v>497</v>
      </c>
      <c r="I141" t="str">
        <f t="shared" si="5"/>
        <v xml:space="preserve">    mod_rem_con_01: "Requires relatively stringent study design, particularly (e.g., random sampling and use of bait or lure) ({{ ref_intext_wearn_gloverkapfer_2017 }})"</v>
      </c>
    </row>
    <row r="142" spans="1:9" x14ac:dyDescent="0.25">
      <c r="A142" t="s">
        <v>606</v>
      </c>
      <c r="B142" t="s">
        <v>16</v>
      </c>
      <c r="C142" t="s">
        <v>484</v>
      </c>
      <c r="D142">
        <v>2</v>
      </c>
      <c r="F142" t="s">
        <v>1114</v>
      </c>
      <c r="G142" t="str">
        <f t="shared" si="4"/>
        <v>mod_rem_con</v>
      </c>
      <c r="H142" t="s">
        <v>497</v>
      </c>
      <c r="I142" t="str">
        <f t="shared" si="5"/>
        <v xml:space="preserve">    mod_rem_con_02: "Requires independent estimates of animal speed or measurement of animal speed within videos ({{ ref_intext_wearn_gloverkapfer_2017 }})"</v>
      </c>
    </row>
    <row r="143" spans="1:9" x14ac:dyDescent="0.25">
      <c r="A143" t="s">
        <v>695</v>
      </c>
      <c r="B143" t="s">
        <v>16</v>
      </c>
      <c r="C143" t="s">
        <v>484</v>
      </c>
      <c r="D143">
        <v>3</v>
      </c>
      <c r="F143" t="s">
        <v>1115</v>
      </c>
      <c r="G143" t="str">
        <f t="shared" si="4"/>
        <v>mod_rem_con</v>
      </c>
      <c r="H143" t="s">
        <v>497</v>
      </c>
      <c r="I143" t="str">
        <f t="shared" si="5"/>
        <v xml:space="preserve">    mod_rem_con_03: "No dedicated, simple software ({{ ref_intext_wearn_gloverkapfer_2017 }})"</v>
      </c>
    </row>
    <row r="144" spans="1:9" x14ac:dyDescent="0.25">
      <c r="A144" t="s">
        <v>702</v>
      </c>
      <c r="B144" t="s">
        <v>16</v>
      </c>
      <c r="C144" t="s">
        <v>484</v>
      </c>
      <c r="D144">
        <v>4</v>
      </c>
      <c r="F144" t="s">
        <v>1188</v>
      </c>
      <c r="G144" t="str">
        <f t="shared" si="4"/>
        <v>mod_rem_con</v>
      </c>
      <c r="H144" t="s">
        <v>497</v>
      </c>
      <c r="I144" t="str">
        <f t="shared" si="5"/>
        <v xml:space="preserve">    mod_rem_con_04: "Random relative to animal movement, grid preferred, avoid multiple captures of same individual, area coverage important for abundance estimation ({{ ref_intext_rovero_et_al_2013 }})"</v>
      </c>
    </row>
    <row r="145" spans="1:9" x14ac:dyDescent="0.25">
      <c r="A145" t="s">
        <v>708</v>
      </c>
      <c r="B145" t="s">
        <v>16</v>
      </c>
      <c r="C145" t="s">
        <v>484</v>
      </c>
      <c r="D145">
        <v>5</v>
      </c>
      <c r="F145" t="s">
        <v>1189</v>
      </c>
      <c r="G145" t="str">
        <f t="shared" si="4"/>
        <v>mod_rem_con</v>
      </c>
      <c r="H145" t="s">
        <v>497</v>
      </c>
      <c r="I145" t="str">
        <f t="shared" si="5"/>
        <v xml:space="preserve">    mod_rem_con_05: "Possible sources of error include inaccurate measurement of detection zone and movement rate ({{ ref_intext_rowcliffe_et_al_2013 }}; {{ ref_intext_cusack_et_al_2015 }})"</v>
      </c>
    </row>
    <row r="146" spans="1:9" x14ac:dyDescent="0.25">
      <c r="A146" t="s">
        <v>555</v>
      </c>
      <c r="B146" t="s">
        <v>16</v>
      </c>
      <c r="C146" t="s">
        <v>491</v>
      </c>
      <c r="D146">
        <v>1</v>
      </c>
      <c r="F146" t="s">
        <v>1116</v>
      </c>
      <c r="G146" t="str">
        <f t="shared" si="4"/>
        <v>mod_rem_pro</v>
      </c>
      <c r="H146" t="s">
        <v>497</v>
      </c>
      <c r="I146" t="str">
        <f t="shared" si="5"/>
        <v xml:space="preserve">    mod_rem_pro_01: "Flexible study design (e.g., 'holes' in grids allowed, camera spacing less important) ({{ ref_intext_wearn_gloverkapfer_2017 }})"</v>
      </c>
    </row>
    <row r="147" spans="1:9" x14ac:dyDescent="0.25">
      <c r="A147" t="s">
        <v>607</v>
      </c>
      <c r="B147" t="s">
        <v>16</v>
      </c>
      <c r="C147" t="s">
        <v>491</v>
      </c>
      <c r="D147">
        <v>2</v>
      </c>
      <c r="F147" t="s">
        <v>1117</v>
      </c>
      <c r="G147" t="str">
        <f t="shared" si="4"/>
        <v>mod_rem_pro</v>
      </c>
      <c r="H147" t="s">
        <v>497</v>
      </c>
      <c r="I147" t="str">
        <f t="shared" si="5"/>
        <v xml:space="preserve">    mod_rem_pro_02: "Can be applied to unmarked species ({{ ref_intext_wearn_gloverkapfer_2017 }})"</v>
      </c>
    </row>
    <row r="148" spans="1:9" x14ac:dyDescent="0.25">
      <c r="A148" t="s">
        <v>728</v>
      </c>
      <c r="B148" t="s">
        <v>16</v>
      </c>
      <c r="C148" t="s">
        <v>491</v>
      </c>
      <c r="D148">
        <v>3</v>
      </c>
      <c r="F148" t="s">
        <v>2248</v>
      </c>
      <c r="G148" t="str">
        <f t="shared" si="4"/>
        <v>mod_rem_pro</v>
      </c>
      <c r="H148" t="s">
        <v>497</v>
      </c>
      <c r="I148" t="str">
        <f t="shared" si="5"/>
        <v xml:space="preserve">    mod_rem_pro_03: "Allows community-wide [density](#density) estimation ({{ ref_intext_wearn_gloverkapfer_2017 }})"</v>
      </c>
    </row>
    <row r="149" spans="1:9" x14ac:dyDescent="0.25">
      <c r="A149" t="s">
        <v>735</v>
      </c>
      <c r="B149" t="s">
        <v>16</v>
      </c>
      <c r="C149" t="s">
        <v>491</v>
      </c>
      <c r="D149">
        <v>4</v>
      </c>
      <c r="F149" t="s">
        <v>1118</v>
      </c>
      <c r="G149" t="str">
        <f t="shared" si="4"/>
        <v>mod_rem_pro</v>
      </c>
      <c r="H149" t="s">
        <v>497</v>
      </c>
      <c r="I149" t="str">
        <f t="shared" si="5"/>
        <v xml:space="preserve">    mod_rem_pro_04: "Outputs also include informative parameter estimates (i.e., animal speed and activity levels, and detection zone parameters) ({{ ref_intext_wearn_gloverkapfer_2017 }})"</v>
      </c>
    </row>
    <row r="150" spans="1:9" x14ac:dyDescent="0.25">
      <c r="A150" t="s">
        <v>739</v>
      </c>
      <c r="B150" t="s">
        <v>16</v>
      </c>
      <c r="C150" t="s">
        <v>491</v>
      </c>
      <c r="D150">
        <v>5</v>
      </c>
      <c r="F150" t="s">
        <v>1228</v>
      </c>
      <c r="G150" t="str">
        <f t="shared" si="4"/>
        <v>mod_rem_pro</v>
      </c>
      <c r="H150" t="s">
        <v>497</v>
      </c>
      <c r="I150" t="str">
        <f t="shared" si="5"/>
        <v xml:space="preserve">    mod_rem_pro_05: "Comparable estimates to SECR [({{ ref_intext_efford_2004 }}; {{ ref_intext_borchers_efford_2008 }}; {{ ref_intext_royle_young_2008 }}; {{ ref_intext_royle_et_al_2009 }}) ({{ ref_intext_wearn_gloverkapfer_2017 }})"</v>
      </c>
    </row>
    <row r="151" spans="1:9" x14ac:dyDescent="0.25">
      <c r="A151" t="s">
        <v>2212</v>
      </c>
      <c r="B151" t="s">
        <v>16</v>
      </c>
      <c r="C151" t="s">
        <v>491</v>
      </c>
      <c r="D151">
        <v>6</v>
      </c>
      <c r="F151" t="s">
        <v>1222</v>
      </c>
      <c r="G151" t="str">
        <f t="shared" si="4"/>
        <v>mod_rem_pro</v>
      </c>
      <c r="H151" t="s">
        <v>497</v>
      </c>
      <c r="I151" t="str">
        <f t="shared" si="5"/>
        <v xml:space="preserve">    mod_rem_pro_06: "Does not require marked animals or identification of individuals ({{ ref_intext_rowcliffe_et_al_2008 }}; {{ ref_intext_doran_myers_2018 }})"</v>
      </c>
    </row>
    <row r="152" spans="1:9" x14ac:dyDescent="0.25">
      <c r="A152" t="s">
        <v>742</v>
      </c>
      <c r="B152" t="s">
        <v>16</v>
      </c>
      <c r="C152" t="s">
        <v>491</v>
      </c>
      <c r="D152">
        <v>7</v>
      </c>
      <c r="F152" t="s">
        <v>1223</v>
      </c>
      <c r="G152" t="str">
        <f t="shared" si="4"/>
        <v>mod_rem_pro</v>
      </c>
      <c r="H152" t="s">
        <v>497</v>
      </c>
      <c r="I152" t="str">
        <f t="shared" si="5"/>
        <v xml:space="preserve">    mod_rem_pro_07: "Can use camera spacing without regard to population home range size ({{ ref_intext_rowcliffe_et_al_2008 }}; {{ ref_intext_doran_myers_2018 }})"</v>
      </c>
    </row>
    <row r="153" spans="1:9" x14ac:dyDescent="0.25">
      <c r="A153" t="s">
        <v>744</v>
      </c>
      <c r="B153" t="s">
        <v>16</v>
      </c>
      <c r="C153" t="s">
        <v>491</v>
      </c>
      <c r="D153">
        <v>8</v>
      </c>
      <c r="F153" t="s">
        <v>2249</v>
      </c>
      <c r="G153" t="str">
        <f t="shared" si="4"/>
        <v>mod_rem_pro</v>
      </c>
      <c r="H153" t="s">
        <v>497</v>
      </c>
      <c r="I153" t="str">
        <f t="shared" si="5"/>
        <v xml:space="preserve">    mod_rem_pro_08: "Direct estimation of [density](#density); avoids ad-hoc definitions of study area ({{ ref_intext_rowcliffe_et_al_2008 }})"</v>
      </c>
    </row>
    <row r="154" spans="1:9" x14ac:dyDescent="0.25">
      <c r="A154" t="s">
        <v>556</v>
      </c>
      <c r="B154" t="s">
        <v>14</v>
      </c>
      <c r="C154" t="s">
        <v>489</v>
      </c>
      <c r="D154">
        <v>1</v>
      </c>
      <c r="F154" t="s">
        <v>2250</v>
      </c>
      <c r="G154" t="str">
        <f t="shared" si="4"/>
        <v>mod_rest_assump</v>
      </c>
      <c r="H154" t="s">
        <v>497</v>
      </c>
      <c r="I154" t="str">
        <f t="shared" si="5"/>
        <v xml:space="preserve">    mod_rest_assump_01: "Demographic closure (i.e., no births or deaths) and geographic closure (i.e., no immigration or emigration) (animal [density](#density) is constant during the [survey](#survey)) ({{ ref_intext_rowcliffe_et_al_2008 }})"</v>
      </c>
    </row>
    <row r="155" spans="1:9" x14ac:dyDescent="0.25">
      <c r="A155" t="s">
        <v>608</v>
      </c>
      <c r="B155" t="s">
        <v>14</v>
      </c>
      <c r="C155" t="s">
        <v>489</v>
      </c>
      <c r="D155">
        <v>2</v>
      </c>
      <c r="F155" t="s">
        <v>2442</v>
      </c>
      <c r="G155" t="str">
        <f t="shared" si="4"/>
        <v>mod_rest_assump</v>
      </c>
      <c r="H155" t="s">
        <v>497</v>
      </c>
      <c r="I155" t="str">
        <f t="shared" si="5"/>
        <v xml:space="preserve">    mod_rest_assump_02: "Detection is perfect ({{ ref_intext_wearn_gloverkapfer_2017 }}) (detection probability '*p*' = 1) unless otherwise modelled ({{ ref_intext_nakashima_et_al_2017 }})"</v>
      </c>
    </row>
    <row r="156" spans="1:9" x14ac:dyDescent="0.25">
      <c r="A156" t="s">
        <v>633</v>
      </c>
      <c r="B156" t="s">
        <v>14</v>
      </c>
      <c r="C156" t="s">
        <v>489</v>
      </c>
      <c r="D156">
        <v>3</v>
      </c>
      <c r="F156" t="s">
        <v>2443</v>
      </c>
      <c r="G156" t="str">
        <f t="shared" si="4"/>
        <v>mod_rest_assump</v>
      </c>
      <c r="H156" t="s">
        <v>497</v>
      </c>
      <c r="I156" t="str">
        <f t="shared" si="5"/>
        <v xml:space="preserve">    mod_rest_assump_03: "Camera locations are representative of the available habitat ({{ ref_intext_nakashima_et_al_2017 }})"</v>
      </c>
    </row>
    <row r="157" spans="1:9" x14ac:dyDescent="0.25">
      <c r="A157" t="s">
        <v>645</v>
      </c>
      <c r="B157" t="s">
        <v>14</v>
      </c>
      <c r="C157" t="s">
        <v>489</v>
      </c>
      <c r="D157">
        <v>4</v>
      </c>
      <c r="F157" t="s">
        <v>2444</v>
      </c>
      <c r="G157" t="str">
        <f t="shared" si="4"/>
        <v>mod_rest_assump</v>
      </c>
      <c r="H157" t="s">
        <v>497</v>
      </c>
      <c r="I157" t="str">
        <f t="shared" si="5"/>
        <v xml:space="preserve">    mod_rest_assump_04: "Camera locations are randomly placed relative to the spatial distribution of animals ({{ ref_intext_nakashima_et_al_2017 }})"</v>
      </c>
    </row>
    <row r="158" spans="1:9" x14ac:dyDescent="0.25">
      <c r="A158" t="s">
        <v>656</v>
      </c>
      <c r="B158" t="s">
        <v>14</v>
      </c>
      <c r="C158" t="s">
        <v>489</v>
      </c>
      <c r="D158">
        <v>5</v>
      </c>
      <c r="F158" t="s">
        <v>2445</v>
      </c>
      <c r="G158" t="str">
        <f t="shared" si="4"/>
        <v>mod_rest_assump</v>
      </c>
      <c r="H158" t="s">
        <v>497</v>
      </c>
      <c r="I158" t="str">
        <f t="shared" si="5"/>
        <v xml:space="preserve">    mod_rest_assump_05: "Animal movement and behaviour are not affected by cameras ({{ ref_intext_nakashima_et_al_2017 }})"</v>
      </c>
    </row>
    <row r="159" spans="1:9" x14ac:dyDescent="0.25">
      <c r="A159" t="s">
        <v>665</v>
      </c>
      <c r="B159" t="s">
        <v>14</v>
      </c>
      <c r="C159" t="s">
        <v>489</v>
      </c>
      <c r="D159">
        <v>6</v>
      </c>
      <c r="F159" t="s">
        <v>2446</v>
      </c>
      <c r="G159" t="str">
        <f t="shared" si="4"/>
        <v>mod_rest_assump</v>
      </c>
      <c r="H159" t="s">
        <v>497</v>
      </c>
      <c r="I159" t="str">
        <f t="shared" si="5"/>
        <v xml:space="preserve">    mod_rest_assump_06: "Detections are [independent](#independent_detections) ({{ ref_intext_nakashima_et_al_2017 }})"</v>
      </c>
    </row>
    <row r="160" spans="1:9" x14ac:dyDescent="0.25">
      <c r="A160" t="s">
        <v>673</v>
      </c>
      <c r="B160" t="s">
        <v>14</v>
      </c>
      <c r="C160" t="s">
        <v>489</v>
      </c>
      <c r="D160">
        <v>7</v>
      </c>
      <c r="F160" t="s">
        <v>2447</v>
      </c>
      <c r="G160" t="str">
        <f t="shared" si="4"/>
        <v>mod_rest_assump</v>
      </c>
      <c r="H160" t="s">
        <v>497</v>
      </c>
      <c r="I160" t="str">
        <f t="shared" si="5"/>
        <v xml:space="preserve">    mod_rest_assump_07: "The observed distribution of staying time in the focal area fits the distribution of movement ({{ ref_intext_nakashima_et_al_2017 }})"</v>
      </c>
    </row>
    <row r="161" spans="1:9" x14ac:dyDescent="0.25">
      <c r="A161" t="s">
        <v>679</v>
      </c>
      <c r="B161" t="s">
        <v>14</v>
      </c>
      <c r="C161" t="s">
        <v>489</v>
      </c>
      <c r="D161">
        <v>8</v>
      </c>
      <c r="F161" t="s">
        <v>2448</v>
      </c>
      <c r="G161" t="str">
        <f t="shared" si="4"/>
        <v>mod_rest_assump</v>
      </c>
      <c r="H161" t="s">
        <v>497</v>
      </c>
      <c r="I161" t="str">
        <f t="shared" si="5"/>
        <v xml:space="preserve">    mod_rest_assump_08: "The observed staying time must follow a given parametric distribution ({{ ref_intext_nakashima_et_al_2017 }})"</v>
      </c>
    </row>
    <row r="162" spans="1:9" x14ac:dyDescent="0.25">
      <c r="A162" t="s">
        <v>557</v>
      </c>
      <c r="B162" t="s">
        <v>14</v>
      </c>
      <c r="C162" t="s">
        <v>484</v>
      </c>
      <c r="D162">
        <v>1</v>
      </c>
      <c r="F162" t="s">
        <v>2251</v>
      </c>
      <c r="G162" t="str">
        <f t="shared" si="4"/>
        <v>mod_rest_con</v>
      </c>
      <c r="H162" t="s">
        <v>497</v>
      </c>
      <c r="I162" t="str">
        <f t="shared" si="5"/>
        <v xml:space="preserve">    mod_rest_con_01: "Attraction or aversion to cameras is exhibited in some species ({{ ref_intext_meek_et_al_2016 }}) and could affect the time within the detection zone and subsequently affect estimates of [density](#density) ({{ ref_intext_doran_myers_2018 }})"</v>
      </c>
    </row>
    <row r="163" spans="1:9" x14ac:dyDescent="0.25">
      <c r="A163" t="s">
        <v>609</v>
      </c>
      <c r="B163" t="s">
        <v>14</v>
      </c>
      <c r="C163" t="s">
        <v>484</v>
      </c>
      <c r="D163">
        <v>2</v>
      </c>
      <c r="F163" t="s">
        <v>2449</v>
      </c>
      <c r="G163" t="str">
        <f t="shared" si="4"/>
        <v>mod_rest_con</v>
      </c>
      <c r="H163" t="s">
        <v>497</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v>
      </c>
    </row>
    <row r="164" spans="1:9" x14ac:dyDescent="0.25">
      <c r="A164" t="s">
        <v>696</v>
      </c>
      <c r="B164" t="s">
        <v>14</v>
      </c>
      <c r="C164" t="s">
        <v>484</v>
      </c>
      <c r="D164">
        <v>3</v>
      </c>
      <c r="F164" t="s">
        <v>1190</v>
      </c>
      <c r="G164" t="str">
        <f t="shared" si="4"/>
        <v>mod_rest_con</v>
      </c>
      <c r="H164" t="s">
        <v>497</v>
      </c>
      <c r="I164" t="str">
        <f t="shared" si="5"/>
        <v xml:space="preserve">    mod_rest_con_03: "Mathematically challenging ({{ ref_intext_cusack_et_al_2015 }})"</v>
      </c>
    </row>
    <row r="165" spans="1:9" x14ac:dyDescent="0.25">
      <c r="A165" t="s">
        <v>558</v>
      </c>
      <c r="B165" t="s">
        <v>14</v>
      </c>
      <c r="C165" t="s">
        <v>491</v>
      </c>
      <c r="D165">
        <v>1</v>
      </c>
      <c r="F165" t="s">
        <v>2450</v>
      </c>
      <c r="G165" t="str">
        <f t="shared" si="4"/>
        <v>mod_rest_pro</v>
      </c>
      <c r="H165" t="s">
        <v>497</v>
      </c>
      <c r="I165" t="str">
        <f t="shared" si="5"/>
        <v xml:space="preserve">    mod_rest_pro_01: "Provides unbiased estimates of animal [density](#density), even when animal movement speed varies, and animals travel in pairs ({{ ref_intext_nakashima_et_al_2017 }})"</v>
      </c>
    </row>
    <row r="166" spans="1:9" x14ac:dyDescent="0.25">
      <c r="A166" t="s">
        <v>559</v>
      </c>
      <c r="B166" t="s">
        <v>24</v>
      </c>
      <c r="C166" t="s">
        <v>489</v>
      </c>
      <c r="D166">
        <v>1</v>
      </c>
      <c r="F166" t="s">
        <v>1213</v>
      </c>
      <c r="G166" t="str">
        <f t="shared" si="4"/>
        <v>mod_sc_assump</v>
      </c>
      <c r="H166" t="s">
        <v>497</v>
      </c>
      <c r="I166" t="str">
        <f t="shared" si="5"/>
        <v xml:space="preserve">    mod_sc_assump_01: "Camera locations are close enough together that animals are detected at multiple cameras ({{ ref_intext_chandler_royle_2013 }}; {{ ref_intext_clarke_et_al_2023 }})"</v>
      </c>
    </row>
    <row r="167" spans="1:9" x14ac:dyDescent="0.25">
      <c r="A167" t="s">
        <v>610</v>
      </c>
      <c r="B167" t="s">
        <v>24</v>
      </c>
      <c r="C167" t="s">
        <v>489</v>
      </c>
      <c r="D167">
        <v>2</v>
      </c>
      <c r="F167" t="s">
        <v>1209</v>
      </c>
      <c r="G167" t="str">
        <f t="shared" si="4"/>
        <v>mod_sc_assump</v>
      </c>
      <c r="H167" t="s">
        <v>497</v>
      </c>
      <c r="I167" t="str">
        <f t="shared" si="5"/>
        <v xml:space="preserve">    mod_sc_assump_02: "Demographic closure (i.e., no births or deaths) ({{ ref_intext_chandler_royle_2013 }}; {{ ref_intext_clarke_et_al_2023 }})"</v>
      </c>
    </row>
    <row r="168" spans="1:9" x14ac:dyDescent="0.25">
      <c r="A168" t="s">
        <v>634</v>
      </c>
      <c r="B168" t="s">
        <v>24</v>
      </c>
      <c r="C168" t="s">
        <v>489</v>
      </c>
      <c r="D168">
        <v>3</v>
      </c>
      <c r="F168" t="s">
        <v>1210</v>
      </c>
      <c r="G168" t="str">
        <f t="shared" si="4"/>
        <v>mod_sc_assump</v>
      </c>
      <c r="H168" t="s">
        <v>497</v>
      </c>
      <c r="I168" t="str">
        <f t="shared" si="5"/>
        <v xml:space="preserve">    mod_sc_assump_03: "Geographic closure (i.e., no immigration or emigration) ({{ ref_intext_chandler_royle_2013 }}; {{ ref_intext_clarke_et_al_2023 }})"</v>
      </c>
    </row>
    <row r="169" spans="1:9" x14ac:dyDescent="0.25">
      <c r="A169" t="s">
        <v>646</v>
      </c>
      <c r="B169" t="s">
        <v>24</v>
      </c>
      <c r="C169" t="s">
        <v>489</v>
      </c>
      <c r="D169">
        <v>4</v>
      </c>
      <c r="F169" t="s">
        <v>2215</v>
      </c>
      <c r="G169" t="str">
        <f t="shared" si="4"/>
        <v>mod_sc_assump</v>
      </c>
      <c r="H169" t="s">
        <v>497</v>
      </c>
      <c r="I169" t="str">
        <f t="shared" si="5"/>
        <v xml:space="preserve">    mod_sc_assump_04: "Detections are [independent](#independent_detections) ({{ ref_intext_chandler_royle_2013 }}; {{ ref_intext_clarke_et_al_2023 }})"</v>
      </c>
    </row>
    <row r="170" spans="1:9" x14ac:dyDescent="0.25">
      <c r="A170" t="s">
        <v>657</v>
      </c>
      <c r="B170" t="s">
        <v>24</v>
      </c>
      <c r="C170" t="s">
        <v>489</v>
      </c>
      <c r="D170">
        <v>5</v>
      </c>
      <c r="F170" t="s">
        <v>1214</v>
      </c>
      <c r="G170" t="str">
        <f t="shared" si="4"/>
        <v>mod_sc_assump</v>
      </c>
      <c r="H170" t="s">
        <v>497</v>
      </c>
      <c r="I170" t="str">
        <f t="shared" si="5"/>
        <v xml:space="preserve">    mod_sc_assump_05: "Animals’ activity centres are randomly dispersed ({{ ref_intext_chandler_royle_2013 }}; {{ ref_intext_clarke_et_al_2023 }})"</v>
      </c>
    </row>
    <row r="171" spans="1:9" x14ac:dyDescent="0.25">
      <c r="A171" t="s">
        <v>666</v>
      </c>
      <c r="B171" t="s">
        <v>24</v>
      </c>
      <c r="C171" t="s">
        <v>489</v>
      </c>
      <c r="D171">
        <v>6</v>
      </c>
      <c r="F171" t="s">
        <v>1215</v>
      </c>
      <c r="G171" t="str">
        <f t="shared" si="4"/>
        <v>mod_sc_assump</v>
      </c>
      <c r="H171" t="s">
        <v>497</v>
      </c>
      <c r="I171" t="str">
        <f t="shared" si="5"/>
        <v xml:space="preserve">    mod_sc_assump_06: "Animals’ activity centres are stationary ({{ ref_intext_chandler_royle_2013 }}; {{ ref_intext_clarke_et_al_2023 }})"</v>
      </c>
    </row>
    <row r="172" spans="1:9" x14ac:dyDescent="0.25">
      <c r="A172" t="s">
        <v>560</v>
      </c>
      <c r="B172" t="s">
        <v>24</v>
      </c>
      <c r="C172" t="s">
        <v>484</v>
      </c>
      <c r="D172">
        <v>1</v>
      </c>
      <c r="F172" t="s">
        <v>1224</v>
      </c>
      <c r="G172" t="str">
        <f t="shared" si="4"/>
        <v>mod_sc_con</v>
      </c>
      <c r="H172" t="s">
        <v>497</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x14ac:dyDescent="0.25">
      <c r="A173" t="s">
        <v>611</v>
      </c>
      <c r="B173" t="s">
        <v>24</v>
      </c>
      <c r="C173" t="s">
        <v>484</v>
      </c>
      <c r="D173">
        <v>2</v>
      </c>
      <c r="F173" t="s">
        <v>1191</v>
      </c>
      <c r="G173" t="str">
        <f t="shared" si="4"/>
        <v>mod_sc_con</v>
      </c>
      <c r="H173" t="s">
        <v>497</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x14ac:dyDescent="0.25">
      <c r="A174" t="s">
        <v>697</v>
      </c>
      <c r="B174" t="s">
        <v>24</v>
      </c>
      <c r="C174" t="s">
        <v>484</v>
      </c>
      <c r="D174">
        <v>3</v>
      </c>
      <c r="F174" t="s">
        <v>2252</v>
      </c>
      <c r="G174" t="str">
        <f t="shared" si="4"/>
        <v>mod_sc_con</v>
      </c>
      <c r="H174" t="s">
        <v>497</v>
      </c>
      <c r="I174" t="str">
        <f t="shared" si="5"/>
        <v xml:space="preserve">    mod_sc_con_03: "Not appropriate for low [density](#density) or elusive species when recaptures too few to confidently infer the number and location of activity centres' ({{ ref_intext_clarke_et_al_2023 }}; {{ ref_intext_burgar_et_al_2018 }})"</v>
      </c>
    </row>
    <row r="175" spans="1:9" x14ac:dyDescent="0.25">
      <c r="A175" t="s">
        <v>703</v>
      </c>
      <c r="B175" t="s">
        <v>24</v>
      </c>
      <c r="C175" t="s">
        <v>484</v>
      </c>
      <c r="D175">
        <v>4</v>
      </c>
      <c r="F175" t="s">
        <v>2253</v>
      </c>
      <c r="G175" t="str">
        <f t="shared" si="4"/>
        <v>mod_sc_con</v>
      </c>
      <c r="H175" t="s">
        <v>497</v>
      </c>
      <c r="I175" t="str">
        <f t="shared" si="5"/>
        <v xml:space="preserve">    mod_sc_con_04: "Not appropriate for high-[density](#density) populations with evenly spaced activity centres (camera[-specific] counts will be too similar and impair activity centre inference)' ({{ ref_intext_clarke_et_al_2023 }})"</v>
      </c>
    </row>
    <row r="176" spans="1:9" x14ac:dyDescent="0.25">
      <c r="A176" t="s">
        <v>709</v>
      </c>
      <c r="B176" t="s">
        <v>24</v>
      </c>
      <c r="C176" t="s">
        <v>484</v>
      </c>
      <c r="D176">
        <v>5</v>
      </c>
      <c r="F176" t="s">
        <v>1192</v>
      </c>
      <c r="G176" t="str">
        <f t="shared" si="4"/>
        <v>mod_sc_con</v>
      </c>
      <c r="H176" t="s">
        <v>497</v>
      </c>
      <c r="I176" t="str">
        <f t="shared" si="5"/>
        <v xml:space="preserve">    mod_sc_con_05: "Ill-suited to populations that exhibit group-travelling behaviour' ({{ ref_intext_sun_et_al_2022 }}; {{ ref_intext_clarke_et_al_2023 }})"</v>
      </c>
    </row>
    <row r="177" spans="1:9" x14ac:dyDescent="0.25">
      <c r="A177" t="s">
        <v>714</v>
      </c>
      <c r="B177" t="s">
        <v>24</v>
      </c>
      <c r="C177" t="s">
        <v>484</v>
      </c>
      <c r="D177">
        <v>6</v>
      </c>
      <c r="F177" t="s">
        <v>2254</v>
      </c>
      <c r="G177" t="str">
        <f t="shared" si="4"/>
        <v>mod_sc_con</v>
      </c>
      <c r="H177" t="s">
        <v>497</v>
      </c>
      <c r="I177" t="str">
        <f t="shared" si="5"/>
        <v xml:space="preserve">    mod_sc_con_06: "Study design (camera arrangement) can dramatically affect the accuracy and precision of [density](#density) estimates' ({{ ref_intext_clarke_et_al_2023 }}; {{Sollmann, 2018}})"</v>
      </c>
    </row>
    <row r="178" spans="1:9" x14ac:dyDescent="0.25">
      <c r="A178" t="s">
        <v>718</v>
      </c>
      <c r="B178" t="s">
        <v>24</v>
      </c>
      <c r="C178" t="s">
        <v>484</v>
      </c>
      <c r="D178">
        <v>7</v>
      </c>
      <c r="F178" t="s">
        <v>1216</v>
      </c>
      <c r="G178" t="str">
        <f t="shared" si="4"/>
        <v>mod_sc_con</v>
      </c>
      <c r="H178" t="s">
        <v>497</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x14ac:dyDescent="0.25">
      <c r="A179" t="s">
        <v>561</v>
      </c>
      <c r="B179" t="s">
        <v>24</v>
      </c>
      <c r="C179" t="s">
        <v>491</v>
      </c>
      <c r="D179">
        <v>1</v>
      </c>
      <c r="F179" t="s">
        <v>1193</v>
      </c>
      <c r="G179" t="str">
        <f t="shared" si="4"/>
        <v>mod_sc_pro</v>
      </c>
      <c r="H179" t="s">
        <v>497</v>
      </c>
      <c r="I179" t="str">
        <f t="shared" si="5"/>
        <v xml:space="preserve">    mod_sc_pro_01: "Does not require individual identification ({{ ref_intext_clarke_et_al_2023 }})"</v>
      </c>
    </row>
    <row r="180" spans="1:9" x14ac:dyDescent="0.25">
      <c r="A180" t="s">
        <v>562</v>
      </c>
      <c r="B180" t="s">
        <v>29</v>
      </c>
      <c r="C180" t="s">
        <v>489</v>
      </c>
      <c r="D180">
        <v>1</v>
      </c>
      <c r="F180" t="s">
        <v>1080</v>
      </c>
      <c r="G180" t="str">
        <f t="shared" si="4"/>
        <v>mod_scr_secr_assump</v>
      </c>
      <c r="H180" t="s">
        <v>497</v>
      </c>
      <c r="I180" t="str">
        <f t="shared" si="5"/>
        <v xml:space="preserve">    mod_scr_secr_assump_01: "Demographic closure (i.e., no births or deaths) ({{ ref_intext_wearn_gloverkapfer_2017 }})"</v>
      </c>
    </row>
    <row r="181" spans="1:9" x14ac:dyDescent="0.25">
      <c r="A181" t="s">
        <v>612</v>
      </c>
      <c r="B181" t="s">
        <v>29</v>
      </c>
      <c r="C181" t="s">
        <v>489</v>
      </c>
      <c r="D181">
        <v>2</v>
      </c>
      <c r="F181" t="s">
        <v>1119</v>
      </c>
      <c r="G181" t="str">
        <f t="shared" si="4"/>
        <v>mod_scr_secr_assump</v>
      </c>
      <c r="H181" t="s">
        <v>497</v>
      </c>
      <c r="I181" t="str">
        <f t="shared" si="5"/>
        <v xml:space="preserve">    mod_scr_secr_assump_02: "Detection probability of different individuals is equal ({{ ref_intext_wearn_gloverkapfer_2017 }})"</v>
      </c>
    </row>
    <row r="182" spans="1:9" x14ac:dyDescent="0.25">
      <c r="A182" t="s">
        <v>635</v>
      </c>
      <c r="B182" t="s">
        <v>29</v>
      </c>
      <c r="C182" t="s">
        <v>489</v>
      </c>
      <c r="D182">
        <v>3</v>
      </c>
      <c r="F182" t="s">
        <v>1120</v>
      </c>
      <c r="G182" t="str">
        <f t="shared" si="4"/>
        <v>mod_scr_secr_assump</v>
      </c>
      <c r="H182" t="s">
        <v>496</v>
      </c>
      <c r="I182" t="str">
        <f t="shared" si="5"/>
        <v xml:space="preserve">    mod_scr_secr_assump_03: "or, for SECR, individuals have equal detection probability at a given distance from the centre of their home range ({{ ref_intext_wearn_gloverkapfer_2017 }})"</v>
      </c>
    </row>
    <row r="183" spans="1:9" x14ac:dyDescent="0.25">
      <c r="A183" t="s">
        <v>647</v>
      </c>
      <c r="B183" t="s">
        <v>29</v>
      </c>
      <c r="C183" t="s">
        <v>489</v>
      </c>
      <c r="D183">
        <v>4</v>
      </c>
      <c r="F183" t="s">
        <v>2255</v>
      </c>
      <c r="G183" t="str">
        <f t="shared" si="4"/>
        <v>mod_scr_secr_assump</v>
      </c>
      <c r="H183" t="s">
        <v>497</v>
      </c>
      <c r="I183" t="str">
        <f t="shared" si="5"/>
        <v xml:space="preserve">    mod_scr_secr_assump_04: "Detections of different individuals are [independent](#independent_detections) ({{ ref_intext_wearn_gloverkapfer_2017 }})"</v>
      </c>
    </row>
    <row r="184" spans="1:9" x14ac:dyDescent="0.25">
      <c r="A184" t="s">
        <v>658</v>
      </c>
      <c r="B184" t="s">
        <v>29</v>
      </c>
      <c r="C184" t="s">
        <v>489</v>
      </c>
      <c r="D184">
        <v>5</v>
      </c>
      <c r="F184" t="s">
        <v>1121</v>
      </c>
      <c r="G184" t="str">
        <f t="shared" si="4"/>
        <v>mod_scr_secr_assump</v>
      </c>
      <c r="H184" t="s">
        <v>497</v>
      </c>
      <c r="I184" t="str">
        <f t="shared" si="5"/>
        <v xml:space="preserve">    mod_scr_secr_assump_05: "Behaviour is unaffected by cameras and marking ({{ ref_intext_wearn_gloverkapfer_2017 }})"</v>
      </c>
    </row>
    <row r="185" spans="1:9" x14ac:dyDescent="0.25">
      <c r="A185" t="s">
        <v>667</v>
      </c>
      <c r="B185" t="s">
        <v>29</v>
      </c>
      <c r="C185" t="s">
        <v>489</v>
      </c>
      <c r="D185">
        <v>6</v>
      </c>
      <c r="F185" t="s">
        <v>1122</v>
      </c>
      <c r="G185" t="str">
        <f t="shared" si="4"/>
        <v>mod_scr_secr_assump</v>
      </c>
      <c r="H185" t="s">
        <v>497</v>
      </c>
      <c r="I185" t="str">
        <f t="shared" si="5"/>
        <v xml:space="preserve">    mod_scr_secr_assump_06: "Individuals do not lose marks ({{ ref_intext_wearn_gloverkapfer_2017 }})"</v>
      </c>
    </row>
    <row r="186" spans="1:9" x14ac:dyDescent="0.25">
      <c r="A186" t="s">
        <v>674</v>
      </c>
      <c r="B186" t="s">
        <v>29</v>
      </c>
      <c r="C186" t="s">
        <v>489</v>
      </c>
      <c r="D186">
        <v>7</v>
      </c>
      <c r="F186" t="s">
        <v>1123</v>
      </c>
      <c r="G186" t="str">
        <f t="shared" si="4"/>
        <v>mod_scr_secr_assump</v>
      </c>
      <c r="H186" t="s">
        <v>497</v>
      </c>
      <c r="I186" t="str">
        <f t="shared" si="5"/>
        <v xml:space="preserve">    mod_scr_secr_assump_07: "Individuals are not misidentified ({{ ref_intext_wearn_gloverkapfer_2017 }})"</v>
      </c>
    </row>
    <row r="187" spans="1:9" x14ac:dyDescent="0.25">
      <c r="A187" t="s">
        <v>680</v>
      </c>
      <c r="B187" t="s">
        <v>29</v>
      </c>
      <c r="C187" t="s">
        <v>489</v>
      </c>
      <c r="D187">
        <v>8</v>
      </c>
      <c r="F187" t="s">
        <v>2256</v>
      </c>
      <c r="G187" t="str">
        <f t="shared" si="4"/>
        <v>mod_scr_secr_assump</v>
      </c>
      <c r="H187" t="s">
        <v>497</v>
      </c>
      <c r="I187" t="str">
        <f t="shared" si="5"/>
        <v xml:space="preserve">    mod_scr_secr_assump_08: "[Surveys](#survey) are independent ({{ ref_intext_wearn_gloverkapfer_2017 }})"</v>
      </c>
    </row>
    <row r="188" spans="1:9" x14ac:dyDescent="0.25">
      <c r="A188" t="s">
        <v>685</v>
      </c>
      <c r="B188" t="s">
        <v>29</v>
      </c>
      <c r="C188" t="s">
        <v>489</v>
      </c>
      <c r="D188">
        <v>9</v>
      </c>
      <c r="F188" t="s">
        <v>1124</v>
      </c>
      <c r="G188" t="str">
        <f t="shared" si="4"/>
        <v>mod_scr_secr_assump</v>
      </c>
      <c r="H188" t="s">
        <v>497</v>
      </c>
      <c r="I188" t="str">
        <f t="shared" si="5"/>
        <v xml:space="preserve">    mod_scr_secr_assump_09: "For conventional models, geographic closure (i.e., no immigration or emigration) ({{ ref_intext_wearn_gloverkapfer_2017 }})"</v>
      </c>
    </row>
    <row r="189" spans="1:9" x14ac:dyDescent="0.25">
      <c r="A189" t="s">
        <v>502</v>
      </c>
      <c r="B189" t="s">
        <v>29</v>
      </c>
      <c r="C189" t="s">
        <v>489</v>
      </c>
      <c r="D189">
        <v>10</v>
      </c>
      <c r="F189" t="s">
        <v>1194</v>
      </c>
      <c r="G189" t="str">
        <f t="shared" si="4"/>
        <v>mod_scr_secr_assump</v>
      </c>
      <c r="H189" t="s">
        <v>497</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x14ac:dyDescent="0.25">
      <c r="A190" t="s">
        <v>503</v>
      </c>
      <c r="B190" t="s">
        <v>29</v>
      </c>
      <c r="C190" t="s">
        <v>489</v>
      </c>
      <c r="D190">
        <v>11</v>
      </c>
      <c r="F190" t="s">
        <v>1125</v>
      </c>
      <c r="G190" t="str">
        <f t="shared" si="4"/>
        <v>mod_scr_secr_assump</v>
      </c>
      <c r="H190" t="s">
        <v>496</v>
      </c>
      <c r="I190" t="str">
        <f t="shared" si="5"/>
        <v xml:space="preserve">    mod_scr_secr_assump_11: "Home ranges are stable ({{ ref_intext_wearn_gloverkapfer_2017 }})"</v>
      </c>
    </row>
    <row r="191" spans="1:9" x14ac:dyDescent="0.25">
      <c r="A191" t="s">
        <v>504</v>
      </c>
      <c r="B191" t="s">
        <v>29</v>
      </c>
      <c r="C191" t="s">
        <v>489</v>
      </c>
      <c r="D191">
        <v>12</v>
      </c>
      <c r="F191" t="s">
        <v>1126</v>
      </c>
      <c r="G191" t="str">
        <f t="shared" si="4"/>
        <v>mod_scr_secr_assump</v>
      </c>
      <c r="H191" t="s">
        <v>496</v>
      </c>
      <c r="I191" t="str">
        <f t="shared" si="5"/>
        <v xml:space="preserve">    mod_scr_secr_assump_12: "Movement is unaffected by cameras ({{ ref_intext_wearn_gloverkapfer_2017 }})"</v>
      </c>
    </row>
    <row r="192" spans="1:9" x14ac:dyDescent="0.25">
      <c r="A192" t="s">
        <v>505</v>
      </c>
      <c r="B192" t="s">
        <v>29</v>
      </c>
      <c r="C192" t="s">
        <v>489</v>
      </c>
      <c r="D192">
        <v>13</v>
      </c>
      <c r="F192" t="s">
        <v>2257</v>
      </c>
      <c r="G192" t="str">
        <f t="shared" si="4"/>
        <v>mod_scr_secr_assump</v>
      </c>
      <c r="H192" t="s">
        <v>496</v>
      </c>
      <c r="I192" t="str">
        <f t="shared" si="5"/>
        <v xml:space="preserve">    mod_scr_secr_assump_13: "[Camera locations](#camera_location) are randomly placed with respect to the distribution and orientation of home ranges ({{ ref_intext_wearn_gloverkapfer_2017 }})"</v>
      </c>
    </row>
    <row r="193" spans="1:9" x14ac:dyDescent="0.25">
      <c r="A193" t="s">
        <v>506</v>
      </c>
      <c r="B193" t="s">
        <v>29</v>
      </c>
      <c r="C193" t="s">
        <v>489</v>
      </c>
      <c r="D193">
        <v>14</v>
      </c>
      <c r="F193" t="s">
        <v>1127</v>
      </c>
      <c r="G193" t="str">
        <f t="shared" si="4"/>
        <v>mod_scr_secr_assump</v>
      </c>
      <c r="H193" t="s">
        <v>496</v>
      </c>
      <c r="I193" t="str">
        <f t="shared" si="5"/>
        <v xml:space="preserve">    mod_scr_secr_assump_14: "Distribution of home range centres follows a defined distribution (Poisson, or other, e.g., negative binomial) ({{ ref_intext_wearn_gloverkapfer_2017 }})"</v>
      </c>
    </row>
    <row r="194" spans="1:9" x14ac:dyDescent="0.25">
      <c r="A194" t="s">
        <v>563</v>
      </c>
      <c r="B194" t="s">
        <v>29</v>
      </c>
      <c r="C194" t="s">
        <v>484</v>
      </c>
      <c r="D194">
        <v>1</v>
      </c>
      <c r="F194" t="s">
        <v>1128</v>
      </c>
      <c r="G194" t="str">
        <f t="shared" ref="G194:G257" si="6">B194&amp;"_"&amp;C194</f>
        <v>mod_scr_secr_con</v>
      </c>
      <c r="H194" t="s">
        <v>497</v>
      </c>
      <c r="I194" t="str">
        <f t="shared" ref="I194:I257" si="7">"    "&amp;A194&amp;": "&amp;""""&amp;F194&amp;""""</f>
        <v xml:space="preserve">    mod_scr_secr_con_01: "Requires that individuals are identifiable ({{ ref_intext_wearn_gloverkapfer_2017 }})"</v>
      </c>
    </row>
    <row r="195" spans="1:9" x14ac:dyDescent="0.25">
      <c r="A195" t="s">
        <v>613</v>
      </c>
      <c r="B195" t="s">
        <v>29</v>
      </c>
      <c r="C195" t="s">
        <v>484</v>
      </c>
      <c r="D195">
        <v>2</v>
      </c>
      <c r="F195" t="s">
        <v>1129</v>
      </c>
      <c r="G195" t="str">
        <f t="shared" si="6"/>
        <v>mod_scr_secr_con</v>
      </c>
      <c r="H195" t="s">
        <v>497</v>
      </c>
      <c r="I195" t="str">
        <f t="shared" si="7"/>
        <v xml:space="preserve">    mod_scr_secr_con_02: "Requires that a minimum number of individuals are trapped (each recaptured multiple times ideally) ({{ ref_intext_wearn_gloverkapfer_2017 }})"</v>
      </c>
    </row>
    <row r="196" spans="1:9" x14ac:dyDescent="0.25">
      <c r="A196" t="s">
        <v>698</v>
      </c>
      <c r="B196" t="s">
        <v>29</v>
      </c>
      <c r="C196" t="s">
        <v>484</v>
      </c>
      <c r="D196">
        <v>3</v>
      </c>
      <c r="F196" t="s">
        <v>1130</v>
      </c>
      <c r="G196" t="str">
        <f t="shared" si="6"/>
        <v>mod_scr_secr_con</v>
      </c>
      <c r="H196" t="s">
        <v>497</v>
      </c>
      <c r="I196" t="str">
        <f t="shared" si="7"/>
        <v xml:space="preserve">    mod_scr_secr_con_03: "Requires that each individual is captured at a number of camera locations ({{ ref_intext_wearn_gloverkapfer_2017 }})"</v>
      </c>
    </row>
    <row r="197" spans="1:9" x14ac:dyDescent="0.25">
      <c r="A197" t="s">
        <v>704</v>
      </c>
      <c r="B197" t="s">
        <v>29</v>
      </c>
      <c r="C197" t="s">
        <v>484</v>
      </c>
      <c r="D197">
        <v>4</v>
      </c>
      <c r="F197" t="s">
        <v>2258</v>
      </c>
      <c r="G197" t="str">
        <f t="shared" si="6"/>
        <v>mod_scr_secr_con</v>
      </c>
      <c r="H197" t="s">
        <v>497</v>
      </c>
      <c r="I197" t="str">
        <f t="shared" si="7"/>
        <v xml:space="preserve">    mod_scr_secr_con_04: "Multiple cameras per station may be required to identify individuals; difficult to implement at large spatial scales as it requires a high [density](#density) of cameras ({{ ref_intext_morin_et_al_2022 }})"</v>
      </c>
    </row>
    <row r="198" spans="1:9" x14ac:dyDescent="0.25">
      <c r="A198" t="s">
        <v>710</v>
      </c>
      <c r="B198" t="s">
        <v>29</v>
      </c>
      <c r="C198" t="s">
        <v>484</v>
      </c>
      <c r="D198">
        <v>5</v>
      </c>
      <c r="F198" t="s">
        <v>1195</v>
      </c>
      <c r="G198" t="str">
        <f t="shared" si="6"/>
        <v>mod_scr_secr_con</v>
      </c>
      <c r="H198" t="s">
        <v>497</v>
      </c>
      <c r="I198" t="str">
        <f t="shared" si="7"/>
        <v xml:space="preserve">    mod_scr_secr_con_05: "May not be precise enough for long-term monitoring ({{ ref_intext_green_et_al_2020 }})"</v>
      </c>
    </row>
    <row r="199" spans="1:9" x14ac:dyDescent="0.25">
      <c r="A199" t="s">
        <v>715</v>
      </c>
      <c r="B199" t="s">
        <v>29</v>
      </c>
      <c r="C199" t="s">
        <v>484</v>
      </c>
      <c r="D199">
        <v>6</v>
      </c>
      <c r="F199" t="s">
        <v>1217</v>
      </c>
      <c r="G199" t="str">
        <f t="shared" si="6"/>
        <v>mod_scr_secr_con</v>
      </c>
      <c r="H199" t="s">
        <v>497</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x14ac:dyDescent="0.25">
      <c r="A200" t="s">
        <v>719</v>
      </c>
      <c r="B200" t="s">
        <v>29</v>
      </c>
      <c r="C200" t="s">
        <v>484</v>
      </c>
      <c r="D200">
        <v>7</v>
      </c>
      <c r="F200" t="s">
        <v>2259</v>
      </c>
      <c r="G200" t="str">
        <f t="shared" si="6"/>
        <v>mod_scr_secr_con</v>
      </c>
      <c r="H200" t="s">
        <v>497</v>
      </c>
      <c r="I200" t="str">
        <f t="shared" si="7"/>
        <v xml:space="preserve">    mod_scr_secr_con_07: "½ MMDM (Mean Maximum Distance Moved) will usually lead to an underestimation of home range size and thus overestimation of [density](#density) ({{ ref_intext_parmenter_et_al_2003 }}; {{ ref_intext_noss_et_al_2012 }}; {{ ref_intext_wearn_gloverkapfer_2017 }})"</v>
      </c>
    </row>
    <row r="201" spans="1:9" x14ac:dyDescent="0.25">
      <c r="A201" t="s">
        <v>564</v>
      </c>
      <c r="B201" t="s">
        <v>29</v>
      </c>
      <c r="C201" t="s">
        <v>491</v>
      </c>
      <c r="D201">
        <v>1</v>
      </c>
      <c r="F201" t="s">
        <v>2260</v>
      </c>
      <c r="G201" t="str">
        <f t="shared" si="6"/>
        <v>mod_scr_secr_pro</v>
      </c>
      <c r="H201" t="s">
        <v>497</v>
      </c>
      <c r="I201" t="str">
        <f t="shared" si="7"/>
        <v xml:space="preserve">    mod_scr_secr_pro_01: "Produces direct estimates of [density](#density) or population size for explicit spatial regions ({{ ref_intext_chandler_royle_2013 }})"</v>
      </c>
    </row>
    <row r="202" spans="1:9" x14ac:dyDescent="0.25">
      <c r="A202" t="s">
        <v>614</v>
      </c>
      <c r="B202" t="s">
        <v>29</v>
      </c>
      <c r="C202" t="s">
        <v>491</v>
      </c>
      <c r="D202">
        <v>2</v>
      </c>
      <c r="F202" t="s">
        <v>1131</v>
      </c>
      <c r="G202" t="str">
        <f t="shared" si="6"/>
        <v>mod_scr_secr_pro</v>
      </c>
      <c r="H202" t="s">
        <v>497</v>
      </c>
      <c r="I202" t="str">
        <f t="shared" si="7"/>
        <v xml:space="preserve">    mod_scr_secr_pro_02: "Allows researchers to mark a subset of the population / to take advantage of natural markings ({{ ref_intext_wearn_gloverkapfer_2017 }})"</v>
      </c>
    </row>
    <row r="203" spans="1:9" x14ac:dyDescent="0.25">
      <c r="A203" t="s">
        <v>729</v>
      </c>
      <c r="B203" t="s">
        <v>29</v>
      </c>
      <c r="C203" t="s">
        <v>491</v>
      </c>
      <c r="D203">
        <v>3</v>
      </c>
      <c r="F203" t="s">
        <v>1132</v>
      </c>
      <c r="G203" t="str">
        <f t="shared" si="6"/>
        <v>mod_scr_secr_pro</v>
      </c>
      <c r="H203" t="s">
        <v>497</v>
      </c>
      <c r="I203" t="str">
        <f t="shared" si="7"/>
        <v xml:space="preserve">    mod_scr_secr_pro_03: "Estimates are fully comparable across space, time, species and studies ({{ ref_intext_wearn_gloverkapfer_2017 }})"</v>
      </c>
    </row>
    <row r="204" spans="1:9" x14ac:dyDescent="0.25">
      <c r="A204" t="s">
        <v>736</v>
      </c>
      <c r="B204" t="s">
        <v>29</v>
      </c>
      <c r="C204" t="s">
        <v>491</v>
      </c>
      <c r="D204">
        <v>4</v>
      </c>
      <c r="F204" t="s">
        <v>2261</v>
      </c>
      <c r="G204" t="str">
        <f t="shared" si="6"/>
        <v>mod_scr_secr_pro</v>
      </c>
      <c r="H204" t="s">
        <v>497</v>
      </c>
      <c r="I204" t="str">
        <f t="shared" si="7"/>
        <v xml:space="preserve">    mod_scr_secr_pro_04: "[Density](#density) estimates obtained in a single model, fully incorporate spatial information of locations and individuals ({{ ref_intext_wearn_gloverkapfer_2017 }})"</v>
      </c>
    </row>
    <row r="205" spans="1:9" x14ac:dyDescent="0.25">
      <c r="A205" t="s">
        <v>740</v>
      </c>
      <c r="B205" t="s">
        <v>29</v>
      </c>
      <c r="C205" t="s">
        <v>491</v>
      </c>
      <c r="D205">
        <v>5</v>
      </c>
      <c r="F205" t="s">
        <v>1787</v>
      </c>
      <c r="G205" t="str">
        <f t="shared" si="6"/>
        <v>mod_scr_secr_pro</v>
      </c>
      <c r="H205" t="s">
        <v>497</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x14ac:dyDescent="0.25">
      <c r="A206" t="s">
        <v>741</v>
      </c>
      <c r="B206" t="s">
        <v>29</v>
      </c>
      <c r="C206" t="s">
        <v>491</v>
      </c>
      <c r="D206">
        <v>6</v>
      </c>
      <c r="F206" t="s">
        <v>1133</v>
      </c>
      <c r="G206" t="str">
        <f t="shared" si="6"/>
        <v>mod_scr_secr_pro</v>
      </c>
      <c r="H206" t="s">
        <v>497</v>
      </c>
      <c r="I206" t="str">
        <f t="shared" si="7"/>
        <v xml:space="preserve">    mod_scr_secr_pro_06: "Flexibility in study design (e.g., 'holes' in the trapping grid) ({{ ref_intext_wearn_gloverkapfer_2017 }})"</v>
      </c>
    </row>
    <row r="207" spans="1:9" x14ac:dyDescent="0.25">
      <c r="A207" t="s">
        <v>743</v>
      </c>
      <c r="B207" t="s">
        <v>29</v>
      </c>
      <c r="C207" t="s">
        <v>491</v>
      </c>
      <c r="D207">
        <v>7</v>
      </c>
      <c r="F207" t="s">
        <v>1229</v>
      </c>
      <c r="G207" t="str">
        <f t="shared" si="6"/>
        <v>mod_scr_secr_pro</v>
      </c>
      <c r="H207" t="s">
        <v>497</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x14ac:dyDescent="0.25">
      <c r="A208" t="s">
        <v>745</v>
      </c>
      <c r="B208" t="s">
        <v>29</v>
      </c>
      <c r="C208" t="s">
        <v>491</v>
      </c>
      <c r="D208">
        <v>8</v>
      </c>
      <c r="F208" t="s">
        <v>1225</v>
      </c>
      <c r="G208" t="str">
        <f t="shared" si="6"/>
        <v>mod_scr_secr_pro</v>
      </c>
      <c r="H208" t="s">
        <v>497</v>
      </c>
      <c r="I208" t="str">
        <f t="shared" si="7"/>
        <v xml:space="preserve">    mod_scr_secr_pro_08: "Avoid ad-hoc definitions of study area and edge effects ({{ ref_intext_doran_myers_2018 }})"</v>
      </c>
    </row>
    <row r="209" spans="1:9" x14ac:dyDescent="0.25">
      <c r="A209" t="s">
        <v>746</v>
      </c>
      <c r="B209" t="s">
        <v>29</v>
      </c>
      <c r="C209" t="s">
        <v>491</v>
      </c>
      <c r="D209">
        <v>9</v>
      </c>
      <c r="F209" t="s">
        <v>2262</v>
      </c>
      <c r="G209" t="str">
        <f t="shared" si="6"/>
        <v>mod_scr_secr_pro</v>
      </c>
      <c r="H209" t="s">
        <v>497</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x14ac:dyDescent="0.25">
      <c r="A210" t="s">
        <v>565</v>
      </c>
      <c r="B210" t="s">
        <v>26</v>
      </c>
      <c r="C210" t="s">
        <v>489</v>
      </c>
      <c r="D210">
        <v>1</v>
      </c>
      <c r="F210" t="s">
        <v>1209</v>
      </c>
      <c r="G210" t="str">
        <f t="shared" si="6"/>
        <v>mod_smr_assump</v>
      </c>
      <c r="H210" t="s">
        <v>497</v>
      </c>
      <c r="I210" t="str">
        <f t="shared" si="7"/>
        <v xml:space="preserve">    mod_smr_assump_01: "Demographic closure (i.e., no births or deaths) ({{ ref_intext_chandler_royle_2013 }}; {{ ref_intext_clarke_et_al_2023 }})"</v>
      </c>
    </row>
    <row r="211" spans="1:9" x14ac:dyDescent="0.25">
      <c r="A211" t="s">
        <v>615</v>
      </c>
      <c r="B211" t="s">
        <v>26</v>
      </c>
      <c r="C211" t="s">
        <v>489</v>
      </c>
      <c r="D211">
        <v>2</v>
      </c>
      <c r="F211" t="s">
        <v>1210</v>
      </c>
      <c r="G211" t="str">
        <f t="shared" si="6"/>
        <v>mod_smr_assump</v>
      </c>
      <c r="H211" t="s">
        <v>497</v>
      </c>
      <c r="I211" t="str">
        <f t="shared" si="7"/>
        <v xml:space="preserve">    mod_smr_assump_02: "Geographic closure (i.e., no immigration or emigration) ({{ ref_intext_chandler_royle_2013 }}; {{ ref_intext_clarke_et_al_2023 }})"</v>
      </c>
    </row>
    <row r="212" spans="1:9" x14ac:dyDescent="0.25">
      <c r="A212" t="s">
        <v>636</v>
      </c>
      <c r="B212" t="s">
        <v>26</v>
      </c>
      <c r="C212" t="s">
        <v>489</v>
      </c>
      <c r="D212">
        <v>3</v>
      </c>
      <c r="F212" t="s">
        <v>1218</v>
      </c>
      <c r="G212" t="str">
        <f t="shared" si="6"/>
        <v>mod_smr_assump</v>
      </c>
      <c r="H212" t="s">
        <v>497</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x14ac:dyDescent="0.25">
      <c r="A213" t="s">
        <v>648</v>
      </c>
      <c r="B213" t="s">
        <v>26</v>
      </c>
      <c r="C213" t="s">
        <v>489</v>
      </c>
      <c r="D213">
        <v>4</v>
      </c>
      <c r="F213" t="s">
        <v>1123</v>
      </c>
      <c r="G213" t="str">
        <f t="shared" si="6"/>
        <v>mod_smr_assump</v>
      </c>
      <c r="H213" t="s">
        <v>497</v>
      </c>
      <c r="I213" t="str">
        <f t="shared" si="7"/>
        <v xml:space="preserve">    mod_smr_assump_04: "Individuals are not misidentified ({{ ref_intext_wearn_gloverkapfer_2017 }})"</v>
      </c>
    </row>
    <row r="214" spans="1:9" x14ac:dyDescent="0.25">
      <c r="A214" t="s">
        <v>659</v>
      </c>
      <c r="B214" t="s">
        <v>26</v>
      </c>
      <c r="C214" t="s">
        <v>489</v>
      </c>
      <c r="D214">
        <v>5</v>
      </c>
      <c r="F214" t="s">
        <v>1196</v>
      </c>
      <c r="G214" t="str">
        <f t="shared" si="6"/>
        <v>mod_smr_assump</v>
      </c>
      <c r="H214" t="s">
        <v>497</v>
      </c>
      <c r="I214" t="str">
        <f t="shared" si="7"/>
        <v xml:space="preserve">    mod_smr_assump_05: "Failure to identify marked individuals is random ({{ ref_intext_whittington_et_al_2018 }}; {{ ref_intext_clarke_et_al_2023 }})"</v>
      </c>
    </row>
    <row r="215" spans="1:9" x14ac:dyDescent="0.25">
      <c r="A215" t="s">
        <v>668</v>
      </c>
      <c r="B215" t="s">
        <v>26</v>
      </c>
      <c r="C215" t="s">
        <v>489</v>
      </c>
      <c r="D215">
        <v>6</v>
      </c>
      <c r="F215" t="s">
        <v>1197</v>
      </c>
      <c r="G215" t="str">
        <f t="shared" si="6"/>
        <v>mod_smr_assump</v>
      </c>
      <c r="H215" t="s">
        <v>497</v>
      </c>
      <c r="I215" t="str">
        <f t="shared" si="7"/>
        <v xml:space="preserve">    mod_smr_assump_06: "Marked animals are a random sample of the population with home ranges located inside the state space ({{ ref_intext_sollmann_et_al_2013a }}; {{ ref_intext_rich_et_al_2014 }})"</v>
      </c>
    </row>
    <row r="216" spans="1:9" x14ac:dyDescent="0.25">
      <c r="A216" t="s">
        <v>675</v>
      </c>
      <c r="B216" t="s">
        <v>26</v>
      </c>
      <c r="C216" t="s">
        <v>489</v>
      </c>
      <c r="D216">
        <v>7</v>
      </c>
      <c r="F216" t="s">
        <v>2215</v>
      </c>
      <c r="G216" t="str">
        <f t="shared" si="6"/>
        <v>mod_smr_assump</v>
      </c>
      <c r="H216" t="s">
        <v>497</v>
      </c>
      <c r="I216" t="str">
        <f t="shared" si="7"/>
        <v xml:space="preserve">    mod_smr_assump_07: "Detections are [independent](#independent_detections) ({{ ref_intext_chandler_royle_2013 }}; {{ ref_intext_clarke_et_al_2023 }})"</v>
      </c>
    </row>
    <row r="217" spans="1:9" x14ac:dyDescent="0.25">
      <c r="A217" t="s">
        <v>681</v>
      </c>
      <c r="B217" t="s">
        <v>26</v>
      </c>
      <c r="C217" t="s">
        <v>489</v>
      </c>
      <c r="D217">
        <v>8</v>
      </c>
      <c r="F217" t="s">
        <v>1134</v>
      </c>
      <c r="G217" t="str">
        <f t="shared" si="6"/>
        <v>mod_smr_assump</v>
      </c>
      <c r="H217" t="s">
        <v>497</v>
      </c>
      <c r="I217" t="str">
        <f t="shared" si="7"/>
        <v xml:space="preserve">    mod_smr_assump_08: "Individuals have equal detection probability at a given distance from the centre of their home range ({{ ref_intext_wearn_gloverkapfer_2017 }})"</v>
      </c>
    </row>
    <row r="218" spans="1:9" x14ac:dyDescent="0.25">
      <c r="A218" t="s">
        <v>686</v>
      </c>
      <c r="B218" t="s">
        <v>26</v>
      </c>
      <c r="C218" t="s">
        <v>489</v>
      </c>
      <c r="D218">
        <v>9</v>
      </c>
      <c r="F218" t="s">
        <v>2255</v>
      </c>
      <c r="G218" t="str">
        <f t="shared" si="6"/>
        <v>mod_smr_assump</v>
      </c>
      <c r="H218" t="s">
        <v>497</v>
      </c>
      <c r="I218" t="str">
        <f t="shared" si="7"/>
        <v xml:space="preserve">    mod_smr_assump_09: "Detections of different individuals are [independent](#independent_detections) ({{ ref_intext_wearn_gloverkapfer_2017 }})"</v>
      </c>
    </row>
    <row r="219" spans="1:9" x14ac:dyDescent="0.25">
      <c r="A219" t="s">
        <v>507</v>
      </c>
      <c r="B219" t="s">
        <v>26</v>
      </c>
      <c r="C219" t="s">
        <v>489</v>
      </c>
      <c r="D219">
        <v>10</v>
      </c>
      <c r="F219" t="s">
        <v>1126</v>
      </c>
      <c r="G219" t="str">
        <f t="shared" si="6"/>
        <v>mod_smr_assump</v>
      </c>
      <c r="H219" t="s">
        <v>497</v>
      </c>
      <c r="I219" t="str">
        <f t="shared" si="7"/>
        <v xml:space="preserve">    mod_smr_assump_10: "Movement is unaffected by cameras ({{ ref_intext_wearn_gloverkapfer_2017 }})"</v>
      </c>
    </row>
    <row r="220" spans="1:9" x14ac:dyDescent="0.25">
      <c r="A220" t="s">
        <v>508</v>
      </c>
      <c r="B220" t="s">
        <v>26</v>
      </c>
      <c r="C220" t="s">
        <v>489</v>
      </c>
      <c r="D220">
        <v>11</v>
      </c>
      <c r="F220" t="s">
        <v>1121</v>
      </c>
      <c r="G220" t="str">
        <f t="shared" si="6"/>
        <v>mod_smr_assump</v>
      </c>
      <c r="H220" t="s">
        <v>497</v>
      </c>
      <c r="I220" t="str">
        <f t="shared" si="7"/>
        <v xml:space="preserve">    mod_smr_assump_11: "Behaviour is unaffected by cameras and marking ({{ ref_intext_wearn_gloverkapfer_2017 }})"</v>
      </c>
    </row>
    <row r="221" spans="1:9" x14ac:dyDescent="0.25">
      <c r="A221" t="s">
        <v>509</v>
      </c>
      <c r="B221" t="s">
        <v>26</v>
      </c>
      <c r="C221" t="s">
        <v>489</v>
      </c>
      <c r="D221">
        <v>12</v>
      </c>
      <c r="F221" t="s">
        <v>1135</v>
      </c>
      <c r="G221" t="str">
        <f t="shared" si="6"/>
        <v>mod_smr_assump</v>
      </c>
      <c r="H221" t="s">
        <v>497</v>
      </c>
      <c r="I221" t="str">
        <f t="shared" si="7"/>
        <v xml:space="preserve">    mod_smr_assump_12: "Camera locations are randomly placed relative to the distribution and orientation of home ranges ({{ ref_intext_wearn_gloverkapfer_2017 }})"</v>
      </c>
    </row>
    <row r="222" spans="1:9" x14ac:dyDescent="0.25">
      <c r="A222" t="s">
        <v>510</v>
      </c>
      <c r="B222" t="s">
        <v>26</v>
      </c>
      <c r="C222" t="s">
        <v>489</v>
      </c>
      <c r="D222">
        <v>13</v>
      </c>
      <c r="F222" t="s">
        <v>1213</v>
      </c>
      <c r="G222" t="str">
        <f t="shared" si="6"/>
        <v>mod_smr_assump</v>
      </c>
      <c r="H222" t="s">
        <v>497</v>
      </c>
      <c r="I222" t="str">
        <f t="shared" si="7"/>
        <v xml:space="preserve">    mod_smr_assump_13: "Camera locations are close enough together that animals are detected at multiple cameras ({{ ref_intext_chandler_royle_2013 }}; {{ ref_intext_clarke_et_al_2023 }})"</v>
      </c>
    </row>
    <row r="223" spans="1:9" x14ac:dyDescent="0.25">
      <c r="A223" t="s">
        <v>511</v>
      </c>
      <c r="B223" t="s">
        <v>26</v>
      </c>
      <c r="C223" t="s">
        <v>489</v>
      </c>
      <c r="D223">
        <v>14</v>
      </c>
      <c r="F223" t="s">
        <v>2256</v>
      </c>
      <c r="G223" t="str">
        <f t="shared" si="6"/>
        <v>mod_smr_assump</v>
      </c>
      <c r="H223" t="s">
        <v>497</v>
      </c>
      <c r="I223" t="str">
        <f t="shared" si="7"/>
        <v xml:space="preserve">    mod_smr_assump_14: "[Surveys](#survey) are independent ({{ ref_intext_wearn_gloverkapfer_2017 }})"</v>
      </c>
    </row>
    <row r="224" spans="1:9" x14ac:dyDescent="0.25">
      <c r="A224" t="s">
        <v>512</v>
      </c>
      <c r="B224" t="s">
        <v>26</v>
      </c>
      <c r="C224" t="s">
        <v>489</v>
      </c>
      <c r="D224">
        <v>15</v>
      </c>
      <c r="F224" t="s">
        <v>1125</v>
      </c>
      <c r="G224" t="str">
        <f t="shared" si="6"/>
        <v>mod_smr_assump</v>
      </c>
      <c r="H224" t="s">
        <v>497</v>
      </c>
      <c r="I224" t="str">
        <f t="shared" si="7"/>
        <v xml:space="preserve">    mod_smr_assump_15: "Home ranges are stable ({{ ref_intext_wearn_gloverkapfer_2017 }})"</v>
      </c>
    </row>
    <row r="225" spans="1:9" x14ac:dyDescent="0.25">
      <c r="A225" t="s">
        <v>513</v>
      </c>
      <c r="B225" t="s">
        <v>26</v>
      </c>
      <c r="C225" t="s">
        <v>489</v>
      </c>
      <c r="D225">
        <v>16</v>
      </c>
      <c r="F225" t="s">
        <v>1127</v>
      </c>
      <c r="G225" t="str">
        <f t="shared" si="6"/>
        <v>mod_smr_assump</v>
      </c>
      <c r="H225" t="s">
        <v>497</v>
      </c>
      <c r="I225" t="str">
        <f t="shared" si="7"/>
        <v xml:space="preserve">    mod_smr_assump_16: "Distribution of home range centres follows a defined distribution (Poisson, or other, e.g., negative binomial) ({{ ref_intext_wearn_gloverkapfer_2017 }})"</v>
      </c>
    </row>
    <row r="226" spans="1:9" x14ac:dyDescent="0.25">
      <c r="A226" t="s">
        <v>514</v>
      </c>
      <c r="B226" t="s">
        <v>26</v>
      </c>
      <c r="C226" t="s">
        <v>489</v>
      </c>
      <c r="D226">
        <v>17</v>
      </c>
      <c r="F226" t="s">
        <v>1214</v>
      </c>
      <c r="G226" t="str">
        <f t="shared" si="6"/>
        <v>mod_smr_assump</v>
      </c>
      <c r="H226" t="s">
        <v>497</v>
      </c>
      <c r="I226" t="str">
        <f t="shared" si="7"/>
        <v xml:space="preserve">    mod_smr_assump_17: "Animals’ activity centres are randomly dispersed ({{ ref_intext_chandler_royle_2013 }}; {{ ref_intext_clarke_et_al_2023 }})"</v>
      </c>
    </row>
    <row r="227" spans="1:9" x14ac:dyDescent="0.25">
      <c r="A227" t="s">
        <v>566</v>
      </c>
      <c r="B227" t="s">
        <v>26</v>
      </c>
      <c r="C227" t="s">
        <v>484</v>
      </c>
      <c r="D227">
        <v>1</v>
      </c>
      <c r="F227" t="s">
        <v>1136</v>
      </c>
      <c r="G227" t="str">
        <f t="shared" si="6"/>
        <v>mod_smr_con</v>
      </c>
      <c r="H227" t="s">
        <v>497</v>
      </c>
      <c r="I227" t="str">
        <f t="shared" si="7"/>
        <v xml:space="preserve">    mod_smr_con_01: "Animals may have to be physically captured and marked if natural marks do not exist on enough individuals ({{ ref_intext_wearn_gloverkapfer_2017 }})"</v>
      </c>
    </row>
    <row r="228" spans="1:9" x14ac:dyDescent="0.25">
      <c r="A228" t="s">
        <v>616</v>
      </c>
      <c r="B228" t="s">
        <v>26</v>
      </c>
      <c r="C228" t="s">
        <v>484</v>
      </c>
      <c r="D228">
        <v>2</v>
      </c>
      <c r="F228" t="s">
        <v>1137</v>
      </c>
      <c r="G228" t="str">
        <f t="shared" si="6"/>
        <v>mod_smr_con</v>
      </c>
      <c r="H228" t="s">
        <v>497</v>
      </c>
      <c r="I228" t="str">
        <f t="shared" si="7"/>
        <v xml:space="preserve">    mod_smr_con_02: "All individuals must be identifiable ({{ ref_intext_wearn_gloverkapfer_2017 }})"</v>
      </c>
    </row>
    <row r="229" spans="1:9" x14ac:dyDescent="0.25">
      <c r="A229" t="s">
        <v>699</v>
      </c>
      <c r="B229" t="s">
        <v>26</v>
      </c>
      <c r="C229" t="s">
        <v>484</v>
      </c>
      <c r="D229">
        <v>3</v>
      </c>
      <c r="F229" t="s">
        <v>2263</v>
      </c>
      <c r="G229" t="str">
        <f t="shared" si="6"/>
        <v>mod_smr_con</v>
      </c>
      <c r="H229" t="s">
        <v>497</v>
      </c>
      <c r="I229" t="str">
        <f t="shared" si="7"/>
        <v xml:space="preserve">    mod_smr_con_03: "Allows for [density](#density) estimation for a unmarked population, but the precision of the [density](#density) estimates are likely to be very low value ({{ ref_intext_wearn_gloverkapfer_2017 }})"</v>
      </c>
    </row>
    <row r="230" spans="1:9" x14ac:dyDescent="0.25">
      <c r="A230" t="s">
        <v>705</v>
      </c>
      <c r="B230" t="s">
        <v>26</v>
      </c>
      <c r="C230" t="s">
        <v>484</v>
      </c>
      <c r="D230">
        <v>4</v>
      </c>
      <c r="F230" t="s">
        <v>1138</v>
      </c>
      <c r="G230" t="str">
        <f t="shared" si="6"/>
        <v>mod_smr_con</v>
      </c>
      <c r="H230" t="s">
        <v>497</v>
      </c>
      <c r="I230" t="str">
        <f t="shared" si="7"/>
        <v xml:space="preserve">    mod_smr_con_04: "Remains poorly tested with camera data, although it offers promise ({{ ref_intext_wearn_gloverkapfer_2017 }})"</v>
      </c>
    </row>
    <row r="231" spans="1:9" x14ac:dyDescent="0.25">
      <c r="A231" t="s">
        <v>711</v>
      </c>
      <c r="B231" t="s">
        <v>26</v>
      </c>
      <c r="C231" t="s">
        <v>484</v>
      </c>
      <c r="D231">
        <v>5</v>
      </c>
      <c r="F231" t="s">
        <v>2264</v>
      </c>
      <c r="G231" t="str">
        <f t="shared" si="6"/>
        <v>mod_smr_con</v>
      </c>
      <c r="H231" t="s">
        <v>497</v>
      </c>
      <c r="I231" t="str">
        <f t="shared" si="7"/>
        <v xml:space="preserve">    mod_smr_con_05: "[Density](#density)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x14ac:dyDescent="0.25">
      <c r="A232" t="s">
        <v>716</v>
      </c>
      <c r="B232" t="s">
        <v>26</v>
      </c>
      <c r="C232" t="s">
        <v>484</v>
      </c>
      <c r="D232">
        <v>6</v>
      </c>
      <c r="F232" t="s">
        <v>1139</v>
      </c>
      <c r="G232" t="str">
        <f t="shared" si="6"/>
        <v>mod_smr_con</v>
      </c>
      <c r="H232" t="s">
        <v>497</v>
      </c>
      <c r="I232" t="str">
        <f t="shared" si="7"/>
        <v xml:space="preserve">    mod_smr_con_06: "Requires sampling points to be close enough that individuals encounter multiple cameras ({{ ref_intext_wearn_gloverkapfer_2017 }})"</v>
      </c>
    </row>
    <row r="233" spans="1:9" x14ac:dyDescent="0.25">
      <c r="A233" t="s">
        <v>567</v>
      </c>
      <c r="B233" t="s">
        <v>26</v>
      </c>
      <c r="C233" t="s">
        <v>491</v>
      </c>
      <c r="D233">
        <v>1</v>
      </c>
      <c r="F233" t="s">
        <v>1230</v>
      </c>
      <c r="G233" t="str">
        <f t="shared" si="6"/>
        <v>mod_smr_pro</v>
      </c>
      <c r="H233" t="s">
        <v>497</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x14ac:dyDescent="0.25">
      <c r="A234" t="s">
        <v>617</v>
      </c>
      <c r="B234" t="s">
        <v>26</v>
      </c>
      <c r="C234" t="s">
        <v>491</v>
      </c>
      <c r="D234">
        <v>2</v>
      </c>
      <c r="F234" t="s">
        <v>1231</v>
      </c>
      <c r="G234" t="str">
        <f t="shared" si="6"/>
        <v>mod_smr_pro</v>
      </c>
      <c r="H234" t="s">
        <v>497</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x14ac:dyDescent="0.25">
      <c r="A235" t="s">
        <v>730</v>
      </c>
      <c r="B235" t="s">
        <v>26</v>
      </c>
      <c r="C235" t="s">
        <v>491</v>
      </c>
      <c r="D235">
        <v>3</v>
      </c>
      <c r="F235" t="s">
        <v>1140</v>
      </c>
      <c r="G235" t="str">
        <f t="shared" si="6"/>
        <v>mod_smr_pro</v>
      </c>
      <c r="H235" t="s">
        <v>497</v>
      </c>
      <c r="I235" t="str">
        <f t="shared" si="7"/>
        <v xml:space="preserve">    mod_smr_pro_03: "Allows researcher to take advantage of natural markings ({{ ref_intext_wearn_gloverkapfer_2017 }})"</v>
      </c>
    </row>
    <row r="236" spans="1:9" x14ac:dyDescent="0.25">
      <c r="A236" t="s">
        <v>737</v>
      </c>
      <c r="B236" t="s">
        <v>26</v>
      </c>
      <c r="C236" t="s">
        <v>491</v>
      </c>
      <c r="D236">
        <v>4</v>
      </c>
      <c r="F236" t="s">
        <v>1141</v>
      </c>
      <c r="G236" t="str">
        <f t="shared" si="6"/>
        <v>mod_smr_pro</v>
      </c>
      <c r="H236" t="s">
        <v>497</v>
      </c>
      <c r="I236" t="str">
        <f t="shared" si="7"/>
        <v xml:space="preserve">    mod_smr_pro_04: "Allows researcher to mark a subset of the population (note - precision is dependent on number of marked individuals in a population) ({{ ref_intext_wearn_gloverkapfer_2017 }})"</v>
      </c>
    </row>
    <row r="237" spans="1:9" x14ac:dyDescent="0.25">
      <c r="A237" t="s">
        <v>568</v>
      </c>
      <c r="B237" t="s">
        <v>6</v>
      </c>
      <c r="C237" t="s">
        <v>489</v>
      </c>
      <c r="D237">
        <v>1</v>
      </c>
      <c r="F237" t="s">
        <v>1169</v>
      </c>
      <c r="G237" t="str">
        <f t="shared" si="6"/>
        <v>mod_ste_assump</v>
      </c>
      <c r="H237" t="s">
        <v>497</v>
      </c>
      <c r="I237" t="str">
        <f t="shared" si="7"/>
        <v xml:space="preserve">    mod_ste_assump_01: "Demographic closure (i.e., no births or deaths) ({{ ref_intext_moeller_et_al_2018 }})"</v>
      </c>
    </row>
    <row r="238" spans="1:9" x14ac:dyDescent="0.25">
      <c r="A238" t="s">
        <v>618</v>
      </c>
      <c r="B238" t="s">
        <v>6</v>
      </c>
      <c r="C238" t="s">
        <v>489</v>
      </c>
      <c r="D238">
        <v>2</v>
      </c>
      <c r="F238" t="s">
        <v>1170</v>
      </c>
      <c r="G238" t="str">
        <f t="shared" si="6"/>
        <v>mod_ste_assump</v>
      </c>
      <c r="H238" t="s">
        <v>497</v>
      </c>
      <c r="I238" t="str">
        <f t="shared" si="7"/>
        <v xml:space="preserve">    mod_ste_assump_02: "Geographic closure (i.e., no immigration or emigration) ({{ ref_intext_moeller_et_al_2018 }})"</v>
      </c>
    </row>
    <row r="239" spans="1:9" x14ac:dyDescent="0.25">
      <c r="A239" t="s">
        <v>637</v>
      </c>
      <c r="B239" t="s">
        <v>6</v>
      </c>
      <c r="C239" t="s">
        <v>489</v>
      </c>
      <c r="D239">
        <v>3</v>
      </c>
      <c r="F239" t="s">
        <v>1171</v>
      </c>
      <c r="G239" t="str">
        <f t="shared" si="6"/>
        <v>mod_ste_assump</v>
      </c>
      <c r="H239" t="s">
        <v>497</v>
      </c>
      <c r="I239" t="str">
        <f t="shared" si="7"/>
        <v xml:space="preserve">    mod_ste_assump_03: "Camera locations are randomly placed ({{ ref_intext_moeller_et_al_2018 }})"</v>
      </c>
    </row>
    <row r="240" spans="1:9" x14ac:dyDescent="0.25">
      <c r="A240" t="s">
        <v>649</v>
      </c>
      <c r="B240" t="s">
        <v>6</v>
      </c>
      <c r="C240" t="s">
        <v>489</v>
      </c>
      <c r="D240">
        <v>4</v>
      </c>
      <c r="F240" t="s">
        <v>2236</v>
      </c>
      <c r="G240" t="str">
        <f t="shared" si="6"/>
        <v>mod_ste_assump</v>
      </c>
      <c r="H240" t="s">
        <v>497</v>
      </c>
      <c r="I240" t="str">
        <f t="shared" si="7"/>
        <v xml:space="preserve">    mod_ste_assump_04: "Detections are [independent](#independent_detections) ({{ ref_intext_moeller_et_al_2018 }})"</v>
      </c>
    </row>
    <row r="241" spans="1:9" x14ac:dyDescent="0.25">
      <c r="A241" t="s">
        <v>660</v>
      </c>
      <c r="B241" t="s">
        <v>6</v>
      </c>
      <c r="C241" t="s">
        <v>489</v>
      </c>
      <c r="D241">
        <v>5</v>
      </c>
      <c r="F241" t="s">
        <v>2452</v>
      </c>
      <c r="G241" t="str">
        <f t="shared" si="6"/>
        <v>mod_ste_assump</v>
      </c>
      <c r="H241" t="s">
        <v>497</v>
      </c>
      <c r="I241" t="str">
        <f t="shared" si="7"/>
        <v xml:space="preserve">    mod_ste_assump_05: "Spatial counts of animals in a small area (or counts in equal subsets of the landscape) are Poisson-distributed ({{ ref_intext_loonam_et_al_2021b }})"</v>
      </c>
    </row>
    <row r="242" spans="1:9" x14ac:dyDescent="0.25">
      <c r="A242" t="s">
        <v>669</v>
      </c>
      <c r="B242" t="s">
        <v>6</v>
      </c>
      <c r="C242" t="s">
        <v>489</v>
      </c>
      <c r="D242">
        <v>6</v>
      </c>
      <c r="F242" t="s">
        <v>1172</v>
      </c>
      <c r="G242" t="str">
        <f t="shared" si="6"/>
        <v>mod_ste_assump</v>
      </c>
      <c r="H242" t="s">
        <v>497</v>
      </c>
      <c r="I242" t="str">
        <f t="shared" si="7"/>
        <v xml:space="preserve">    mod_ste_assump_06: "Detection is perfect (detection probability '*p*' = 1) ({{ ref_intext_moeller_et_al_2018 }})"</v>
      </c>
    </row>
    <row r="243" spans="1:9" x14ac:dyDescent="0.25">
      <c r="A243" t="s">
        <v>569</v>
      </c>
      <c r="B243" t="s">
        <v>6</v>
      </c>
      <c r="C243" t="s">
        <v>484</v>
      </c>
      <c r="D243">
        <v>1</v>
      </c>
      <c r="F243" t="s">
        <v>1198</v>
      </c>
      <c r="G243" t="str">
        <f t="shared" si="6"/>
        <v>mod_ste_con</v>
      </c>
      <c r="H243" t="s">
        <v>497</v>
      </c>
      <c r="I243" t="str">
        <f t="shared" si="7"/>
        <v xml:space="preserve">    mod_ste_con_01: "Assumes that detection probability is 1 ({{ ref_intext_moeller_et_al_2018 }})"</v>
      </c>
    </row>
    <row r="244" spans="1:9" x14ac:dyDescent="0.25">
      <c r="A244" t="s">
        <v>570</v>
      </c>
      <c r="B244" t="s">
        <v>6</v>
      </c>
      <c r="C244" t="s">
        <v>491</v>
      </c>
      <c r="D244">
        <v>1</v>
      </c>
      <c r="F244" t="s">
        <v>1176</v>
      </c>
      <c r="G244" t="str">
        <f t="shared" si="6"/>
        <v>mod_ste_pro</v>
      </c>
      <c r="H244" t="s">
        <v>497</v>
      </c>
      <c r="I244" t="str">
        <f t="shared" si="7"/>
        <v xml:space="preserve">    mod_ste_pro_01: "Can be efficient for estimating abundance of common species (with a lot of images) ({{ ref_intext_moeller_et_al_2018 }})"</v>
      </c>
    </row>
    <row r="245" spans="1:9" x14ac:dyDescent="0.25">
      <c r="A245" t="s">
        <v>619</v>
      </c>
      <c r="B245" t="s">
        <v>6</v>
      </c>
      <c r="C245" t="s">
        <v>491</v>
      </c>
      <c r="D245">
        <v>2</v>
      </c>
      <c r="F245" t="s">
        <v>1199</v>
      </c>
      <c r="G245" t="str">
        <f t="shared" si="6"/>
        <v>mod_ste_pro</v>
      </c>
      <c r="H245" t="s">
        <v>497</v>
      </c>
      <c r="I245" t="str">
        <f t="shared" si="7"/>
        <v xml:space="preserve">    mod_ste_pro_02: "Does not require estimate of movement rate ({{ ref_intext_moeller_et_al_2018 }})"</v>
      </c>
    </row>
    <row r="246" spans="1:9" x14ac:dyDescent="0.25">
      <c r="A246" t="s">
        <v>571</v>
      </c>
      <c r="B246" t="s">
        <v>12</v>
      </c>
      <c r="C246" t="s">
        <v>489</v>
      </c>
      <c r="D246">
        <v>1</v>
      </c>
      <c r="F246" t="s">
        <v>1200</v>
      </c>
      <c r="G246" t="str">
        <f t="shared" si="6"/>
        <v>mod_tifc_assump</v>
      </c>
      <c r="H246" t="s">
        <v>497</v>
      </c>
      <c r="I246" t="str">
        <f t="shared" si="7"/>
        <v xml:space="preserve">    mod_tifc_assump_01: "Camera locations are randomly placed or representative relative to animal movement ({{ ref_intext_becker_et_al_2022 }})"</v>
      </c>
    </row>
    <row r="247" spans="1:9" x14ac:dyDescent="0.25">
      <c r="A247" t="s">
        <v>620</v>
      </c>
      <c r="B247" t="s">
        <v>12</v>
      </c>
      <c r="C247" t="s">
        <v>489</v>
      </c>
      <c r="D247">
        <v>2</v>
      </c>
      <c r="F247" t="s">
        <v>1201</v>
      </c>
      <c r="G247" t="str">
        <f t="shared" si="6"/>
        <v>mod_tifc_assump</v>
      </c>
      <c r="H247" t="s">
        <v>497</v>
      </c>
      <c r="I247" t="str">
        <f t="shared" si="7"/>
        <v xml:space="preserve">    mod_tifc_assump_02: "Movement is unaffected by the cameras ({{ ref_intext_becker_et_al_2022 }})"</v>
      </c>
    </row>
    <row r="248" spans="1:9" x14ac:dyDescent="0.25">
      <c r="A248" t="s">
        <v>638</v>
      </c>
      <c r="B248" t="s">
        <v>12</v>
      </c>
      <c r="C248" t="s">
        <v>489</v>
      </c>
      <c r="D248">
        <v>3</v>
      </c>
      <c r="F248" t="s">
        <v>1202</v>
      </c>
      <c r="G248" t="str">
        <f t="shared" si="6"/>
        <v>mod_tifc_assump</v>
      </c>
      <c r="H248" t="s">
        <v>497</v>
      </c>
      <c r="I248" t="str">
        <f t="shared" si="7"/>
        <v xml:space="preserve">    mod_tifc_assump_03: "Reliable detection of animals in part of the camera’s FOV (at least) ({{ ref_intext_becker_et_al_2022 }})"</v>
      </c>
    </row>
    <row r="249" spans="1:9" x14ac:dyDescent="0.25">
      <c r="A249" t="s">
        <v>572</v>
      </c>
      <c r="B249" t="s">
        <v>12</v>
      </c>
      <c r="C249" t="s">
        <v>484</v>
      </c>
      <c r="D249">
        <v>1</v>
      </c>
      <c r="F249" t="s">
        <v>1232</v>
      </c>
      <c r="G249" t="str">
        <f t="shared" si="6"/>
        <v>mod_tifc_con</v>
      </c>
      <c r="H249" t="s">
        <v>497</v>
      </c>
      <c r="I249" t="str">
        <f t="shared" si="7"/>
        <v xml:space="preserve">    mod_tifc_con_01: "Requires careful calculation of the effective area of detection ({{ ref_intext_warbington_boyce_2020 }})"</v>
      </c>
    </row>
    <row r="250" spans="1:9" x14ac:dyDescent="0.25">
      <c r="A250" t="s">
        <v>621</v>
      </c>
      <c r="B250" t="s">
        <v>12</v>
      </c>
      <c r="C250" t="s">
        <v>484</v>
      </c>
      <c r="D250">
        <v>2</v>
      </c>
      <c r="F250" t="s">
        <v>1203</v>
      </c>
      <c r="G250" t="str">
        <f t="shared" si="6"/>
        <v>mod_tifc_con</v>
      </c>
      <c r="H250" t="s">
        <v>497</v>
      </c>
      <c r="I250" t="str">
        <f t="shared" si="7"/>
        <v xml:space="preserve">    mod_tifc_con_02: "A high level of measurement error ({{ ref_intext_becker_et_al_2022 }})"</v>
      </c>
    </row>
    <row r="251" spans="1:9" x14ac:dyDescent="0.25">
      <c r="A251" t="s">
        <v>573</v>
      </c>
      <c r="B251" t="s">
        <v>12</v>
      </c>
      <c r="C251" t="s">
        <v>491</v>
      </c>
      <c r="D251">
        <v>1</v>
      </c>
      <c r="F251" t="s">
        <v>1233</v>
      </c>
      <c r="G251" t="str">
        <f t="shared" si="6"/>
        <v>mod_tifc_pro</v>
      </c>
      <c r="H251" t="s">
        <v>497</v>
      </c>
      <c r="I251" t="str">
        <f t="shared" si="7"/>
        <v xml:space="preserve">    mod_tifc_pro_01: "Does not require individual identification ({{ ref_intext_warbington_boyce_2020 }})"</v>
      </c>
    </row>
    <row r="252" spans="1:9" x14ac:dyDescent="0.25">
      <c r="A252" t="s">
        <v>622</v>
      </c>
      <c r="B252" t="s">
        <v>12</v>
      </c>
      <c r="C252" t="s">
        <v>491</v>
      </c>
      <c r="D252">
        <v>2</v>
      </c>
      <c r="F252" t="s">
        <v>1234</v>
      </c>
      <c r="G252" t="str">
        <f t="shared" si="6"/>
        <v>mod_tifc_pro</v>
      </c>
      <c r="H252" t="s">
        <v>497</v>
      </c>
      <c r="I252" t="str">
        <f t="shared" si="7"/>
        <v xml:space="preserve">    mod_tifc_pro_02: "Makes no assumption about home range ({{ ref_intext_warbington_boyce_2020 }})"</v>
      </c>
    </row>
    <row r="253" spans="1:9" x14ac:dyDescent="0.25">
      <c r="A253" t="s">
        <v>731</v>
      </c>
      <c r="B253" t="s">
        <v>12</v>
      </c>
      <c r="C253" t="s">
        <v>491</v>
      </c>
      <c r="D253">
        <v>3</v>
      </c>
      <c r="F253" t="s">
        <v>1942</v>
      </c>
      <c r="G253" t="str">
        <f t="shared" si="6"/>
        <v>mod_tifc_pro</v>
      </c>
      <c r="H253" t="s">
        <v>497</v>
      </c>
      <c r="I253" t="str">
        <f t="shared" si="7"/>
        <v xml:space="preserve">    mod_tifc_pro_03: "Comparable to estimates from SECR ({{ ref_intext_efford_2004 }}; {{ ref_intext_borchers_efford_2008 }}; {{ ref_intext_royle_young_2008 }}; {{ ref_intext_royle_et_al_2009 }}) ({{  ref_intext_warbington_boyce_2020 }})"</v>
      </c>
    </row>
    <row r="254" spans="1:9" x14ac:dyDescent="0.25">
      <c r="A254" t="s">
        <v>574</v>
      </c>
      <c r="B254" t="s">
        <v>8</v>
      </c>
      <c r="C254" t="s">
        <v>489</v>
      </c>
      <c r="D254">
        <v>1</v>
      </c>
      <c r="F254" t="s">
        <v>2453</v>
      </c>
      <c r="G254" t="str">
        <f t="shared" si="6"/>
        <v>mod_tte_assump</v>
      </c>
      <c r="H254" t="s">
        <v>497</v>
      </c>
      <c r="I254" t="str">
        <f t="shared" si="7"/>
        <v xml:space="preserve">    mod_tte_assump_01: "Demographic closure (i.e., no births or deaths) ({{ ref_intext_moeller_et_al_2018 }}; {{ ref_intext_loonam_et_al_2021b }})"</v>
      </c>
    </row>
    <row r="255" spans="1:9" x14ac:dyDescent="0.25">
      <c r="A255" t="s">
        <v>623</v>
      </c>
      <c r="B255" t="s">
        <v>8</v>
      </c>
      <c r="C255" t="s">
        <v>489</v>
      </c>
      <c r="D255">
        <v>2</v>
      </c>
      <c r="F255" t="s">
        <v>2454</v>
      </c>
      <c r="G255" t="str">
        <f t="shared" si="6"/>
        <v>mod_tte_assump</v>
      </c>
      <c r="H255" t="s">
        <v>497</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ref_intext_loonam_et_al_2021b }})"</v>
      </c>
    </row>
    <row r="256" spans="1:9" x14ac:dyDescent="0.25">
      <c r="A256" t="s">
        <v>639</v>
      </c>
      <c r="B256" t="s">
        <v>8</v>
      </c>
      <c r="C256" t="s">
        <v>489</v>
      </c>
      <c r="D256">
        <v>3</v>
      </c>
      <c r="F256" t="s">
        <v>1161</v>
      </c>
      <c r="G256" t="str">
        <f t="shared" si="6"/>
        <v>mod_tte_assump</v>
      </c>
      <c r="H256" t="s">
        <v>497</v>
      </c>
      <c r="I256" t="str">
        <f t="shared" si="7"/>
        <v xml:space="preserve">    mod_tte_assump_03: "Animal movement and behaviour are unaffected by the cameras ({{ ref_intext_palencia_et_al_2021 }})"</v>
      </c>
    </row>
    <row r="257" spans="1:9" x14ac:dyDescent="0.25">
      <c r="A257" t="s">
        <v>650</v>
      </c>
      <c r="B257" t="s">
        <v>8</v>
      </c>
      <c r="C257" t="s">
        <v>489</v>
      </c>
      <c r="D257">
        <v>4</v>
      </c>
      <c r="F257" t="s">
        <v>1204</v>
      </c>
      <c r="G257" t="str">
        <f t="shared" si="6"/>
        <v>mod_tte_assump</v>
      </c>
      <c r="H257" t="s">
        <v>497</v>
      </c>
      <c r="I257" t="str">
        <f t="shared" si="7"/>
        <v xml:space="preserve">    mod_tte_assump_04: "Camera locations placement is random, systematic, or systematic random ({{ ref_intext_moeller_et_al_2018 }})"</v>
      </c>
    </row>
    <row r="258" spans="1:9" x14ac:dyDescent="0.25">
      <c r="A258" t="s">
        <v>661</v>
      </c>
      <c r="B258" t="s">
        <v>8</v>
      </c>
      <c r="C258" t="s">
        <v>489</v>
      </c>
      <c r="D258">
        <v>5</v>
      </c>
      <c r="F258" t="s">
        <v>2236</v>
      </c>
      <c r="G258" t="str">
        <f t="shared" ref="G258:G264" si="8">B258&amp;"_"&amp;C258</f>
        <v>mod_tte_assump</v>
      </c>
      <c r="H258" t="s">
        <v>497</v>
      </c>
      <c r="I258" t="str">
        <f t="shared" ref="I258:I264" si="9">"    "&amp;A258&amp;": "&amp;""""&amp;F258&amp;""""</f>
        <v xml:space="preserve">    mod_tte_assump_05: "Detections are [independent](#independent_detections) ({{ ref_intext_moeller_et_al_2018 }})"</v>
      </c>
    </row>
    <row r="259" spans="1:9" x14ac:dyDescent="0.25">
      <c r="A259" t="s">
        <v>670</v>
      </c>
      <c r="B259" t="s">
        <v>8</v>
      </c>
      <c r="C259" t="s">
        <v>489</v>
      </c>
      <c r="D259">
        <v>6</v>
      </c>
      <c r="F259" t="s">
        <v>2455</v>
      </c>
      <c r="G259" t="str">
        <f t="shared" si="8"/>
        <v>mod_tte_assump</v>
      </c>
      <c r="H259" t="s">
        <v>497</v>
      </c>
      <c r="I259" t="str">
        <f t="shared" si="9"/>
        <v xml:space="preserve">    mod_tte_assump_06: "Spatial counts of animals (or counts in equal subsets of the landscape) are Poisson-distributed ({{ ref_intext_loonam_et_al_2021b }})"</v>
      </c>
    </row>
    <row r="260" spans="1:9" x14ac:dyDescent="0.25">
      <c r="A260" t="s">
        <v>676</v>
      </c>
      <c r="B260" t="s">
        <v>8</v>
      </c>
      <c r="C260" t="s">
        <v>489</v>
      </c>
      <c r="D260">
        <v>7</v>
      </c>
      <c r="F260" t="s">
        <v>2456</v>
      </c>
      <c r="G260" t="str">
        <f t="shared" si="8"/>
        <v>mod_tte_assump</v>
      </c>
      <c r="H260" t="s">
        <v>497</v>
      </c>
      <c r="I260" t="str">
        <f t="shared" si="9"/>
        <v xml:space="preserve">    mod_tte_assump_07: "Accurate estimate of movement speed ({{ ref_intext_loonam_et_al_2021b }})"</v>
      </c>
    </row>
    <row r="261" spans="1:9" x14ac:dyDescent="0.25">
      <c r="A261" t="s">
        <v>682</v>
      </c>
      <c r="B261" t="s">
        <v>8</v>
      </c>
      <c r="C261" t="s">
        <v>489</v>
      </c>
      <c r="D261">
        <v>8</v>
      </c>
      <c r="F261" t="s">
        <v>1205</v>
      </c>
      <c r="G261" t="str">
        <f t="shared" si="8"/>
        <v>mod_tte_assump</v>
      </c>
      <c r="H261" t="s">
        <v>497</v>
      </c>
      <c r="I261" t="str">
        <f t="shared" si="9"/>
        <v xml:space="preserve">    mod_tte_assump_08: "Detection is perfect (detection probability '*p*' =  1) ({{ ref_intext_moeller_et_al_2018 }})"</v>
      </c>
    </row>
    <row r="262" spans="1:9" x14ac:dyDescent="0.25">
      <c r="A262" t="s">
        <v>575</v>
      </c>
      <c r="B262" t="s">
        <v>8</v>
      </c>
      <c r="C262" t="s">
        <v>484</v>
      </c>
      <c r="D262">
        <v>1</v>
      </c>
      <c r="F262" t="s">
        <v>1206</v>
      </c>
      <c r="G262" t="str">
        <f t="shared" si="8"/>
        <v>mod_tte_con</v>
      </c>
      <c r="H262" t="s">
        <v>497</v>
      </c>
      <c r="I262" t="str">
        <f t="shared" si="9"/>
        <v xml:space="preserve">    mod_tte_con_01: "Requires independent estimates of movement rate (difficult to obtain without telemetry data) ({{ ref_intext_moeller_et_al_2018 }})"</v>
      </c>
    </row>
    <row r="263" spans="1:9" x14ac:dyDescent="0.25">
      <c r="A263" t="s">
        <v>624</v>
      </c>
      <c r="B263" t="s">
        <v>8</v>
      </c>
      <c r="C263" t="s">
        <v>484</v>
      </c>
      <c r="D263">
        <v>2</v>
      </c>
      <c r="F263" t="s">
        <v>1207</v>
      </c>
      <c r="G263" t="str">
        <f t="shared" si="8"/>
        <v>mod_tte_con</v>
      </c>
      <c r="H263" t="s">
        <v>497</v>
      </c>
      <c r="I263" t="str">
        <f t="shared" si="9"/>
        <v xml:space="preserve">    mod_tte_con_02: "Assumes that detection probability is 1 (or apply extension to account for imperfect detection) ({{ ref_intext_moeller_et_al_2018 }})"</v>
      </c>
    </row>
    <row r="264" spans="1:9" x14ac:dyDescent="0.25">
      <c r="A264" t="s">
        <v>576</v>
      </c>
      <c r="B264" t="s">
        <v>8</v>
      </c>
      <c r="C264" t="s">
        <v>491</v>
      </c>
      <c r="D264">
        <v>1</v>
      </c>
      <c r="F264" t="s">
        <v>1176</v>
      </c>
      <c r="G264" t="str">
        <f t="shared" si="8"/>
        <v>mod_tte_pro</v>
      </c>
      <c r="H264" t="s">
        <v>497</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A1:A264"/>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3" sqref="H13:L13"/>
    </sheetView>
  </sheetViews>
  <sheetFormatPr defaultRowHeight="15" x14ac:dyDescent="0.25"/>
  <cols>
    <col min="1" max="1" width="22" bestFit="1" customWidth="1"/>
    <col min="2" max="2" width="16.140625" bestFit="1" customWidth="1"/>
    <col min="3" max="3" width="4.140625" bestFit="1" customWidth="1"/>
    <col min="4" max="4" width="3.85546875" bestFit="1" customWidth="1"/>
    <col min="5" max="7" width="3.85546875" customWidth="1"/>
    <col min="8" max="8" width="23.42578125" bestFit="1" customWidth="1"/>
    <col min="9" max="9" width="14.140625" bestFit="1" customWidth="1"/>
    <col min="10" max="10" width="6.85546875" customWidth="1"/>
    <col min="11" max="11" width="4.28515625" customWidth="1"/>
    <col min="18" max="18" width="39.140625" customWidth="1"/>
    <col min="19" max="19" width="11.140625" customWidth="1"/>
    <col min="20" max="20" width="18.28515625" customWidth="1"/>
    <col min="22" max="22" width="17.28515625" customWidth="1"/>
    <col min="23" max="23" width="18.7109375" customWidth="1"/>
    <col min="24" max="24" width="22.42578125" customWidth="1"/>
    <col min="25" max="25" width="32.5703125" customWidth="1"/>
    <col min="26" max="26" width="21.7109375" customWidth="1"/>
    <col min="27" max="27" width="23.42578125" customWidth="1"/>
    <col min="28" max="28" width="15.140625" customWidth="1"/>
    <col min="31" max="31" width="23.42578125" style="5" customWidth="1"/>
    <col min="32" max="32" width="16.7109375" customWidth="1"/>
    <col min="34" max="34" width="12.42578125" customWidth="1"/>
    <col min="35" max="35" width="9" customWidth="1"/>
    <col min="37" max="38" width="9" customWidth="1"/>
    <col min="39" max="39" width="27.42578125" customWidth="1"/>
    <col min="40" max="40" width="2.5703125" bestFit="1" customWidth="1"/>
  </cols>
  <sheetData>
    <row r="1" spans="1:40" x14ac:dyDescent="0.25">
      <c r="T1" t="s">
        <v>40</v>
      </c>
      <c r="U1" t="s">
        <v>36</v>
      </c>
      <c r="V1" t="s">
        <v>487</v>
      </c>
      <c r="W1" t="s">
        <v>486</v>
      </c>
      <c r="X1" t="s">
        <v>488</v>
      </c>
      <c r="Y1" t="s">
        <v>485</v>
      </c>
      <c r="Z1" t="s">
        <v>22</v>
      </c>
      <c r="AA1" t="s">
        <v>23</v>
      </c>
      <c r="AB1" t="s">
        <v>30</v>
      </c>
      <c r="AC1" t="s">
        <v>16</v>
      </c>
      <c r="AD1" t="s">
        <v>14</v>
      </c>
      <c r="AE1" s="5" t="s">
        <v>24</v>
      </c>
      <c r="AF1" t="s">
        <v>29</v>
      </c>
      <c r="AG1" t="s">
        <v>26</v>
      </c>
      <c r="AH1" t="s">
        <v>10</v>
      </c>
      <c r="AI1" t="s">
        <v>3</v>
      </c>
      <c r="AJ1" t="s">
        <v>6</v>
      </c>
      <c r="AK1" t="s">
        <v>12</v>
      </c>
      <c r="AL1" t="s">
        <v>8</v>
      </c>
      <c r="AM1" t="s">
        <v>32</v>
      </c>
      <c r="AN1" t="s">
        <v>790</v>
      </c>
    </row>
    <row r="2" spans="1:40" x14ac:dyDescent="0.25">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5">
        <f t="shared" si="0"/>
        <v>6</v>
      </c>
      <c r="AF2">
        <f t="shared" si="0"/>
        <v>14</v>
      </c>
      <c r="AG2">
        <f t="shared" si="0"/>
        <v>17</v>
      </c>
      <c r="AH2">
        <f>VLOOKUP(AH$1,$A:$D,2,FALSE)</f>
        <v>9</v>
      </c>
      <c r="AI2">
        <f>VLOOKUP(AI$1,$A:$D,2,FALSE)</f>
        <v>5</v>
      </c>
      <c r="AJ2">
        <f t="shared" si="0"/>
        <v>6</v>
      </c>
      <c r="AK2">
        <f t="shared" si="0"/>
        <v>3</v>
      </c>
      <c r="AL2">
        <f t="shared" si="0"/>
        <v>8</v>
      </c>
      <c r="AM2">
        <f>VLOOKUP(AM$1,$A:$D,2,FALSE)</f>
        <v>2</v>
      </c>
      <c r="AN2" t="s">
        <v>790</v>
      </c>
    </row>
    <row r="3" spans="1:40" x14ac:dyDescent="0.25">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5">
        <f t="shared" si="1"/>
        <v>7</v>
      </c>
      <c r="AF3">
        <f t="shared" si="1"/>
        <v>7</v>
      </c>
      <c r="AG3">
        <f t="shared" si="1"/>
        <v>6</v>
      </c>
      <c r="AH3">
        <f>VLOOKUP(AH$1,$A:$D,3,FALSE)</f>
        <v>8</v>
      </c>
      <c r="AI3">
        <f>VLOOKUP(AI$1,$A:$D,3,FALSE)</f>
        <v>3</v>
      </c>
      <c r="AJ3">
        <f t="shared" si="1"/>
        <v>1</v>
      </c>
      <c r="AK3">
        <f t="shared" si="1"/>
        <v>2</v>
      </c>
      <c r="AL3">
        <f t="shared" si="1"/>
        <v>2</v>
      </c>
      <c r="AM3">
        <f>VLOOKUP(AM$1,$A:$D,3,FALSE)</f>
        <v>3</v>
      </c>
      <c r="AN3" t="s">
        <v>790</v>
      </c>
    </row>
    <row r="4" spans="1:40" x14ac:dyDescent="0.25">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5">
        <f t="shared" si="2"/>
        <v>1</v>
      </c>
      <c r="AF4">
        <f t="shared" si="2"/>
        <v>9</v>
      </c>
      <c r="AG4">
        <f t="shared" si="2"/>
        <v>4</v>
      </c>
      <c r="AH4">
        <f>VLOOKUP(AH$1,$A$9:$D$29,4,FALSE)</f>
        <v>4</v>
      </c>
      <c r="AI4">
        <f>VLOOKUP(AI$1,$A$9:$D$29,4,FALSE)</f>
        <v>2</v>
      </c>
      <c r="AJ4">
        <f t="shared" si="2"/>
        <v>2</v>
      </c>
      <c r="AK4">
        <f t="shared" si="2"/>
        <v>3</v>
      </c>
      <c r="AL4">
        <f t="shared" si="2"/>
        <v>1</v>
      </c>
      <c r="AM4">
        <f>VLOOKUP(AM$1,$A$9:$D$29,4,FALSE)</f>
        <v>4</v>
      </c>
      <c r="AN4" t="s">
        <v>790</v>
      </c>
    </row>
    <row r="5" spans="1:40" x14ac:dyDescent="0.25">
      <c r="AN5" t="s">
        <v>790</v>
      </c>
    </row>
    <row r="6" spans="1:40" x14ac:dyDescent="0.25">
      <c r="P6" t="s">
        <v>792</v>
      </c>
      <c r="R6" t="s">
        <v>776</v>
      </c>
      <c r="T6" t="s">
        <v>776</v>
      </c>
      <c r="U6" t="s">
        <v>776</v>
      </c>
      <c r="V6" t="s">
        <v>776</v>
      </c>
      <c r="W6" t="s">
        <v>776</v>
      </c>
      <c r="X6" t="s">
        <v>776</v>
      </c>
      <c r="Y6" t="s">
        <v>776</v>
      </c>
      <c r="Z6" t="s">
        <v>776</v>
      </c>
      <c r="AA6" t="s">
        <v>776</v>
      </c>
      <c r="AB6" t="s">
        <v>776</v>
      </c>
      <c r="AC6" t="s">
        <v>776</v>
      </c>
      <c r="AD6" t="s">
        <v>776</v>
      </c>
      <c r="AE6" s="5" t="s">
        <v>776</v>
      </c>
      <c r="AF6" t="s">
        <v>776</v>
      </c>
      <c r="AG6" t="s">
        <v>776</v>
      </c>
      <c r="AH6" t="s">
        <v>776</v>
      </c>
      <c r="AI6" t="s">
        <v>776</v>
      </c>
      <c r="AJ6" t="s">
        <v>776</v>
      </c>
      <c r="AK6" t="s">
        <v>776</v>
      </c>
      <c r="AL6" t="s">
        <v>776</v>
      </c>
      <c r="AM6" t="s">
        <v>776</v>
      </c>
      <c r="AN6" t="s">
        <v>790</v>
      </c>
    </row>
    <row r="7" spans="1:40" x14ac:dyDescent="0.25">
      <c r="P7">
        <v>1</v>
      </c>
      <c r="R7" t="s">
        <v>777</v>
      </c>
      <c r="T7" t="s">
        <v>777</v>
      </c>
      <c r="U7" t="s">
        <v>777</v>
      </c>
      <c r="V7" t="s">
        <v>777</v>
      </c>
      <c r="W7" t="s">
        <v>777</v>
      </c>
      <c r="X7" t="s">
        <v>777</v>
      </c>
      <c r="Y7" t="s">
        <v>777</v>
      </c>
      <c r="Z7" t="s">
        <v>777</v>
      </c>
      <c r="AA7" t="s">
        <v>777</v>
      </c>
      <c r="AB7" t="s">
        <v>777</v>
      </c>
      <c r="AC7" t="s">
        <v>777</v>
      </c>
      <c r="AD7" t="s">
        <v>777</v>
      </c>
      <c r="AE7" s="5" t="s">
        <v>777</v>
      </c>
      <c r="AF7" t="s">
        <v>777</v>
      </c>
      <c r="AG7" t="s">
        <v>777</v>
      </c>
      <c r="AH7" t="s">
        <v>777</v>
      </c>
      <c r="AI7" t="s">
        <v>777</v>
      </c>
      <c r="AJ7" t="s">
        <v>777</v>
      </c>
      <c r="AK7" t="s">
        <v>777</v>
      </c>
      <c r="AL7" t="s">
        <v>777</v>
      </c>
      <c r="AM7" t="s">
        <v>777</v>
      </c>
      <c r="AN7" t="s">
        <v>790</v>
      </c>
    </row>
    <row r="8" spans="1:40" x14ac:dyDescent="0.25">
      <c r="A8" s="1" t="s">
        <v>501</v>
      </c>
      <c r="B8" s="1" t="s">
        <v>500</v>
      </c>
      <c r="H8" t="s">
        <v>501</v>
      </c>
      <c r="I8" t="s">
        <v>500</v>
      </c>
      <c r="P8">
        <v>2</v>
      </c>
      <c r="R8" t="s">
        <v>778</v>
      </c>
      <c r="T8" t="s">
        <v>778</v>
      </c>
      <c r="U8" t="s">
        <v>778</v>
      </c>
      <c r="V8" t="s">
        <v>778</v>
      </c>
      <c r="W8" t="s">
        <v>778</v>
      </c>
      <c r="X8" t="s">
        <v>778</v>
      </c>
      <c r="Y8" t="s">
        <v>778</v>
      </c>
      <c r="Z8" t="s">
        <v>778</v>
      </c>
      <c r="AA8" t="s">
        <v>778</v>
      </c>
      <c r="AB8" t="s">
        <v>778</v>
      </c>
      <c r="AC8" t="s">
        <v>778</v>
      </c>
      <c r="AD8" t="s">
        <v>778</v>
      </c>
      <c r="AE8" s="5" t="s">
        <v>778</v>
      </c>
      <c r="AF8" t="s">
        <v>778</v>
      </c>
      <c r="AG8" t="s">
        <v>778</v>
      </c>
      <c r="AH8" t="s">
        <v>778</v>
      </c>
      <c r="AI8" t="s">
        <v>778</v>
      </c>
      <c r="AJ8" t="s">
        <v>778</v>
      </c>
      <c r="AK8" t="s">
        <v>778</v>
      </c>
      <c r="AL8" t="s">
        <v>778</v>
      </c>
      <c r="AM8" t="s">
        <v>778</v>
      </c>
      <c r="AN8" t="s">
        <v>790</v>
      </c>
    </row>
    <row r="9" spans="1:40" x14ac:dyDescent="0.25">
      <c r="A9" s="1" t="s">
        <v>499</v>
      </c>
      <c r="B9" t="s">
        <v>489</v>
      </c>
      <c r="C9" t="s">
        <v>484</v>
      </c>
      <c r="D9" t="s">
        <v>491</v>
      </c>
      <c r="H9" t="s">
        <v>499</v>
      </c>
      <c r="I9" t="s">
        <v>489</v>
      </c>
      <c r="J9" t="s">
        <v>491</v>
      </c>
      <c r="K9" t="s">
        <v>484</v>
      </c>
      <c r="P9">
        <v>3</v>
      </c>
      <c r="Q9">
        <v>1</v>
      </c>
      <c r="R9" t="s">
        <v>796</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5" t="str">
        <f t="shared" si="4"/>
        <v>{{ mod_name_assump_01 }}</v>
      </c>
      <c r="AF9" t="str">
        <f t="shared" si="4"/>
        <v>{{ mod_name_assump_01 }}</v>
      </c>
      <c r="AG9" t="str">
        <f t="shared" si="4"/>
        <v>{{ mod_name_assump_01 }}</v>
      </c>
      <c r="AH9" t="str">
        <f t="shared" ref="AH9:AH24" si="6">IF(AH$2&gt;=$Q9,$R9,"")</f>
        <v>{{ mod_name_assump_01 }}</v>
      </c>
      <c r="AI9" t="s">
        <v>793</v>
      </c>
      <c r="AJ9" t="str">
        <f t="shared" si="4"/>
        <v>{{ mod_name_assump_01 }}</v>
      </c>
      <c r="AK9" t="str">
        <f t="shared" si="4"/>
        <v>{{ mod_name_assump_01 }}</v>
      </c>
      <c r="AL9" t="str">
        <f t="shared" si="4"/>
        <v>{{ mod_name_assump_01 }}</v>
      </c>
      <c r="AM9" t="str">
        <f t="shared" ref="AM9:AM24" si="7">IF(AM$2&gt;=$Q9,$R9,"")</f>
        <v>{{ mod_name_assump_01 }}</v>
      </c>
      <c r="AN9" t="s">
        <v>790</v>
      </c>
    </row>
    <row r="10" spans="1:40" x14ac:dyDescent="0.25">
      <c r="A10" s="2" t="s">
        <v>22</v>
      </c>
      <c r="B10">
        <v>2</v>
      </c>
      <c r="C10">
        <v>2</v>
      </c>
      <c r="D10">
        <v>5</v>
      </c>
      <c r="H10" t="s">
        <v>22</v>
      </c>
      <c r="I10">
        <v>2</v>
      </c>
      <c r="J10">
        <v>5</v>
      </c>
      <c r="K10">
        <v>2</v>
      </c>
      <c r="P10">
        <v>4</v>
      </c>
      <c r="Q10">
        <v>2</v>
      </c>
      <c r="R10" t="s">
        <v>797</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5"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790</v>
      </c>
    </row>
    <row r="11" spans="1:40" x14ac:dyDescent="0.25">
      <c r="A11" s="2" t="s">
        <v>32</v>
      </c>
      <c r="B11">
        <v>2</v>
      </c>
      <c r="C11">
        <v>3</v>
      </c>
      <c r="D11">
        <v>4</v>
      </c>
      <c r="H11" s="4" t="s">
        <v>32</v>
      </c>
      <c r="I11" s="4">
        <v>2</v>
      </c>
      <c r="J11" s="4">
        <v>4</v>
      </c>
      <c r="K11" s="4">
        <v>3</v>
      </c>
      <c r="L11" s="4"/>
      <c r="P11">
        <v>5</v>
      </c>
      <c r="Q11">
        <v>3</v>
      </c>
      <c r="R11" t="s">
        <v>798</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5"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790</v>
      </c>
    </row>
    <row r="12" spans="1:40" x14ac:dyDescent="0.25">
      <c r="A12" s="2" t="s">
        <v>23</v>
      </c>
      <c r="B12">
        <v>11</v>
      </c>
      <c r="C12">
        <v>3</v>
      </c>
      <c r="D12">
        <v>1</v>
      </c>
      <c r="H12" t="s">
        <v>23</v>
      </c>
      <c r="I12">
        <v>11</v>
      </c>
      <c r="J12">
        <v>1</v>
      </c>
      <c r="K12">
        <v>3</v>
      </c>
      <c r="P12">
        <v>6</v>
      </c>
      <c r="Q12">
        <v>4</v>
      </c>
      <c r="R12" t="s">
        <v>799</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5"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790</v>
      </c>
    </row>
    <row r="13" spans="1:40" x14ac:dyDescent="0.25">
      <c r="A13" s="8" t="s">
        <v>30</v>
      </c>
      <c r="B13" s="5">
        <v>6</v>
      </c>
      <c r="C13" s="5">
        <v>7</v>
      </c>
      <c r="D13" s="5">
        <v>3</v>
      </c>
      <c r="E13" s="5"/>
      <c r="F13" s="5"/>
      <c r="G13" s="5"/>
      <c r="H13" s="4" t="s">
        <v>30</v>
      </c>
      <c r="I13" s="4">
        <v>6</v>
      </c>
      <c r="J13" s="4">
        <v>3</v>
      </c>
      <c r="K13" s="4">
        <v>8</v>
      </c>
      <c r="L13" s="4"/>
      <c r="P13">
        <v>7</v>
      </c>
      <c r="Q13">
        <v>5</v>
      </c>
      <c r="R13" t="s">
        <v>800</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5"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790</v>
      </c>
    </row>
    <row r="14" spans="1:40" x14ac:dyDescent="0.25">
      <c r="A14" s="2" t="s">
        <v>487</v>
      </c>
      <c r="B14">
        <v>4</v>
      </c>
      <c r="C14">
        <v>3</v>
      </c>
      <c r="D14">
        <v>3</v>
      </c>
      <c r="H14" s="4" t="s">
        <v>487</v>
      </c>
      <c r="I14" s="4">
        <v>4</v>
      </c>
      <c r="J14" s="4">
        <v>3</v>
      </c>
      <c r="K14" s="4">
        <v>3</v>
      </c>
      <c r="P14">
        <v>8</v>
      </c>
      <c r="Q14">
        <v>6</v>
      </c>
      <c r="R14" t="s">
        <v>801</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5"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790</v>
      </c>
    </row>
    <row r="15" spans="1:40" x14ac:dyDescent="0.25">
      <c r="A15" s="2" t="s">
        <v>486</v>
      </c>
      <c r="B15">
        <v>3</v>
      </c>
      <c r="C15">
        <v>3</v>
      </c>
      <c r="D15">
        <v>3</v>
      </c>
      <c r="H15" s="4" t="s">
        <v>486</v>
      </c>
      <c r="I15" s="4">
        <v>3</v>
      </c>
      <c r="J15" s="4">
        <v>3</v>
      </c>
      <c r="K15" s="4">
        <v>3</v>
      </c>
      <c r="P15">
        <v>9</v>
      </c>
      <c r="Q15">
        <v>7</v>
      </c>
      <c r="R15" t="s">
        <v>802</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5"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790</v>
      </c>
    </row>
    <row r="16" spans="1:40" x14ac:dyDescent="0.25">
      <c r="A16" s="2" t="s">
        <v>488</v>
      </c>
      <c r="B16">
        <v>3</v>
      </c>
      <c r="C16">
        <v>3</v>
      </c>
      <c r="D16">
        <v>2</v>
      </c>
      <c r="H16" s="4" t="s">
        <v>488</v>
      </c>
      <c r="I16" s="4">
        <v>3</v>
      </c>
      <c r="J16" s="4">
        <v>2</v>
      </c>
      <c r="K16" s="4">
        <v>3</v>
      </c>
      <c r="P16">
        <v>10</v>
      </c>
      <c r="Q16">
        <v>8</v>
      </c>
      <c r="R16" t="s">
        <v>803</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5"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790</v>
      </c>
    </row>
    <row r="17" spans="1:40" x14ac:dyDescent="0.25">
      <c r="A17" s="2" t="s">
        <v>10</v>
      </c>
      <c r="B17">
        <v>9</v>
      </c>
      <c r="C17">
        <v>8</v>
      </c>
      <c r="D17">
        <v>4</v>
      </c>
      <c r="H17" t="s">
        <v>10</v>
      </c>
      <c r="I17">
        <v>9</v>
      </c>
      <c r="J17">
        <v>4</v>
      </c>
      <c r="K17">
        <v>8</v>
      </c>
      <c r="P17">
        <v>11</v>
      </c>
      <c r="Q17">
        <v>9</v>
      </c>
      <c r="R17" t="s">
        <v>804</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5"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790</v>
      </c>
    </row>
    <row r="18" spans="1:40" x14ac:dyDescent="0.25">
      <c r="A18" s="2" t="s">
        <v>40</v>
      </c>
      <c r="B18">
        <v>1</v>
      </c>
      <c r="C18">
        <v>1</v>
      </c>
      <c r="D18">
        <v>1</v>
      </c>
      <c r="H18" s="4" t="s">
        <v>40</v>
      </c>
      <c r="I18" s="4">
        <v>1</v>
      </c>
      <c r="J18" s="4">
        <v>1</v>
      </c>
      <c r="K18" s="4">
        <v>1</v>
      </c>
      <c r="P18">
        <v>12</v>
      </c>
      <c r="Q18">
        <v>10</v>
      </c>
      <c r="R18" t="s">
        <v>805</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5"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790</v>
      </c>
    </row>
    <row r="19" spans="1:40" x14ac:dyDescent="0.25">
      <c r="A19" s="2" t="s">
        <v>3</v>
      </c>
      <c r="B19">
        <v>5</v>
      </c>
      <c r="C19">
        <v>3</v>
      </c>
      <c r="D19">
        <v>2</v>
      </c>
      <c r="H19" t="s">
        <v>3</v>
      </c>
      <c r="I19">
        <v>5</v>
      </c>
      <c r="J19">
        <v>2</v>
      </c>
      <c r="K19">
        <v>3</v>
      </c>
      <c r="P19">
        <v>13</v>
      </c>
      <c r="Q19">
        <v>11</v>
      </c>
      <c r="R19" t="s">
        <v>806</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5"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790</v>
      </c>
    </row>
    <row r="20" spans="1:40" x14ac:dyDescent="0.25">
      <c r="A20" s="2" t="s">
        <v>36</v>
      </c>
      <c r="B20">
        <v>5</v>
      </c>
      <c r="C20">
        <v>2</v>
      </c>
      <c r="D20">
        <v>5</v>
      </c>
      <c r="H20" s="4" t="s">
        <v>36</v>
      </c>
      <c r="I20" s="4">
        <v>5</v>
      </c>
      <c r="J20" s="4">
        <v>5</v>
      </c>
      <c r="K20" s="4">
        <v>2</v>
      </c>
      <c r="P20">
        <v>14</v>
      </c>
      <c r="Q20">
        <v>12</v>
      </c>
      <c r="R20" t="s">
        <v>807</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5"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790</v>
      </c>
    </row>
    <row r="21" spans="1:40" x14ac:dyDescent="0.25">
      <c r="A21" s="2" t="s">
        <v>485</v>
      </c>
      <c r="B21">
        <v>1</v>
      </c>
      <c r="C21">
        <v>3</v>
      </c>
      <c r="D21">
        <v>3</v>
      </c>
      <c r="H21" t="s">
        <v>34</v>
      </c>
      <c r="I21">
        <v>1</v>
      </c>
      <c r="J21">
        <v>3</v>
      </c>
      <c r="K21">
        <v>3</v>
      </c>
      <c r="P21">
        <v>15</v>
      </c>
      <c r="Q21">
        <v>13</v>
      </c>
      <c r="R21" t="s">
        <v>808</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5"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790</v>
      </c>
    </row>
    <row r="22" spans="1:40" x14ac:dyDescent="0.25">
      <c r="A22" s="2" t="s">
        <v>16</v>
      </c>
      <c r="B22">
        <v>8</v>
      </c>
      <c r="C22">
        <v>5</v>
      </c>
      <c r="D22">
        <v>8</v>
      </c>
      <c r="H22" t="s">
        <v>16</v>
      </c>
      <c r="I22">
        <v>9</v>
      </c>
      <c r="J22">
        <v>8</v>
      </c>
      <c r="K22">
        <v>5</v>
      </c>
      <c r="P22">
        <v>16</v>
      </c>
      <c r="Q22">
        <v>14</v>
      </c>
      <c r="R22" t="s">
        <v>809</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5"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790</v>
      </c>
    </row>
    <row r="23" spans="1:40" x14ac:dyDescent="0.25">
      <c r="A23" s="2" t="s">
        <v>14</v>
      </c>
      <c r="B23">
        <v>8</v>
      </c>
      <c r="C23">
        <v>3</v>
      </c>
      <c r="D23">
        <v>1</v>
      </c>
      <c r="H23" s="4" t="s">
        <v>14</v>
      </c>
      <c r="I23" s="4">
        <v>8</v>
      </c>
      <c r="J23" s="4">
        <v>1</v>
      </c>
      <c r="K23" s="4">
        <v>4</v>
      </c>
      <c r="L23" s="4"/>
      <c r="P23">
        <v>17</v>
      </c>
      <c r="Q23">
        <v>15</v>
      </c>
      <c r="R23" t="s">
        <v>810</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5"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790</v>
      </c>
    </row>
    <row r="24" spans="1:40" x14ac:dyDescent="0.25">
      <c r="A24" s="2" t="s">
        <v>24</v>
      </c>
      <c r="B24">
        <v>6</v>
      </c>
      <c r="C24">
        <v>7</v>
      </c>
      <c r="D24">
        <v>1</v>
      </c>
      <c r="H24" t="s">
        <v>24</v>
      </c>
      <c r="I24">
        <v>6</v>
      </c>
      <c r="J24">
        <v>1</v>
      </c>
      <c r="K24">
        <v>7</v>
      </c>
      <c r="P24">
        <v>18</v>
      </c>
      <c r="Q24">
        <v>16</v>
      </c>
      <c r="R24" t="s">
        <v>811</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5"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790</v>
      </c>
    </row>
    <row r="25" spans="1:40" x14ac:dyDescent="0.25">
      <c r="A25" s="2" t="s">
        <v>29</v>
      </c>
      <c r="B25">
        <v>14</v>
      </c>
      <c r="C25">
        <v>7</v>
      </c>
      <c r="D25">
        <v>9</v>
      </c>
      <c r="H25" s="4" t="s">
        <v>29</v>
      </c>
      <c r="I25" s="4">
        <v>14</v>
      </c>
      <c r="J25" s="4">
        <v>9</v>
      </c>
      <c r="K25" s="4">
        <v>7</v>
      </c>
      <c r="P25">
        <v>19</v>
      </c>
      <c r="R25" t="s">
        <v>779</v>
      </c>
      <c r="S25" t="str">
        <f t="shared" si="8"/>
        <v>- :::</v>
      </c>
      <c r="T25" t="s">
        <v>779</v>
      </c>
      <c r="U25" t="s">
        <v>779</v>
      </c>
      <c r="V25" t="s">
        <v>779</v>
      </c>
      <c r="W25" t="s">
        <v>779</v>
      </c>
      <c r="X25" t="s">
        <v>779</v>
      </c>
      <c r="Y25" t="s">
        <v>779</v>
      </c>
      <c r="Z25" t="s">
        <v>779</v>
      </c>
      <c r="AA25" t="s">
        <v>779</v>
      </c>
      <c r="AB25" t="s">
        <v>779</v>
      </c>
      <c r="AC25" t="s">
        <v>779</v>
      </c>
      <c r="AD25" t="s">
        <v>779</v>
      </c>
      <c r="AE25" s="5" t="s">
        <v>779</v>
      </c>
      <c r="AF25" t="s">
        <v>779</v>
      </c>
      <c r="AG25" t="s">
        <v>779</v>
      </c>
      <c r="AH25" t="s">
        <v>779</v>
      </c>
      <c r="AI25" t="s">
        <v>779</v>
      </c>
      <c r="AJ25" t="s">
        <v>779</v>
      </c>
      <c r="AK25" t="s">
        <v>779</v>
      </c>
      <c r="AL25" t="s">
        <v>779</v>
      </c>
      <c r="AM25" t="s">
        <v>779</v>
      </c>
      <c r="AN25" t="s">
        <v>790</v>
      </c>
    </row>
    <row r="26" spans="1:40" x14ac:dyDescent="0.25">
      <c r="A26" s="2" t="s">
        <v>26</v>
      </c>
      <c r="B26">
        <v>17</v>
      </c>
      <c r="C26">
        <v>6</v>
      </c>
      <c r="D26">
        <v>4</v>
      </c>
      <c r="H26" t="s">
        <v>26</v>
      </c>
      <c r="I26">
        <v>17</v>
      </c>
      <c r="J26">
        <v>4</v>
      </c>
      <c r="K26">
        <v>6</v>
      </c>
      <c r="P26">
        <v>20</v>
      </c>
      <c r="S26" t="str">
        <f t="shared" si="8"/>
        <v xml:space="preserve">- </v>
      </c>
      <c r="AN26" t="s">
        <v>790</v>
      </c>
    </row>
    <row r="27" spans="1:40" x14ac:dyDescent="0.25">
      <c r="A27" s="2" t="s">
        <v>6</v>
      </c>
      <c r="B27">
        <v>6</v>
      </c>
      <c r="C27">
        <v>1</v>
      </c>
      <c r="D27">
        <v>2</v>
      </c>
      <c r="H27" t="s">
        <v>6</v>
      </c>
      <c r="I27">
        <v>6</v>
      </c>
      <c r="J27">
        <v>2</v>
      </c>
      <c r="K27">
        <v>1</v>
      </c>
      <c r="P27">
        <v>21</v>
      </c>
      <c r="R27" t="s">
        <v>780</v>
      </c>
      <c r="S27" t="str">
        <f t="shared" si="8"/>
        <v xml:space="preserve">- :::{grid-item-card}  **Pros**  </v>
      </c>
      <c r="T27" t="s">
        <v>780</v>
      </c>
      <c r="U27" t="s">
        <v>780</v>
      </c>
      <c r="V27" t="s">
        <v>780</v>
      </c>
      <c r="W27" t="s">
        <v>780</v>
      </c>
      <c r="X27" t="s">
        <v>780</v>
      </c>
      <c r="Y27" t="s">
        <v>780</v>
      </c>
      <c r="Z27" t="s">
        <v>780</v>
      </c>
      <c r="AA27" t="s">
        <v>780</v>
      </c>
      <c r="AB27" t="s">
        <v>780</v>
      </c>
      <c r="AC27" t="s">
        <v>780</v>
      </c>
      <c r="AD27" t="s">
        <v>780</v>
      </c>
      <c r="AE27" s="5" t="s">
        <v>780</v>
      </c>
      <c r="AF27" t="s">
        <v>780</v>
      </c>
      <c r="AG27" t="s">
        <v>780</v>
      </c>
      <c r="AH27" t="s">
        <v>780</v>
      </c>
      <c r="AI27" t="s">
        <v>780</v>
      </c>
      <c r="AJ27" t="s">
        <v>780</v>
      </c>
      <c r="AK27" t="s">
        <v>780</v>
      </c>
      <c r="AL27" t="s">
        <v>780</v>
      </c>
      <c r="AM27" t="s">
        <v>780</v>
      </c>
      <c r="AN27" t="s">
        <v>790</v>
      </c>
    </row>
    <row r="28" spans="1:40" x14ac:dyDescent="0.25">
      <c r="A28" s="2" t="s">
        <v>12</v>
      </c>
      <c r="B28">
        <v>3</v>
      </c>
      <c r="C28">
        <v>2</v>
      </c>
      <c r="D28">
        <v>3</v>
      </c>
      <c r="H28" s="4" t="s">
        <v>12</v>
      </c>
      <c r="I28" s="4">
        <v>3</v>
      </c>
      <c r="J28" s="4">
        <v>3</v>
      </c>
      <c r="K28" s="4">
        <v>2</v>
      </c>
      <c r="P28">
        <v>22</v>
      </c>
      <c r="Q28">
        <v>1</v>
      </c>
      <c r="R28" t="s">
        <v>812</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5"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790</v>
      </c>
    </row>
    <row r="29" spans="1:40" x14ac:dyDescent="0.25">
      <c r="A29" s="2" t="s">
        <v>8</v>
      </c>
      <c r="B29">
        <v>8</v>
      </c>
      <c r="C29">
        <v>2</v>
      </c>
      <c r="D29">
        <v>1</v>
      </c>
      <c r="H29" t="s">
        <v>8</v>
      </c>
      <c r="I29">
        <v>8</v>
      </c>
      <c r="J29">
        <v>1</v>
      </c>
      <c r="K29">
        <v>1</v>
      </c>
      <c r="P29">
        <v>23</v>
      </c>
      <c r="Q29">
        <v>2</v>
      </c>
      <c r="R29" t="s">
        <v>813</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5"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790</v>
      </c>
    </row>
    <row r="30" spans="1:40" x14ac:dyDescent="0.25">
      <c r="P30">
        <v>24</v>
      </c>
      <c r="Q30">
        <v>3</v>
      </c>
      <c r="R30" t="s">
        <v>814</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5"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790</v>
      </c>
    </row>
    <row r="31" spans="1:40" x14ac:dyDescent="0.25">
      <c r="P31">
        <v>25</v>
      </c>
      <c r="Q31">
        <v>4</v>
      </c>
      <c r="R31" t="s">
        <v>815</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5"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790</v>
      </c>
    </row>
    <row r="32" spans="1:40" x14ac:dyDescent="0.25">
      <c r="P32">
        <v>26</v>
      </c>
      <c r="Q32">
        <v>5</v>
      </c>
      <c r="R32" t="s">
        <v>816</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5"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790</v>
      </c>
    </row>
    <row r="33" spans="16:40" x14ac:dyDescent="0.25">
      <c r="P33">
        <v>27</v>
      </c>
      <c r="Q33">
        <v>6</v>
      </c>
      <c r="R33" t="s">
        <v>817</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5"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790</v>
      </c>
    </row>
    <row r="34" spans="16:40" x14ac:dyDescent="0.25">
      <c r="P34">
        <v>28</v>
      </c>
      <c r="Q34">
        <v>7</v>
      </c>
      <c r="R34" t="s">
        <v>818</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5"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790</v>
      </c>
    </row>
    <row r="35" spans="16:40" x14ac:dyDescent="0.25">
      <c r="P35">
        <v>29</v>
      </c>
      <c r="Q35">
        <v>8</v>
      </c>
      <c r="R35" t="s">
        <v>819</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5"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790</v>
      </c>
    </row>
    <row r="36" spans="16:40" x14ac:dyDescent="0.25">
      <c r="P36">
        <v>30</v>
      </c>
      <c r="R36" t="s">
        <v>779</v>
      </c>
      <c r="S36" t="str">
        <f t="shared" si="8"/>
        <v>- :::</v>
      </c>
      <c r="T36" t="s">
        <v>779</v>
      </c>
      <c r="U36" t="s">
        <v>779</v>
      </c>
      <c r="V36" t="s">
        <v>779</v>
      </c>
      <c r="W36" t="s">
        <v>779</v>
      </c>
      <c r="X36" t="s">
        <v>779</v>
      </c>
      <c r="Y36" t="s">
        <v>779</v>
      </c>
      <c r="Z36" t="s">
        <v>779</v>
      </c>
      <c r="AA36" t="s">
        <v>779</v>
      </c>
      <c r="AB36" t="s">
        <v>779</v>
      </c>
      <c r="AC36" t="s">
        <v>779</v>
      </c>
      <c r="AD36" t="s">
        <v>779</v>
      </c>
      <c r="AE36" s="5" t="s">
        <v>779</v>
      </c>
      <c r="AF36" t="s">
        <v>779</v>
      </c>
      <c r="AG36" t="s">
        <v>779</v>
      </c>
      <c r="AH36" t="s">
        <v>779</v>
      </c>
      <c r="AI36" t="s">
        <v>779</v>
      </c>
      <c r="AJ36" t="s">
        <v>779</v>
      </c>
      <c r="AK36" t="s">
        <v>779</v>
      </c>
      <c r="AL36" t="s">
        <v>779</v>
      </c>
      <c r="AM36" t="s">
        <v>779</v>
      </c>
      <c r="AN36" t="s">
        <v>779</v>
      </c>
    </row>
    <row r="37" spans="16:40" x14ac:dyDescent="0.25">
      <c r="P37">
        <v>31</v>
      </c>
      <c r="R37" t="s">
        <v>781</v>
      </c>
      <c r="S37" t="str">
        <f t="shared" si="8"/>
        <v>- :::{grid-item-card} **Cons**</v>
      </c>
      <c r="T37" t="s">
        <v>781</v>
      </c>
      <c r="U37" t="s">
        <v>781</v>
      </c>
      <c r="V37" t="s">
        <v>781</v>
      </c>
      <c r="W37" t="s">
        <v>781</v>
      </c>
      <c r="X37" t="s">
        <v>781</v>
      </c>
      <c r="Y37" t="s">
        <v>781</v>
      </c>
      <c r="Z37" t="str">
        <f>IF(Z$2&gt;=Q39,R37,"")</f>
        <v>:::{grid-item-card} **Cons**</v>
      </c>
      <c r="AA37" t="s">
        <v>781</v>
      </c>
      <c r="AB37" t="s">
        <v>781</v>
      </c>
      <c r="AC37" t="s">
        <v>781</v>
      </c>
      <c r="AD37" t="s">
        <v>781</v>
      </c>
      <c r="AE37" s="5" t="s">
        <v>781</v>
      </c>
      <c r="AF37" t="s">
        <v>781</v>
      </c>
      <c r="AG37" t="s">
        <v>781</v>
      </c>
      <c r="AH37" t="s">
        <v>781</v>
      </c>
      <c r="AI37" t="s">
        <v>781</v>
      </c>
      <c r="AJ37" t="s">
        <v>781</v>
      </c>
      <c r="AK37" t="s">
        <v>781</v>
      </c>
      <c r="AL37" t="s">
        <v>781</v>
      </c>
      <c r="AM37" t="str">
        <f>IF(AM$2&gt;=R37,Z37,"")</f>
        <v/>
      </c>
      <c r="AN37" t="s">
        <v>781</v>
      </c>
    </row>
    <row r="38" spans="16:40" x14ac:dyDescent="0.25">
      <c r="P38">
        <v>32</v>
      </c>
      <c r="R38" t="s">
        <v>820</v>
      </c>
      <c r="S38" t="str">
        <f t="shared" si="8"/>
        <v>- {{ mod_name_con_01 }}</v>
      </c>
      <c r="T38" s="5" t="str">
        <f t="shared" ref="T38:U46" si="17">IF(T$4&gt;=$Q40,$R38,"")</f>
        <v>{{ mod_name_con_01 }}</v>
      </c>
      <c r="U38" s="5" t="str">
        <f t="shared" si="17"/>
        <v>{{ mod_name_con_01 }}</v>
      </c>
      <c r="V38" s="5" t="str">
        <f t="shared" ref="V38:AD38" si="18">IF(V$4&gt;=$Q40,$R38,"")</f>
        <v>{{ mod_name_con_01 }}</v>
      </c>
      <c r="W38" s="5" t="str">
        <f t="shared" si="18"/>
        <v>{{ mod_name_con_01 }}</v>
      </c>
      <c r="X38" s="5" t="str">
        <f t="shared" si="18"/>
        <v>{{ mod_name_con_01 }}</v>
      </c>
      <c r="Y38" s="5" t="str">
        <f t="shared" si="18"/>
        <v>{{ mod_name_con_01 }}</v>
      </c>
      <c r="Z38" s="5" t="str">
        <f t="shared" ref="Z38:AB46" si="19">IF(Z$4&gt;=$Q40,$R38,"")</f>
        <v>{{ mod_name_con_01 }}</v>
      </c>
      <c r="AA38" s="5" t="str">
        <f t="shared" si="19"/>
        <v>{{ mod_name_con_01 }}</v>
      </c>
      <c r="AB38" s="5" t="str">
        <f t="shared" si="19"/>
        <v>{{ mod_name_con_01 }}</v>
      </c>
      <c r="AC38" s="5" t="str">
        <f t="shared" si="18"/>
        <v>{{ mod_name_con_01 }}</v>
      </c>
      <c r="AD38" s="5" t="str">
        <f t="shared" si="18"/>
        <v>{{ mod_name_con_01 }}</v>
      </c>
      <c r="AE38" s="5" t="str">
        <f>IF(AE$4&gt;=$Q40,$R38,"")</f>
        <v>{{ mod_name_con_01 }}</v>
      </c>
      <c r="AF38" s="5" t="str">
        <f t="shared" ref="AF38:AL38" si="20">IF(AF$4&gt;=$Q40,$R38,"")</f>
        <v>{{ mod_name_con_01 }}</v>
      </c>
      <c r="AG38" s="5" t="str">
        <f t="shared" si="20"/>
        <v>{{ mod_name_con_01 }}</v>
      </c>
      <c r="AH38" s="5" t="str">
        <f t="shared" ref="AH38:AI46" si="21">IF(AH$4&gt;=$Q40,$R38,"")</f>
        <v>{{ mod_name_con_01 }}</v>
      </c>
      <c r="AI38" s="5" t="str">
        <f t="shared" si="21"/>
        <v>{{ mod_name_con_01 }}</v>
      </c>
      <c r="AJ38" s="5" t="str">
        <f t="shared" si="20"/>
        <v>{{ mod_name_con_01 }}</v>
      </c>
      <c r="AK38" s="5" t="str">
        <f t="shared" si="20"/>
        <v>{{ mod_name_con_01 }}</v>
      </c>
      <c r="AL38" s="5" t="str">
        <f t="shared" si="20"/>
        <v>{{ mod_name_con_01 }}</v>
      </c>
      <c r="AM38" s="5" t="str">
        <f t="shared" ref="AM38:AM46" si="22">IF(AM$4&gt;=$Q40,$R38,"")</f>
        <v>{{ mod_name_con_01 }}</v>
      </c>
      <c r="AN38" t="s">
        <v>790</v>
      </c>
    </row>
    <row r="39" spans="16:40" x14ac:dyDescent="0.25">
      <c r="P39">
        <v>33</v>
      </c>
      <c r="R39" t="s">
        <v>821</v>
      </c>
      <c r="S39" t="str">
        <f t="shared" si="8"/>
        <v>- {{ mod_name_con_02 }}</v>
      </c>
      <c r="T39" s="5" t="str">
        <f t="shared" si="17"/>
        <v/>
      </c>
      <c r="U39" s="5" t="str">
        <f t="shared" si="17"/>
        <v>{{ mod_name_con_02 }}</v>
      </c>
      <c r="V39" s="5" t="str">
        <f t="shared" ref="V39:AE39" si="23">IF(V$4&gt;=$Q41,$R39,"")</f>
        <v>{{ mod_name_con_02 }}</v>
      </c>
      <c r="W39" s="5" t="str">
        <f t="shared" si="23"/>
        <v>{{ mod_name_con_02 }}</v>
      </c>
      <c r="X39" s="5" t="str">
        <f t="shared" si="23"/>
        <v>{{ mod_name_con_02 }}</v>
      </c>
      <c r="Y39" s="5" t="str">
        <f t="shared" si="23"/>
        <v>{{ mod_name_con_02 }}</v>
      </c>
      <c r="Z39" s="5" t="str">
        <f t="shared" si="19"/>
        <v>{{ mod_name_con_02 }}</v>
      </c>
      <c r="AA39" s="5" t="str">
        <f t="shared" si="19"/>
        <v/>
      </c>
      <c r="AB39" s="5" t="str">
        <f t="shared" si="19"/>
        <v>{{ mod_name_con_02 }}</v>
      </c>
      <c r="AC39" s="5" t="str">
        <f t="shared" si="23"/>
        <v>{{ mod_name_con_02 }}</v>
      </c>
      <c r="AD39" s="5" t="str">
        <f t="shared" si="23"/>
        <v/>
      </c>
      <c r="AE39" s="5" t="str">
        <f t="shared" si="23"/>
        <v/>
      </c>
      <c r="AF39" s="5" t="str">
        <f t="shared" ref="AF39:AL39" si="24">IF(AF$4&gt;=$Q41,$R39,"")</f>
        <v>{{ mod_name_con_02 }}</v>
      </c>
      <c r="AG39" s="5" t="str">
        <f t="shared" si="24"/>
        <v>{{ mod_name_con_02 }}</v>
      </c>
      <c r="AH39" s="5" t="str">
        <f t="shared" si="21"/>
        <v>{{ mod_name_con_02 }}</v>
      </c>
      <c r="AI39" s="5" t="str">
        <f t="shared" si="21"/>
        <v>{{ mod_name_con_02 }}</v>
      </c>
      <c r="AJ39" s="5" t="str">
        <f t="shared" si="24"/>
        <v>{{ mod_name_con_02 }}</v>
      </c>
      <c r="AK39" s="5" t="str">
        <f t="shared" si="24"/>
        <v>{{ mod_name_con_02 }}</v>
      </c>
      <c r="AL39" s="5" t="str">
        <f t="shared" si="24"/>
        <v/>
      </c>
      <c r="AM39" s="5" t="str">
        <f t="shared" si="22"/>
        <v>{{ mod_name_con_02 }}</v>
      </c>
      <c r="AN39" t="s">
        <v>790</v>
      </c>
    </row>
    <row r="40" spans="16:40" x14ac:dyDescent="0.25">
      <c r="P40">
        <v>34</v>
      </c>
      <c r="Q40">
        <v>1</v>
      </c>
      <c r="R40" t="s">
        <v>822</v>
      </c>
      <c r="S40" t="str">
        <f t="shared" si="8"/>
        <v>- {{ mod_name_con_03 }}</v>
      </c>
      <c r="T40" s="5" t="str">
        <f t="shared" si="17"/>
        <v/>
      </c>
      <c r="U40" s="5" t="str">
        <f t="shared" si="17"/>
        <v>{{ mod_name_con_03 }}</v>
      </c>
      <c r="V40" s="5" t="str">
        <f t="shared" ref="V40:AE40" si="25">IF(V$4&gt;=$Q42,$R40,"")</f>
        <v>{{ mod_name_con_03 }}</v>
      </c>
      <c r="W40" s="5" t="str">
        <f t="shared" si="25"/>
        <v>{{ mod_name_con_03 }}</v>
      </c>
      <c r="X40" s="5" t="str">
        <f t="shared" si="25"/>
        <v/>
      </c>
      <c r="Y40" s="5" t="str">
        <f t="shared" si="25"/>
        <v>{{ mod_name_con_03 }}</v>
      </c>
      <c r="Z40" s="5" t="str">
        <f t="shared" si="19"/>
        <v>{{ mod_name_con_03 }}</v>
      </c>
      <c r="AA40" s="5" t="str">
        <f t="shared" si="19"/>
        <v/>
      </c>
      <c r="AB40" s="5" t="str">
        <f t="shared" si="19"/>
        <v>{{ mod_name_con_03 }}</v>
      </c>
      <c r="AC40" s="5" t="str">
        <f t="shared" si="25"/>
        <v>{{ mod_name_con_03 }}</v>
      </c>
      <c r="AD40" s="5" t="str">
        <f t="shared" si="25"/>
        <v/>
      </c>
      <c r="AE40" s="5" t="str">
        <f t="shared" si="25"/>
        <v/>
      </c>
      <c r="AF40" s="5" t="str">
        <f t="shared" ref="AF40:AG46" si="26">IF(AF$4&gt;=$Q42,$R40,"")</f>
        <v>{{ mod_name_con_03 }}</v>
      </c>
      <c r="AG40" s="5" t="str">
        <f t="shared" si="26"/>
        <v>{{ mod_name_con_03 }}</v>
      </c>
      <c r="AH40" s="5" t="str">
        <f t="shared" si="21"/>
        <v>{{ mod_name_con_03 }}</v>
      </c>
      <c r="AI40" s="5" t="str">
        <f t="shared" si="21"/>
        <v/>
      </c>
      <c r="AJ40" s="5" t="str">
        <f t="shared" ref="AJ40:AL46" si="27">IF(AJ$4&gt;=$Q42,$R40,"")</f>
        <v/>
      </c>
      <c r="AK40" s="5" t="str">
        <f t="shared" si="27"/>
        <v>{{ mod_name_con_03 }}</v>
      </c>
      <c r="AL40" s="5" t="str">
        <f t="shared" si="27"/>
        <v/>
      </c>
      <c r="AM40" s="5" t="str">
        <f t="shared" si="22"/>
        <v>{{ mod_name_con_03 }}</v>
      </c>
      <c r="AN40" t="s">
        <v>790</v>
      </c>
    </row>
    <row r="41" spans="16:40" x14ac:dyDescent="0.25">
      <c r="P41">
        <v>35</v>
      </c>
      <c r="Q41">
        <v>2</v>
      </c>
      <c r="R41" t="s">
        <v>823</v>
      </c>
      <c r="S41" t="str">
        <f t="shared" si="8"/>
        <v>- {{ mod_name_con_04 }}</v>
      </c>
      <c r="T41" s="5" t="str">
        <f t="shared" si="17"/>
        <v/>
      </c>
      <c r="U41" s="5" t="str">
        <f t="shared" si="17"/>
        <v>{{ mod_name_con_04 }}</v>
      </c>
      <c r="V41" s="5" t="str">
        <f t="shared" ref="V41:AE41" si="28">IF(V$4&gt;=$Q43,$R41,"")</f>
        <v/>
      </c>
      <c r="W41" s="5" t="str">
        <f t="shared" si="28"/>
        <v/>
      </c>
      <c r="X41" s="5" t="str">
        <f t="shared" si="28"/>
        <v/>
      </c>
      <c r="Y41" s="5" t="str">
        <f t="shared" si="28"/>
        <v/>
      </c>
      <c r="Z41" s="5" t="str">
        <f t="shared" si="19"/>
        <v>{{ mod_name_con_04 }}</v>
      </c>
      <c r="AA41" s="5" t="str">
        <f t="shared" si="19"/>
        <v/>
      </c>
      <c r="AB41" s="5" t="str">
        <f t="shared" si="19"/>
        <v/>
      </c>
      <c r="AC41" s="5" t="str">
        <f t="shared" si="28"/>
        <v>{{ mod_name_con_04 }}</v>
      </c>
      <c r="AD41" s="5" t="str">
        <f t="shared" si="28"/>
        <v/>
      </c>
      <c r="AE41" s="5" t="str">
        <f t="shared" si="28"/>
        <v/>
      </c>
      <c r="AF41" s="5" t="str">
        <f t="shared" si="26"/>
        <v>{{ mod_name_con_04 }}</v>
      </c>
      <c r="AG41" s="5" t="str">
        <f t="shared" si="26"/>
        <v>{{ mod_name_con_04 }}</v>
      </c>
      <c r="AH41" s="5" t="str">
        <f t="shared" si="21"/>
        <v>{{ mod_name_con_04 }}</v>
      </c>
      <c r="AI41" s="5" t="str">
        <f t="shared" si="21"/>
        <v/>
      </c>
      <c r="AJ41" s="5" t="str">
        <f t="shared" si="27"/>
        <v/>
      </c>
      <c r="AK41" s="5" t="str">
        <f t="shared" si="27"/>
        <v/>
      </c>
      <c r="AL41" s="5" t="str">
        <f t="shared" si="27"/>
        <v/>
      </c>
      <c r="AM41" s="5" t="str">
        <f t="shared" si="22"/>
        <v>{{ mod_name_con_04 }}</v>
      </c>
      <c r="AN41" t="s">
        <v>790</v>
      </c>
    </row>
    <row r="42" spans="16:40" x14ac:dyDescent="0.25">
      <c r="P42">
        <v>36</v>
      </c>
      <c r="Q42">
        <v>3</v>
      </c>
      <c r="R42" t="s">
        <v>824</v>
      </c>
      <c r="S42" t="str">
        <f t="shared" si="8"/>
        <v>- {{ mod_name_con_05 }}</v>
      </c>
      <c r="T42" s="5" t="str">
        <f t="shared" si="17"/>
        <v/>
      </c>
      <c r="U42" s="5" t="str">
        <f t="shared" si="17"/>
        <v>{{ mod_name_con_05 }}</v>
      </c>
      <c r="V42" s="5" t="str">
        <f t="shared" ref="V42:AE42" si="29">IF(V$4&gt;=$Q44,$R42,"")</f>
        <v/>
      </c>
      <c r="W42" s="5" t="str">
        <f t="shared" si="29"/>
        <v/>
      </c>
      <c r="X42" s="5" t="str">
        <f t="shared" si="29"/>
        <v/>
      </c>
      <c r="Y42" s="5" t="str">
        <f t="shared" si="29"/>
        <v/>
      </c>
      <c r="Z42" s="5" t="str">
        <f t="shared" si="19"/>
        <v>{{ mod_name_con_05 }}</v>
      </c>
      <c r="AA42" s="5" t="str">
        <f t="shared" si="19"/>
        <v/>
      </c>
      <c r="AB42" s="5" t="str">
        <f t="shared" si="19"/>
        <v/>
      </c>
      <c r="AC42" s="5" t="str">
        <f t="shared" si="29"/>
        <v>{{ mod_name_con_05 }}</v>
      </c>
      <c r="AD42" s="5" t="str">
        <f t="shared" si="29"/>
        <v/>
      </c>
      <c r="AE42" s="5" t="str">
        <f t="shared" si="29"/>
        <v/>
      </c>
      <c r="AF42" s="5" t="str">
        <f t="shared" si="26"/>
        <v>{{ mod_name_con_05 }}</v>
      </c>
      <c r="AG42" s="5" t="str">
        <f t="shared" si="26"/>
        <v/>
      </c>
      <c r="AH42" s="5" t="str">
        <f t="shared" si="21"/>
        <v/>
      </c>
      <c r="AI42" s="5" t="str">
        <f t="shared" si="21"/>
        <v/>
      </c>
      <c r="AJ42" s="5" t="str">
        <f t="shared" si="27"/>
        <v/>
      </c>
      <c r="AK42" s="5" t="str">
        <f t="shared" si="27"/>
        <v/>
      </c>
      <c r="AL42" s="5" t="str">
        <f t="shared" si="27"/>
        <v/>
      </c>
      <c r="AM42" s="5" t="str">
        <f t="shared" si="22"/>
        <v/>
      </c>
      <c r="AN42" t="s">
        <v>790</v>
      </c>
    </row>
    <row r="43" spans="16:40" x14ac:dyDescent="0.25">
      <c r="P43">
        <v>37</v>
      </c>
      <c r="Q43">
        <v>4</v>
      </c>
      <c r="R43" t="s">
        <v>825</v>
      </c>
      <c r="S43" t="str">
        <f t="shared" si="8"/>
        <v>- {{ mod_name_con_06 }}</v>
      </c>
      <c r="T43" s="5" t="str">
        <f t="shared" si="17"/>
        <v/>
      </c>
      <c r="U43" s="5" t="str">
        <f t="shared" si="17"/>
        <v/>
      </c>
      <c r="V43" s="5" t="str">
        <f t="shared" ref="V43:AE43" si="30">IF(V$4&gt;=$Q45,$R43,"")</f>
        <v/>
      </c>
      <c r="W43" s="5" t="str">
        <f t="shared" si="30"/>
        <v/>
      </c>
      <c r="X43" s="5" t="str">
        <f t="shared" si="30"/>
        <v/>
      </c>
      <c r="Y43" s="5" t="str">
        <f t="shared" si="30"/>
        <v/>
      </c>
      <c r="Z43" s="5" t="str">
        <f t="shared" si="19"/>
        <v/>
      </c>
      <c r="AA43" s="5" t="str">
        <f t="shared" si="19"/>
        <v/>
      </c>
      <c r="AB43" s="5" t="str">
        <f t="shared" si="19"/>
        <v/>
      </c>
      <c r="AC43" s="5" t="str">
        <f t="shared" si="30"/>
        <v>{{ mod_name_con_06 }}</v>
      </c>
      <c r="AD43" s="5" t="str">
        <f t="shared" si="30"/>
        <v/>
      </c>
      <c r="AE43" s="5" t="str">
        <f t="shared" si="30"/>
        <v/>
      </c>
      <c r="AF43" s="5" t="str">
        <f t="shared" si="26"/>
        <v>{{ mod_name_con_06 }}</v>
      </c>
      <c r="AG43" s="5" t="str">
        <f t="shared" si="26"/>
        <v/>
      </c>
      <c r="AH43" s="5" t="str">
        <f t="shared" si="21"/>
        <v/>
      </c>
      <c r="AI43" s="5" t="str">
        <f t="shared" si="21"/>
        <v/>
      </c>
      <c r="AJ43" s="5" t="str">
        <f t="shared" si="27"/>
        <v/>
      </c>
      <c r="AK43" s="5" t="str">
        <f t="shared" si="27"/>
        <v/>
      </c>
      <c r="AL43" s="5" t="str">
        <f t="shared" si="27"/>
        <v/>
      </c>
      <c r="AM43" s="5" t="str">
        <f t="shared" si="22"/>
        <v/>
      </c>
    </row>
    <row r="44" spans="16:40" x14ac:dyDescent="0.25">
      <c r="P44">
        <v>38</v>
      </c>
      <c r="Q44">
        <v>5</v>
      </c>
      <c r="R44" t="s">
        <v>826</v>
      </c>
      <c r="S44" t="str">
        <f t="shared" si="8"/>
        <v>- {{ mod_name_con_07 }}</v>
      </c>
      <c r="T44" s="5" t="str">
        <f t="shared" si="17"/>
        <v/>
      </c>
      <c r="U44" s="5" t="str">
        <f t="shared" si="17"/>
        <v/>
      </c>
      <c r="V44" s="5" t="str">
        <f t="shared" ref="V44:AE44" si="31">IF(V$4&gt;=$Q46,$R44,"")</f>
        <v/>
      </c>
      <c r="W44" s="5" t="str">
        <f t="shared" si="31"/>
        <v/>
      </c>
      <c r="X44" s="5" t="str">
        <f t="shared" si="31"/>
        <v/>
      </c>
      <c r="Y44" s="5" t="str">
        <f t="shared" si="31"/>
        <v/>
      </c>
      <c r="Z44" s="5" t="str">
        <f t="shared" si="19"/>
        <v/>
      </c>
      <c r="AA44" s="5" t="str">
        <f t="shared" si="19"/>
        <v/>
      </c>
      <c r="AB44" s="5" t="str">
        <f t="shared" si="19"/>
        <v/>
      </c>
      <c r="AC44" s="5" t="str">
        <f t="shared" si="31"/>
        <v>{{ mod_name_con_07 }}</v>
      </c>
      <c r="AD44" s="5" t="str">
        <f t="shared" si="31"/>
        <v/>
      </c>
      <c r="AE44" s="5" t="str">
        <f t="shared" si="31"/>
        <v/>
      </c>
      <c r="AF44" s="5" t="str">
        <f t="shared" si="26"/>
        <v>{{ mod_name_con_07 }}</v>
      </c>
      <c r="AG44" s="5" t="str">
        <f t="shared" si="26"/>
        <v/>
      </c>
      <c r="AH44" s="5" t="str">
        <f t="shared" si="21"/>
        <v/>
      </c>
      <c r="AI44" s="5" t="str">
        <f t="shared" si="21"/>
        <v/>
      </c>
      <c r="AJ44" s="5" t="str">
        <f t="shared" si="27"/>
        <v/>
      </c>
      <c r="AK44" s="5" t="str">
        <f t="shared" si="27"/>
        <v/>
      </c>
      <c r="AL44" s="5" t="str">
        <f t="shared" si="27"/>
        <v/>
      </c>
      <c r="AM44" s="5" t="str">
        <f t="shared" si="22"/>
        <v/>
      </c>
    </row>
    <row r="45" spans="16:40" x14ac:dyDescent="0.25">
      <c r="P45">
        <v>39</v>
      </c>
      <c r="Q45">
        <v>6</v>
      </c>
      <c r="R45" t="s">
        <v>827</v>
      </c>
      <c r="S45" t="str">
        <f t="shared" si="8"/>
        <v>- {{ mod_name_con_08 }}</v>
      </c>
      <c r="T45" s="5" t="str">
        <f t="shared" si="17"/>
        <v/>
      </c>
      <c r="U45" s="5" t="str">
        <f t="shared" si="17"/>
        <v/>
      </c>
      <c r="V45" s="5" t="str">
        <f t="shared" ref="V45:AE45" si="32">IF(V$4&gt;=$Q47,$R45,"")</f>
        <v/>
      </c>
      <c r="W45" s="5" t="str">
        <f t="shared" si="32"/>
        <v/>
      </c>
      <c r="X45" s="5" t="str">
        <f t="shared" si="32"/>
        <v/>
      </c>
      <c r="Y45" s="5" t="str">
        <f t="shared" si="32"/>
        <v/>
      </c>
      <c r="Z45" s="5" t="str">
        <f t="shared" si="19"/>
        <v/>
      </c>
      <c r="AA45" s="5" t="str">
        <f t="shared" si="19"/>
        <v/>
      </c>
      <c r="AB45" s="5" t="str">
        <f t="shared" si="19"/>
        <v/>
      </c>
      <c r="AC45" s="5" t="str">
        <f t="shared" si="32"/>
        <v>{{ mod_name_con_08 }}</v>
      </c>
      <c r="AD45" s="5" t="str">
        <f t="shared" si="32"/>
        <v/>
      </c>
      <c r="AE45" s="5" t="str">
        <f t="shared" si="32"/>
        <v/>
      </c>
      <c r="AF45" s="5" t="str">
        <f t="shared" si="26"/>
        <v>{{ mod_name_con_08 }}</v>
      </c>
      <c r="AG45" s="5" t="str">
        <f t="shared" si="26"/>
        <v/>
      </c>
      <c r="AH45" s="5" t="str">
        <f t="shared" si="21"/>
        <v/>
      </c>
      <c r="AI45" s="5" t="str">
        <f t="shared" si="21"/>
        <v/>
      </c>
      <c r="AJ45" s="5" t="str">
        <f t="shared" si="27"/>
        <v/>
      </c>
      <c r="AK45" s="5" t="str">
        <f t="shared" si="27"/>
        <v/>
      </c>
      <c r="AL45" s="5" t="str">
        <f t="shared" si="27"/>
        <v/>
      </c>
      <c r="AM45" s="5" t="str">
        <f t="shared" si="22"/>
        <v/>
      </c>
    </row>
    <row r="46" spans="16:40" x14ac:dyDescent="0.25">
      <c r="P46">
        <v>40</v>
      </c>
      <c r="Q46">
        <v>7</v>
      </c>
      <c r="R46" t="s">
        <v>828</v>
      </c>
      <c r="S46" t="str">
        <f t="shared" si="8"/>
        <v>- {{ mod_name_con_09 }}</v>
      </c>
      <c r="T46" s="5" t="str">
        <f t="shared" si="17"/>
        <v/>
      </c>
      <c r="U46" s="5" t="str">
        <f t="shared" si="17"/>
        <v/>
      </c>
      <c r="V46" s="5" t="str">
        <f t="shared" ref="V46:AE46" si="33">IF(V$4&gt;=$Q48,$R46,"")</f>
        <v/>
      </c>
      <c r="W46" s="5" t="str">
        <f t="shared" si="33"/>
        <v/>
      </c>
      <c r="X46" s="5" t="str">
        <f t="shared" si="33"/>
        <v/>
      </c>
      <c r="Y46" s="5" t="str">
        <f t="shared" si="33"/>
        <v/>
      </c>
      <c r="Z46" s="5" t="str">
        <f t="shared" si="19"/>
        <v/>
      </c>
      <c r="AA46" s="5" t="str">
        <f t="shared" si="19"/>
        <v/>
      </c>
      <c r="AB46" s="5" t="str">
        <f t="shared" si="19"/>
        <v/>
      </c>
      <c r="AC46" s="5" t="str">
        <f t="shared" si="33"/>
        <v/>
      </c>
      <c r="AD46" s="5" t="str">
        <f t="shared" si="33"/>
        <v/>
      </c>
      <c r="AE46" s="5" t="str">
        <f t="shared" si="33"/>
        <v/>
      </c>
      <c r="AF46" s="5" t="str">
        <f t="shared" si="26"/>
        <v>{{ mod_name_con_09 }}</v>
      </c>
      <c r="AG46" s="5" t="str">
        <f t="shared" si="26"/>
        <v/>
      </c>
      <c r="AH46" s="5" t="str">
        <f t="shared" si="21"/>
        <v/>
      </c>
      <c r="AI46" s="5" t="str">
        <f t="shared" si="21"/>
        <v/>
      </c>
      <c r="AJ46" s="5" t="str">
        <f t="shared" si="27"/>
        <v/>
      </c>
      <c r="AK46" s="5" t="str">
        <f t="shared" si="27"/>
        <v/>
      </c>
      <c r="AL46" s="5" t="str">
        <f t="shared" si="27"/>
        <v/>
      </c>
      <c r="AM46" s="5" t="str">
        <f t="shared" si="22"/>
        <v/>
      </c>
    </row>
    <row r="47" spans="16:40" x14ac:dyDescent="0.25">
      <c r="P47">
        <v>41</v>
      </c>
      <c r="Q47">
        <v>8</v>
      </c>
      <c r="R47" t="s">
        <v>779</v>
      </c>
      <c r="S47" t="str">
        <f t="shared" si="8"/>
        <v>- :::</v>
      </c>
      <c r="T47" t="s">
        <v>779</v>
      </c>
      <c r="U47" t="s">
        <v>779</v>
      </c>
      <c r="V47" t="s">
        <v>779</v>
      </c>
      <c r="W47" t="s">
        <v>779</v>
      </c>
      <c r="X47" t="s">
        <v>779</v>
      </c>
      <c r="Y47" t="s">
        <v>779</v>
      </c>
      <c r="Z47" t="s">
        <v>779</v>
      </c>
      <c r="AA47" t="s">
        <v>779</v>
      </c>
      <c r="AB47" t="s">
        <v>779</v>
      </c>
      <c r="AC47" t="s">
        <v>779</v>
      </c>
      <c r="AD47" t="s">
        <v>779</v>
      </c>
      <c r="AE47" s="5" t="str">
        <f>IF(AE$4&gt;=$Q49,$R47,"")</f>
        <v>:::</v>
      </c>
      <c r="AF47" t="s">
        <v>779</v>
      </c>
      <c r="AG47" t="s">
        <v>779</v>
      </c>
      <c r="AH47" t="s">
        <v>779</v>
      </c>
      <c r="AI47" t="s">
        <v>779</v>
      </c>
      <c r="AJ47" t="s">
        <v>779</v>
      </c>
      <c r="AK47" t="s">
        <v>779</v>
      </c>
      <c r="AL47" t="s">
        <v>779</v>
      </c>
      <c r="AM47" t="s">
        <v>779</v>
      </c>
      <c r="AN47" t="s">
        <v>779</v>
      </c>
    </row>
    <row r="48" spans="16:40" x14ac:dyDescent="0.25">
      <c r="P48">
        <v>42</v>
      </c>
      <c r="Q48">
        <v>9</v>
      </c>
      <c r="R48" t="s">
        <v>788</v>
      </c>
      <c r="S48" t="str">
        <f t="shared" si="8"/>
        <v>- ::::</v>
      </c>
      <c r="T48" t="s">
        <v>788</v>
      </c>
      <c r="U48" t="s">
        <v>788</v>
      </c>
      <c r="V48" t="s">
        <v>788</v>
      </c>
      <c r="W48" t="s">
        <v>788</v>
      </c>
      <c r="X48" t="s">
        <v>788</v>
      </c>
      <c r="Y48" t="s">
        <v>788</v>
      </c>
      <c r="Z48" t="s">
        <v>788</v>
      </c>
      <c r="AA48" t="s">
        <v>788</v>
      </c>
      <c r="AB48" t="s">
        <v>788</v>
      </c>
      <c r="AC48" t="s">
        <v>788</v>
      </c>
      <c r="AD48" t="s">
        <v>788</v>
      </c>
      <c r="AE48" s="5" t="str">
        <f>IF(AE$4&gt;=$Q50,$R48,"")</f>
        <v>::::</v>
      </c>
      <c r="AF48" t="s">
        <v>788</v>
      </c>
      <c r="AG48" t="s">
        <v>788</v>
      </c>
      <c r="AH48" t="s">
        <v>788</v>
      </c>
      <c r="AI48" t="s">
        <v>788</v>
      </c>
      <c r="AJ48" t="s">
        <v>788</v>
      </c>
      <c r="AK48" t="s">
        <v>788</v>
      </c>
      <c r="AL48" t="s">
        <v>788</v>
      </c>
      <c r="AM48" t="s">
        <v>788</v>
      </c>
      <c r="AN48" t="s">
        <v>788</v>
      </c>
    </row>
    <row r="49" spans="16:40" x14ac:dyDescent="0.25">
      <c r="P49">
        <v>43</v>
      </c>
      <c r="R49" t="s">
        <v>789</v>
      </c>
      <c r="S49" t="str">
        <f t="shared" si="8"/>
        <v>- :::::</v>
      </c>
      <c r="T49" t="s">
        <v>789</v>
      </c>
      <c r="U49" t="s">
        <v>789</v>
      </c>
      <c r="V49" t="s">
        <v>789</v>
      </c>
      <c r="W49" t="s">
        <v>789</v>
      </c>
      <c r="X49" t="s">
        <v>789</v>
      </c>
      <c r="Y49" t="s">
        <v>789</v>
      </c>
      <c r="Z49" t="s">
        <v>789</v>
      </c>
      <c r="AA49" t="s">
        <v>789</v>
      </c>
      <c r="AB49" t="s">
        <v>789</v>
      </c>
      <c r="AC49" t="s">
        <v>789</v>
      </c>
      <c r="AD49" t="s">
        <v>789</v>
      </c>
      <c r="AE49" s="5" t="str">
        <f>IF(AE$4&gt;=$Q51,$R49,"")</f>
        <v>:::::</v>
      </c>
      <c r="AF49" t="s">
        <v>789</v>
      </c>
      <c r="AG49" t="s">
        <v>789</v>
      </c>
      <c r="AH49" t="s">
        <v>789</v>
      </c>
      <c r="AI49" t="s">
        <v>789</v>
      </c>
      <c r="AJ49" t="s">
        <v>789</v>
      </c>
      <c r="AK49" t="s">
        <v>789</v>
      </c>
      <c r="AL49" t="s">
        <v>789</v>
      </c>
      <c r="AM49" t="s">
        <v>789</v>
      </c>
      <c r="AN49" t="s">
        <v>789</v>
      </c>
    </row>
    <row r="50" spans="16:40" x14ac:dyDescent="0.25">
      <c r="P50">
        <v>44</v>
      </c>
      <c r="S50" t="str">
        <f t="shared" si="8"/>
        <v xml:space="preserve">- </v>
      </c>
    </row>
    <row r="51" spans="16:40" x14ac:dyDescent="0.25">
      <c r="P51">
        <v>45</v>
      </c>
      <c r="S51" t="str">
        <f t="shared" si="8"/>
        <v xml:space="preserve">- </v>
      </c>
    </row>
    <row r="52" spans="16:40" x14ac:dyDescent="0.25">
      <c r="P52">
        <v>46</v>
      </c>
      <c r="S52" t="str">
        <f t="shared" si="8"/>
        <v xml:space="preserve">- </v>
      </c>
    </row>
    <row r="53" spans="16:40" x14ac:dyDescent="0.25">
      <c r="S53" t="str">
        <f t="shared" si="8"/>
        <v xml:space="preserve">- </v>
      </c>
      <c r="AE53" s="5" t="s">
        <v>782</v>
      </c>
    </row>
    <row r="54" spans="16:40" x14ac:dyDescent="0.25">
      <c r="S54" t="str">
        <f t="shared" si="8"/>
        <v xml:space="preserve">- </v>
      </c>
      <c r="AE54" s="5" t="s">
        <v>783</v>
      </c>
    </row>
    <row r="55" spans="16:40" x14ac:dyDescent="0.25">
      <c r="S55" t="str">
        <f t="shared" si="8"/>
        <v xml:space="preserve">- </v>
      </c>
      <c r="AE55" s="5" t="s">
        <v>784</v>
      </c>
    </row>
    <row r="56" spans="16:40" x14ac:dyDescent="0.25">
      <c r="S56" t="str">
        <f t="shared" si="8"/>
        <v xml:space="preserve">- </v>
      </c>
      <c r="AE56" s="5" t="s">
        <v>785</v>
      </c>
    </row>
    <row r="57" spans="16:40" x14ac:dyDescent="0.25">
      <c r="S57" t="str">
        <f t="shared" si="8"/>
        <v xml:space="preserve">- </v>
      </c>
      <c r="AE57" s="5" t="s">
        <v>786</v>
      </c>
    </row>
    <row r="58" spans="16:40" x14ac:dyDescent="0.25">
      <c r="S58" t="str">
        <f t="shared" si="8"/>
        <v xml:space="preserve">- </v>
      </c>
      <c r="AE58" s="5" t="s">
        <v>787</v>
      </c>
    </row>
    <row r="66" spans="27:28" x14ac:dyDescent="0.25">
      <c r="AA66" t="str">
        <f>"- "&amp;AB66</f>
        <v>- {{ mod_name_assump_01 }}</v>
      </c>
      <c r="AB66" t="s">
        <v>796</v>
      </c>
    </row>
    <row r="67" spans="27:28" x14ac:dyDescent="0.25">
      <c r="AA67" t="str">
        <f t="shared" ref="AA67:AA81" si="34">"- "&amp;AB67</f>
        <v>- {{ mod_name_assump_02 }}</v>
      </c>
      <c r="AB67" t="s">
        <v>797</v>
      </c>
    </row>
    <row r="68" spans="27:28" x14ac:dyDescent="0.25">
      <c r="AA68" t="str">
        <f t="shared" si="34"/>
        <v>- {{ mod_name_assump_03 }}</v>
      </c>
      <c r="AB68" t="s">
        <v>798</v>
      </c>
    </row>
    <row r="69" spans="27:28" x14ac:dyDescent="0.25">
      <c r="AA69" t="str">
        <f t="shared" si="34"/>
        <v>- {{ mod_name_assump_04 }}</v>
      </c>
      <c r="AB69" t="s">
        <v>799</v>
      </c>
    </row>
    <row r="70" spans="27:28" x14ac:dyDescent="0.25">
      <c r="AA70" t="str">
        <f t="shared" si="34"/>
        <v>- {{ mod_name_assump_05 }}</v>
      </c>
      <c r="AB70" t="s">
        <v>800</v>
      </c>
    </row>
    <row r="71" spans="27:28" x14ac:dyDescent="0.25">
      <c r="AA71" t="str">
        <f t="shared" si="34"/>
        <v>- {{ mod_name_assump_06 }}</v>
      </c>
      <c r="AB71" t="s">
        <v>801</v>
      </c>
    </row>
    <row r="72" spans="27:28" x14ac:dyDescent="0.25">
      <c r="AA72" t="str">
        <f t="shared" si="34"/>
        <v>- {{ mod_name_assump_07 }}</v>
      </c>
      <c r="AB72" t="s">
        <v>802</v>
      </c>
    </row>
    <row r="73" spans="27:28" x14ac:dyDescent="0.25">
      <c r="AA73" t="str">
        <f t="shared" si="34"/>
        <v>- {{ mod_name_assump_08 }}</v>
      </c>
      <c r="AB73" t="s">
        <v>803</v>
      </c>
    </row>
    <row r="74" spans="27:28" x14ac:dyDescent="0.25">
      <c r="AA74" t="str">
        <f t="shared" si="34"/>
        <v>- {{ mod_name_assump_09 }}</v>
      </c>
      <c r="AB74" t="s">
        <v>804</v>
      </c>
    </row>
    <row r="75" spans="27:28" x14ac:dyDescent="0.25">
      <c r="AA75" t="str">
        <f t="shared" si="34"/>
        <v>- {{ mod_name_assump_10 }}</v>
      </c>
      <c r="AB75" t="s">
        <v>805</v>
      </c>
    </row>
    <row r="76" spans="27:28" x14ac:dyDescent="0.25">
      <c r="AA76" t="str">
        <f t="shared" si="34"/>
        <v>- {{ mod_name_assump_11 }}</v>
      </c>
      <c r="AB76" t="s">
        <v>806</v>
      </c>
    </row>
    <row r="77" spans="27:28" x14ac:dyDescent="0.25">
      <c r="AA77" t="str">
        <f t="shared" si="34"/>
        <v>- {{ mod_name_assump_12 }}</v>
      </c>
      <c r="AB77" t="s">
        <v>807</v>
      </c>
    </row>
    <row r="78" spans="27:28" x14ac:dyDescent="0.25">
      <c r="AA78" t="str">
        <f t="shared" si="34"/>
        <v>- {{ mod_name_assump_13 }}</v>
      </c>
      <c r="AB78" t="s">
        <v>808</v>
      </c>
    </row>
    <row r="79" spans="27:28" x14ac:dyDescent="0.25">
      <c r="AA79" t="str">
        <f t="shared" si="34"/>
        <v>- {{ mod_name_assump_14 }}</v>
      </c>
      <c r="AB79" t="s">
        <v>809</v>
      </c>
    </row>
    <row r="80" spans="27:28" x14ac:dyDescent="0.25">
      <c r="AA80" t="str">
        <f t="shared" si="34"/>
        <v>- {{ mod_name_assump_15 }}</v>
      </c>
      <c r="AB80" t="s">
        <v>810</v>
      </c>
    </row>
    <row r="81" spans="27:28" x14ac:dyDescent="0.25">
      <c r="AA81" t="str">
        <f t="shared" si="34"/>
        <v>- {{ mod_name_assump_16 }}</v>
      </c>
      <c r="AB81" t="s">
        <v>811</v>
      </c>
    </row>
  </sheetData>
  <pageMargins left="0.7" right="0.7" top="0.75" bottom="0.75" header="0.3" footer="0.3"/>
  <pageSetup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 sqref="C3"/>
    </sheetView>
  </sheetViews>
  <sheetFormatPr defaultRowHeight="15" x14ac:dyDescent="0.25"/>
  <cols>
    <col min="1" max="1" width="7.28515625" bestFit="1" customWidth="1"/>
    <col min="2" max="2" width="14.28515625" bestFit="1" customWidth="1"/>
    <col min="3" max="3" width="32.85546875" bestFit="1" customWidth="1"/>
    <col min="4" max="4" width="27.140625" customWidth="1"/>
    <col min="5" max="5" width="53.7109375" bestFit="1" customWidth="1"/>
    <col min="6" max="6" width="19.140625" customWidth="1"/>
    <col min="8" max="8" width="29.42578125" customWidth="1"/>
    <col min="10" max="10" width="25.85546875" customWidth="1"/>
  </cols>
  <sheetData>
    <row r="1" spans="1:9" x14ac:dyDescent="0.25">
      <c r="A1" s="3" t="s">
        <v>492</v>
      </c>
      <c r="B1" s="3" t="s">
        <v>1438</v>
      </c>
      <c r="C1" s="3" t="s">
        <v>1437</v>
      </c>
      <c r="D1" s="3" t="s">
        <v>1244</v>
      </c>
      <c r="E1" s="3" t="s">
        <v>52</v>
      </c>
      <c r="F1" s="3" t="s">
        <v>758</v>
      </c>
      <c r="G1" s="3" t="s">
        <v>394</v>
      </c>
    </row>
    <row r="2" spans="1:9" x14ac:dyDescent="0.25">
      <c r="A2">
        <v>1</v>
      </c>
      <c r="B2" t="s">
        <v>955</v>
      </c>
      <c r="C2" t="s">
        <v>942</v>
      </c>
      <c r="D2" t="s">
        <v>941</v>
      </c>
      <c r="E2" t="str">
        <f t="shared" ref="E2:E17" si="0">B2&amp;"_text: "&amp;""""&amp;C2&amp;""""</f>
        <v>prog_1_text: "Objectives &amp; Resources"</v>
      </c>
      <c r="F2" t="s">
        <v>944</v>
      </c>
      <c r="G2" t="s">
        <v>1240</v>
      </c>
      <c r="H2" t="s">
        <v>1561</v>
      </c>
      <c r="I2" t="str">
        <f>H2&amp;")="</f>
        <v>(#i_objective_resources)=</v>
      </c>
    </row>
    <row r="3" spans="1:9" x14ac:dyDescent="0.25">
      <c r="A3">
        <v>2</v>
      </c>
      <c r="B3" t="s">
        <v>956</v>
      </c>
      <c r="C3" t="s">
        <v>940</v>
      </c>
      <c r="D3" t="s">
        <v>939</v>
      </c>
      <c r="E3" t="str">
        <f t="shared" si="0"/>
        <v>prog_2_text: "Study area &amp; Site selection constraints"</v>
      </c>
      <c r="F3" t="s">
        <v>947</v>
      </c>
      <c r="G3" t="s">
        <v>1236</v>
      </c>
      <c r="H3" t="s">
        <v>1562</v>
      </c>
      <c r="I3" t="str">
        <f t="shared" ref="I3:I17" si="1">H3&amp;")="</f>
        <v>(#i_study_area_site_selection_constraints)=</v>
      </c>
    </row>
    <row r="4" spans="1:9" x14ac:dyDescent="0.25">
      <c r="A4">
        <v>2.1</v>
      </c>
      <c r="B4" t="s">
        <v>1441</v>
      </c>
      <c r="C4" t="s">
        <v>100</v>
      </c>
      <c r="D4" t="s">
        <v>939</v>
      </c>
      <c r="E4" t="str">
        <f t="shared" si="0"/>
        <v>prog_2_1_text: "Study area"</v>
      </c>
      <c r="F4" t="s">
        <v>947</v>
      </c>
      <c r="H4" t="s">
        <v>1563</v>
      </c>
      <c r="I4" t="str">
        <f t="shared" si="1"/>
        <v>(#i_)=</v>
      </c>
    </row>
    <row r="5" spans="1:9" x14ac:dyDescent="0.25">
      <c r="A5">
        <v>2.2000000000000002</v>
      </c>
      <c r="B5" t="s">
        <v>1440</v>
      </c>
      <c r="C5" t="s">
        <v>1396</v>
      </c>
      <c r="D5" t="s">
        <v>939</v>
      </c>
      <c r="E5" t="str">
        <f t="shared" si="0"/>
        <v>prog_2_2_text: "Site selection constraints"</v>
      </c>
      <c r="F5" t="s">
        <v>947</v>
      </c>
      <c r="H5" t="s">
        <v>1563</v>
      </c>
      <c r="I5" t="str">
        <f t="shared" si="1"/>
        <v>(#i_)=</v>
      </c>
    </row>
    <row r="6" spans="1:9" x14ac:dyDescent="0.25">
      <c r="A6">
        <v>3</v>
      </c>
      <c r="B6" t="s">
        <v>957</v>
      </c>
      <c r="C6" t="s">
        <v>938</v>
      </c>
      <c r="D6" t="s">
        <v>937</v>
      </c>
      <c r="E6" t="str">
        <f t="shared" si="0"/>
        <v>prog_3_text: "Duration &amp; Timing"</v>
      </c>
      <c r="F6" t="s">
        <v>947</v>
      </c>
      <c r="G6" t="s">
        <v>1241</v>
      </c>
      <c r="H6" t="s">
        <v>1564</v>
      </c>
      <c r="I6" t="str">
        <f t="shared" si="1"/>
        <v>(#i_duration_timing)=</v>
      </c>
    </row>
    <row r="7" spans="1:9" x14ac:dyDescent="0.25">
      <c r="A7">
        <v>3.1</v>
      </c>
      <c r="B7" t="s">
        <v>1451</v>
      </c>
      <c r="C7" t="s">
        <v>1449</v>
      </c>
      <c r="E7" t="str">
        <f t="shared" si="0"/>
        <v>prog_3_1_text: "Duration"</v>
      </c>
      <c r="H7" t="s">
        <v>1563</v>
      </c>
      <c r="I7" t="str">
        <f t="shared" si="1"/>
        <v>(#i_)=</v>
      </c>
    </row>
    <row r="8" spans="1:9" x14ac:dyDescent="0.25">
      <c r="A8">
        <v>3.2</v>
      </c>
      <c r="B8" t="s">
        <v>1452</v>
      </c>
      <c r="C8" t="s">
        <v>1450</v>
      </c>
      <c r="E8" t="str">
        <f t="shared" si="0"/>
        <v>prog_3_2_text: "Timing"</v>
      </c>
      <c r="H8" t="s">
        <v>1563</v>
      </c>
      <c r="I8" t="str">
        <f t="shared" si="1"/>
        <v>(#i_)=</v>
      </c>
    </row>
    <row r="9" spans="1:9" x14ac:dyDescent="0.25">
      <c r="A9">
        <v>4</v>
      </c>
      <c r="B9" t="s">
        <v>958</v>
      </c>
      <c r="C9" t="s">
        <v>936</v>
      </c>
      <c r="D9" t="s">
        <v>935</v>
      </c>
      <c r="E9" t="str">
        <f t="shared" si="0"/>
        <v>prog_4_text: "Target species"</v>
      </c>
      <c r="F9" t="s">
        <v>945</v>
      </c>
      <c r="G9" t="s">
        <v>1239</v>
      </c>
      <c r="H9" t="s">
        <v>1565</v>
      </c>
      <c r="I9" t="str">
        <f t="shared" si="1"/>
        <v>(#i_target_species)=</v>
      </c>
    </row>
    <row r="10" spans="1:9" x14ac:dyDescent="0.25">
      <c r="A10">
        <v>4.2</v>
      </c>
      <c r="B10" t="s">
        <v>1444</v>
      </c>
      <c r="C10" t="s">
        <v>1398</v>
      </c>
      <c r="D10" t="s">
        <v>935</v>
      </c>
      <c r="E10" t="str">
        <f t="shared" si="0"/>
        <v>prog_4_2_text: "Target species (multiple)"</v>
      </c>
      <c r="F10" t="s">
        <v>945</v>
      </c>
      <c r="H10" t="s">
        <v>1563</v>
      </c>
      <c r="I10" t="str">
        <f t="shared" si="1"/>
        <v>(#i_)=</v>
      </c>
    </row>
    <row r="11" spans="1:9" x14ac:dyDescent="0.25">
      <c r="A11">
        <v>4.0999999999999996</v>
      </c>
      <c r="B11" t="s">
        <v>1443</v>
      </c>
      <c r="C11" t="s">
        <v>1397</v>
      </c>
      <c r="D11" t="s">
        <v>935</v>
      </c>
      <c r="E11" t="str">
        <f t="shared" si="0"/>
        <v>prog_4_1_text: "Target species (single)"</v>
      </c>
      <c r="F11" t="s">
        <v>945</v>
      </c>
      <c r="H11" t="s">
        <v>1563</v>
      </c>
      <c r="I11" t="str">
        <f t="shared" si="1"/>
        <v>(#i_)=</v>
      </c>
    </row>
    <row r="12" spans="1:9" x14ac:dyDescent="0.25">
      <c r="A12">
        <v>5</v>
      </c>
      <c r="B12" t="s">
        <v>959</v>
      </c>
      <c r="C12" t="s">
        <v>934</v>
      </c>
      <c r="D12" t="s">
        <v>933</v>
      </c>
      <c r="E12" t="str">
        <f t="shared" si="0"/>
        <v>prog_5_text: "Equipment &amp; Deployment"</v>
      </c>
      <c r="F12" t="s">
        <v>946</v>
      </c>
      <c r="G12" t="s">
        <v>1242</v>
      </c>
      <c r="H12" t="s">
        <v>1566</v>
      </c>
      <c r="I12" t="str">
        <f t="shared" si="1"/>
        <v>(#i_equipment_deployment)=</v>
      </c>
    </row>
    <row r="13" spans="1:9" x14ac:dyDescent="0.25">
      <c r="A13">
        <v>6</v>
      </c>
      <c r="B13" t="s">
        <v>960</v>
      </c>
      <c r="C13" t="s">
        <v>932</v>
      </c>
      <c r="D13" t="s">
        <v>931</v>
      </c>
      <c r="E13" t="str">
        <f t="shared" si="0"/>
        <v>prog_6_text: "Data &amp; Analysis"</v>
      </c>
      <c r="F13" t="s">
        <v>943</v>
      </c>
      <c r="G13" t="s">
        <v>1237</v>
      </c>
      <c r="H13" t="s">
        <v>1567</v>
      </c>
      <c r="I13" t="str">
        <f>H13&amp;")="</f>
        <v>(#i_data_analysis)=</v>
      </c>
    </row>
    <row r="14" spans="1:9" x14ac:dyDescent="0.25">
      <c r="A14">
        <v>7</v>
      </c>
      <c r="B14" t="s">
        <v>961</v>
      </c>
      <c r="C14" t="s">
        <v>930</v>
      </c>
      <c r="D14" t="s">
        <v>929</v>
      </c>
      <c r="E14" t="str">
        <f t="shared" si="0"/>
        <v>prog_7_text: "Recommendations"</v>
      </c>
      <c r="F14" t="s">
        <v>948</v>
      </c>
      <c r="G14" t="s">
        <v>1238</v>
      </c>
      <c r="H14" t="s">
        <v>1568</v>
      </c>
      <c r="I14" t="str">
        <f t="shared" si="1"/>
        <v>(#i_recommendations)=</v>
      </c>
    </row>
    <row r="15" spans="1:9" x14ac:dyDescent="0.25">
      <c r="A15">
        <v>7.1</v>
      </c>
      <c r="B15" t="s">
        <v>1442</v>
      </c>
      <c r="C15" t="s">
        <v>1439</v>
      </c>
      <c r="D15" t="s">
        <v>929</v>
      </c>
      <c r="E15" t="str">
        <f t="shared" si="0"/>
        <v>prog_7_1_text: "Recommendations - Modelling approach"</v>
      </c>
      <c r="F15" t="s">
        <v>948</v>
      </c>
      <c r="H15" t="s">
        <v>1569</v>
      </c>
      <c r="I15" t="str">
        <f t="shared" si="1"/>
        <v>(#i_recommendations_modelling_approach)=</v>
      </c>
    </row>
    <row r="16" spans="1:9" x14ac:dyDescent="0.25">
      <c r="A16">
        <v>7.2</v>
      </c>
      <c r="B16" t="s">
        <v>1447</v>
      </c>
      <c r="C16" t="s">
        <v>1445</v>
      </c>
      <c r="D16" t="s">
        <v>929</v>
      </c>
      <c r="E16" t="str">
        <f t="shared" si="0"/>
        <v>prog_7_2_text: "Recommendations - Study design"</v>
      </c>
      <c r="F16" t="s">
        <v>948</v>
      </c>
      <c r="H16" t="s">
        <v>1570</v>
      </c>
      <c r="I16" t="str">
        <f t="shared" si="1"/>
        <v>(#i_recommendations_study_design)=</v>
      </c>
    </row>
    <row r="17" spans="1:9" x14ac:dyDescent="0.25">
      <c r="A17">
        <v>7.3</v>
      </c>
      <c r="B17" t="s">
        <v>1448</v>
      </c>
      <c r="C17" t="s">
        <v>1446</v>
      </c>
      <c r="D17" t="s">
        <v>929</v>
      </c>
      <c r="E17" t="str">
        <f t="shared" si="0"/>
        <v>prog_7_3_text: "Recommendations - Analysis considersation"</v>
      </c>
      <c r="F17" t="s">
        <v>948</v>
      </c>
      <c r="H17" t="s">
        <v>1571</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S26"/>
  <sheetViews>
    <sheetView topLeftCell="F6" workbookViewId="0">
      <selection activeCell="Q12" sqref="Q12:R26"/>
    </sheetView>
  </sheetViews>
  <sheetFormatPr defaultRowHeight="15" x14ac:dyDescent="0.25"/>
  <cols>
    <col min="14" max="14" width="24.28515625" customWidth="1"/>
    <col min="15" max="15" width="32.5703125" customWidth="1"/>
  </cols>
  <sheetData>
    <row r="1" spans="1:19" x14ac:dyDescent="0.25">
      <c r="A1" t="s">
        <v>928</v>
      </c>
      <c r="B1" t="s">
        <v>927</v>
      </c>
      <c r="C1" t="s">
        <v>926</v>
      </c>
      <c r="D1" t="s">
        <v>925</v>
      </c>
      <c r="E1" t="s">
        <v>924</v>
      </c>
      <c r="F1" t="s">
        <v>923</v>
      </c>
      <c r="G1" t="s">
        <v>922</v>
      </c>
      <c r="N1" s="3" t="s">
        <v>758</v>
      </c>
      <c r="O1" s="3" t="s">
        <v>1842</v>
      </c>
      <c r="P1" s="3" t="s">
        <v>759</v>
      </c>
      <c r="Q1" s="3"/>
    </row>
    <row r="2" spans="1:19" x14ac:dyDescent="0.25">
      <c r="A2" t="s">
        <v>920</v>
      </c>
      <c r="B2" t="s">
        <v>921</v>
      </c>
      <c r="C2" t="s">
        <v>920</v>
      </c>
      <c r="D2" t="s">
        <v>919</v>
      </c>
      <c r="E2" t="s">
        <v>911</v>
      </c>
      <c r="F2" t="s">
        <v>853</v>
      </c>
      <c r="G2" t="s">
        <v>852</v>
      </c>
      <c r="N2" t="s">
        <v>748</v>
      </c>
      <c r="P2" t="s">
        <v>749</v>
      </c>
      <c r="Q2" t="s">
        <v>2528</v>
      </c>
    </row>
    <row r="3" spans="1:19" x14ac:dyDescent="0.25">
      <c r="A3" t="s">
        <v>917</v>
      </c>
      <c r="B3" t="s">
        <v>916</v>
      </c>
      <c r="C3" t="s">
        <v>917</v>
      </c>
      <c r="D3" t="s">
        <v>918</v>
      </c>
      <c r="E3" t="s">
        <v>911</v>
      </c>
      <c r="F3" t="s">
        <v>853</v>
      </c>
      <c r="G3" t="s">
        <v>852</v>
      </c>
      <c r="N3" t="s">
        <v>750</v>
      </c>
      <c r="P3" t="s">
        <v>751</v>
      </c>
    </row>
    <row r="4" spans="1:19" x14ac:dyDescent="0.25">
      <c r="A4" t="s">
        <v>917</v>
      </c>
      <c r="B4" t="s">
        <v>916</v>
      </c>
      <c r="C4" t="s">
        <v>915</v>
      </c>
      <c r="D4" t="s">
        <v>914</v>
      </c>
      <c r="E4" t="s">
        <v>907</v>
      </c>
      <c r="F4" t="s">
        <v>907</v>
      </c>
      <c r="G4" t="s">
        <v>55</v>
      </c>
      <c r="N4" t="s">
        <v>752</v>
      </c>
      <c r="O4" t="s">
        <v>1849</v>
      </c>
      <c r="P4" t="s">
        <v>753</v>
      </c>
    </row>
    <row r="5" spans="1:19" x14ac:dyDescent="0.25">
      <c r="A5" t="s">
        <v>910</v>
      </c>
      <c r="B5" t="s">
        <v>55</v>
      </c>
      <c r="C5" t="s">
        <v>913</v>
      </c>
      <c r="D5" t="s">
        <v>912</v>
      </c>
      <c r="E5" t="s">
        <v>911</v>
      </c>
      <c r="F5" t="s">
        <v>853</v>
      </c>
      <c r="G5" t="s">
        <v>852</v>
      </c>
      <c r="N5" t="s">
        <v>752</v>
      </c>
      <c r="O5" t="s">
        <v>1849</v>
      </c>
      <c r="P5" t="s">
        <v>1848</v>
      </c>
    </row>
    <row r="6" spans="1:19" x14ac:dyDescent="0.25">
      <c r="A6" t="s">
        <v>910</v>
      </c>
      <c r="B6" t="s">
        <v>55</v>
      </c>
      <c r="C6" t="s">
        <v>909</v>
      </c>
      <c r="D6" t="s">
        <v>908</v>
      </c>
      <c r="E6" t="s">
        <v>907</v>
      </c>
      <c r="F6" t="s">
        <v>907</v>
      </c>
      <c r="G6" t="s">
        <v>55</v>
      </c>
      <c r="N6" s="11" t="s">
        <v>754</v>
      </c>
      <c r="O6" s="11"/>
      <c r="P6" s="11" t="s">
        <v>755</v>
      </c>
      <c r="Q6" s="11"/>
      <c r="R6" s="11"/>
      <c r="S6" s="11"/>
    </row>
    <row r="7" spans="1:19" x14ac:dyDescent="0.25">
      <c r="A7" t="s">
        <v>906</v>
      </c>
      <c r="B7" t="s">
        <v>55</v>
      </c>
      <c r="C7" t="s">
        <v>906</v>
      </c>
      <c r="D7" t="s">
        <v>905</v>
      </c>
      <c r="E7" t="s">
        <v>904</v>
      </c>
      <c r="F7" t="s">
        <v>903</v>
      </c>
      <c r="G7" t="s">
        <v>55</v>
      </c>
      <c r="N7" t="s">
        <v>756</v>
      </c>
      <c r="P7" t="s">
        <v>757</v>
      </c>
      <c r="Q7" t="s">
        <v>2527</v>
      </c>
    </row>
    <row r="8" spans="1:19" x14ac:dyDescent="0.25">
      <c r="A8" t="s">
        <v>42</v>
      </c>
      <c r="B8" t="s">
        <v>55</v>
      </c>
      <c r="C8" t="s">
        <v>42</v>
      </c>
      <c r="D8" t="s">
        <v>902</v>
      </c>
      <c r="E8" t="s">
        <v>1274</v>
      </c>
      <c r="F8" t="s">
        <v>1275</v>
      </c>
      <c r="G8" t="s">
        <v>852</v>
      </c>
      <c r="N8" t="s">
        <v>1841</v>
      </c>
      <c r="O8" t="s">
        <v>1840</v>
      </c>
      <c r="P8" t="s">
        <v>753</v>
      </c>
      <c r="Q8" t="s">
        <v>2547</v>
      </c>
    </row>
    <row r="9" spans="1:19" x14ac:dyDescent="0.25">
      <c r="A9" t="s">
        <v>900</v>
      </c>
      <c r="B9" t="s">
        <v>901</v>
      </c>
      <c r="C9" t="s">
        <v>900</v>
      </c>
      <c r="D9" t="s">
        <v>899</v>
      </c>
      <c r="E9" t="s">
        <v>878</v>
      </c>
      <c r="F9" t="s">
        <v>877</v>
      </c>
      <c r="G9" t="s">
        <v>898</v>
      </c>
      <c r="N9" t="s">
        <v>1839</v>
      </c>
      <c r="O9" t="s">
        <v>936</v>
      </c>
      <c r="P9" t="s">
        <v>1838</v>
      </c>
    </row>
    <row r="10" spans="1:19" x14ac:dyDescent="0.25">
      <c r="A10" t="s">
        <v>897</v>
      </c>
      <c r="B10" t="s">
        <v>1276</v>
      </c>
      <c r="C10" t="s">
        <v>897</v>
      </c>
      <c r="D10" t="s">
        <v>896</v>
      </c>
      <c r="E10" t="s">
        <v>895</v>
      </c>
      <c r="F10" t="s">
        <v>894</v>
      </c>
      <c r="G10" t="s">
        <v>893</v>
      </c>
      <c r="N10" t="s">
        <v>1844</v>
      </c>
      <c r="O10" t="s">
        <v>230</v>
      </c>
      <c r="P10" t="s">
        <v>1843</v>
      </c>
      <c r="Q10" t="s">
        <v>2546</v>
      </c>
    </row>
    <row r="11" spans="1:19" x14ac:dyDescent="0.25">
      <c r="A11" t="s">
        <v>890</v>
      </c>
      <c r="B11" t="s">
        <v>1277</v>
      </c>
      <c r="C11" t="s">
        <v>892</v>
      </c>
      <c r="D11" t="s">
        <v>891</v>
      </c>
      <c r="G11" t="s">
        <v>876</v>
      </c>
      <c r="N11" t="s">
        <v>1846</v>
      </c>
      <c r="O11" t="s">
        <v>1847</v>
      </c>
      <c r="P11" t="s">
        <v>1845</v>
      </c>
      <c r="Q11" t="s">
        <v>2534</v>
      </c>
    </row>
    <row r="12" spans="1:19" x14ac:dyDescent="0.25">
      <c r="A12" t="s">
        <v>890</v>
      </c>
      <c r="B12" t="s">
        <v>1278</v>
      </c>
      <c r="C12" t="s">
        <v>889</v>
      </c>
      <c r="D12" t="s">
        <v>888</v>
      </c>
      <c r="E12" t="s">
        <v>887</v>
      </c>
      <c r="F12" t="s">
        <v>853</v>
      </c>
      <c r="G12" t="s">
        <v>886</v>
      </c>
    </row>
    <row r="13" spans="1:19" x14ac:dyDescent="0.25">
      <c r="A13" t="s">
        <v>884</v>
      </c>
      <c r="B13" t="s">
        <v>885</v>
      </c>
      <c r="C13" t="s">
        <v>884</v>
      </c>
      <c r="D13" t="s">
        <v>883</v>
      </c>
      <c r="E13" t="s">
        <v>882</v>
      </c>
      <c r="F13" t="s">
        <v>881</v>
      </c>
      <c r="G13" t="s">
        <v>860</v>
      </c>
      <c r="N13" t="s">
        <v>2266</v>
      </c>
      <c r="Q13" t="s">
        <v>2527</v>
      </c>
      <c r="R13" t="s">
        <v>2525</v>
      </c>
    </row>
    <row r="14" spans="1:19" x14ac:dyDescent="0.25">
      <c r="A14" t="s">
        <v>880</v>
      </c>
      <c r="B14" t="s">
        <v>1279</v>
      </c>
      <c r="C14" t="s">
        <v>880</v>
      </c>
      <c r="D14" t="s">
        <v>879</v>
      </c>
      <c r="E14" t="s">
        <v>878</v>
      </c>
      <c r="F14" t="s">
        <v>877</v>
      </c>
      <c r="G14" t="s">
        <v>876</v>
      </c>
      <c r="Q14" t="s">
        <v>2528</v>
      </c>
      <c r="R14" t="s">
        <v>2523</v>
      </c>
    </row>
    <row r="15" spans="1:19" x14ac:dyDescent="0.25">
      <c r="A15" t="s">
        <v>875</v>
      </c>
      <c r="B15" t="s">
        <v>1280</v>
      </c>
      <c r="C15" t="s">
        <v>875</v>
      </c>
      <c r="D15" t="s">
        <v>874</v>
      </c>
      <c r="E15" t="s">
        <v>873</v>
      </c>
      <c r="F15" t="s">
        <v>872</v>
      </c>
      <c r="G15" t="s">
        <v>871</v>
      </c>
      <c r="O15" t="s">
        <v>2531</v>
      </c>
      <c r="Q15" t="s">
        <v>2534</v>
      </c>
      <c r="R15" t="s">
        <v>2520</v>
      </c>
    </row>
    <row r="16" spans="1:19" x14ac:dyDescent="0.25">
      <c r="A16" t="s">
        <v>869</v>
      </c>
      <c r="B16" t="s">
        <v>870</v>
      </c>
      <c r="C16" t="s">
        <v>869</v>
      </c>
      <c r="D16" t="s">
        <v>868</v>
      </c>
      <c r="E16" t="s">
        <v>867</v>
      </c>
      <c r="F16" t="s">
        <v>866</v>
      </c>
      <c r="G16" t="s">
        <v>865</v>
      </c>
      <c r="O16" t="s">
        <v>2532</v>
      </c>
      <c r="Q16" t="s">
        <v>2530</v>
      </c>
      <c r="R16" t="s">
        <v>2529</v>
      </c>
    </row>
    <row r="17" spans="1:18" x14ac:dyDescent="0.25">
      <c r="A17" t="s">
        <v>864</v>
      </c>
      <c r="B17" t="s">
        <v>1281</v>
      </c>
      <c r="C17" t="s">
        <v>864</v>
      </c>
      <c r="D17" t="s">
        <v>863</v>
      </c>
      <c r="E17" t="s">
        <v>862</v>
      </c>
      <c r="F17" t="s">
        <v>861</v>
      </c>
      <c r="G17" t="s">
        <v>860</v>
      </c>
      <c r="O17" t="s">
        <v>2533</v>
      </c>
      <c r="Q17" t="s">
        <v>2535</v>
      </c>
      <c r="R17" t="s">
        <v>2521</v>
      </c>
    </row>
    <row r="18" spans="1:18" x14ac:dyDescent="0.25">
      <c r="A18" t="s">
        <v>857</v>
      </c>
      <c r="B18" t="s">
        <v>55</v>
      </c>
      <c r="C18" t="s">
        <v>859</v>
      </c>
      <c r="D18" t="s">
        <v>858</v>
      </c>
      <c r="E18" t="s">
        <v>854</v>
      </c>
      <c r="F18" t="s">
        <v>853</v>
      </c>
      <c r="G18" t="s">
        <v>852</v>
      </c>
      <c r="Q18" t="s">
        <v>2536</v>
      </c>
      <c r="R18" t="s">
        <v>2524</v>
      </c>
    </row>
    <row r="19" spans="1:18" x14ac:dyDescent="0.25">
      <c r="A19" t="s">
        <v>857</v>
      </c>
      <c r="B19" t="s">
        <v>55</v>
      </c>
      <c r="C19" t="s">
        <v>856</v>
      </c>
      <c r="D19" t="s">
        <v>855</v>
      </c>
      <c r="E19" t="s">
        <v>854</v>
      </c>
      <c r="F19" t="s">
        <v>853</v>
      </c>
      <c r="G19" t="s">
        <v>852</v>
      </c>
      <c r="Q19" t="s">
        <v>2537</v>
      </c>
      <c r="R19" t="s">
        <v>2538</v>
      </c>
    </row>
    <row r="20" spans="1:18" x14ac:dyDescent="0.25">
      <c r="Q20" t="s">
        <v>2540</v>
      </c>
      <c r="R20" t="s">
        <v>2539</v>
      </c>
    </row>
    <row r="21" spans="1:18" x14ac:dyDescent="0.25">
      <c r="Q21" t="s">
        <v>2541</v>
      </c>
      <c r="R21" s="11" t="s">
        <v>2526</v>
      </c>
    </row>
    <row r="22" spans="1:18" x14ac:dyDescent="0.25">
      <c r="Q22" t="s">
        <v>2542</v>
      </c>
      <c r="R22" t="s">
        <v>2545</v>
      </c>
    </row>
    <row r="23" spans="1:18" x14ac:dyDescent="0.25">
      <c r="Q23" t="s">
        <v>2543</v>
      </c>
      <c r="R23" t="s">
        <v>2544</v>
      </c>
    </row>
    <row r="24" spans="1:18" x14ac:dyDescent="0.25">
      <c r="Q24" t="s">
        <v>2547</v>
      </c>
      <c r="R24" t="s">
        <v>2519</v>
      </c>
    </row>
    <row r="25" spans="1:18" x14ac:dyDescent="0.25">
      <c r="Q25" t="s">
        <v>2546</v>
      </c>
      <c r="R25" t="s">
        <v>2522</v>
      </c>
    </row>
    <row r="26" spans="1:18" x14ac:dyDescent="0.25">
      <c r="Q26" t="s">
        <v>2548</v>
      </c>
      <c r="R26">
        <v>999933</v>
      </c>
    </row>
  </sheetData>
  <conditionalFormatting sqref="N1:N1048576">
    <cfRule type="duplicateValues" dxfId="7" priority="2"/>
  </conditionalFormatting>
  <conditionalFormatting sqref="R27:R1048576 R1:R25">
    <cfRule type="duplicateValues" dxfId="6" priority="1"/>
  </conditionalFormatting>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75" x14ac:dyDescent="0.25"/>
  <cols>
    <col min="1" max="1" width="9" style="31"/>
    <col min="2" max="5" width="9" style="34"/>
  </cols>
  <sheetData>
    <row r="1" spans="1:4" x14ac:dyDescent="0.25">
      <c r="A1" s="31" t="s">
        <v>1685</v>
      </c>
      <c r="B1" s="32" t="s">
        <v>1696</v>
      </c>
      <c r="D1" s="57" t="s">
        <v>1699</v>
      </c>
    </row>
    <row r="2" spans="1:4" x14ac:dyDescent="0.25">
      <c r="A2" s="31" t="s">
        <v>1686</v>
      </c>
      <c r="B2" s="34" t="s">
        <v>1683</v>
      </c>
    </row>
    <row r="3" spans="1:4" x14ac:dyDescent="0.25">
      <c r="A3" s="31" t="s">
        <v>1687</v>
      </c>
      <c r="B3" s="34" t="s">
        <v>1682</v>
      </c>
    </row>
    <row r="4" spans="1:4" x14ac:dyDescent="0.25">
      <c r="A4" s="31" t="s">
        <v>1688</v>
      </c>
      <c r="B4" s="34" t="s">
        <v>1684</v>
      </c>
    </row>
    <row r="5" spans="1:4" x14ac:dyDescent="0.25">
      <c r="A5" s="31" t="s">
        <v>1689</v>
      </c>
    </row>
    <row r="6" spans="1:4" x14ac:dyDescent="0.25">
      <c r="A6" t="s">
        <v>1691</v>
      </c>
      <c r="B6" s="32" t="s">
        <v>1690</v>
      </c>
    </row>
    <row r="7" spans="1:4" x14ac:dyDescent="0.25">
      <c r="A7" t="s">
        <v>1692</v>
      </c>
      <c r="B7" s="34" t="s">
        <v>1693</v>
      </c>
    </row>
    <row r="8" spans="1:4" x14ac:dyDescent="0.25">
      <c r="A8" t="s">
        <v>1694</v>
      </c>
      <c r="B8" s="32" t="s">
        <v>1695</v>
      </c>
    </row>
    <row r="9" spans="1:4" x14ac:dyDescent="0.25">
      <c r="A9" t="s">
        <v>1697</v>
      </c>
      <c r="B9" s="32" t="s">
        <v>1698</v>
      </c>
    </row>
    <row r="10" spans="1:4" x14ac:dyDescent="0.25">
      <c r="A10" s="31" t="s">
        <v>1701</v>
      </c>
      <c r="B10" s="32" t="s">
        <v>1700</v>
      </c>
    </row>
    <row r="11" spans="1:4" x14ac:dyDescent="0.25">
      <c r="A11" s="31" t="s">
        <v>1706</v>
      </c>
      <c r="B11" s="32" t="s">
        <v>1707</v>
      </c>
    </row>
    <row r="12" spans="1:4" x14ac:dyDescent="0.25">
      <c r="A12" s="31" t="s">
        <v>1702</v>
      </c>
      <c r="B12" s="32" t="s">
        <v>1703</v>
      </c>
    </row>
    <row r="13" spans="1:4" x14ac:dyDescent="0.25">
      <c r="A13" s="33" t="s">
        <v>1704</v>
      </c>
      <c r="B13" s="32" t="s">
        <v>1705</v>
      </c>
    </row>
    <row r="14" spans="1:4" x14ac:dyDescent="0.25">
      <c r="A14" t="s">
        <v>1709</v>
      </c>
      <c r="B14" s="32" t="s">
        <v>1708</v>
      </c>
    </row>
    <row r="15" spans="1:4" x14ac:dyDescent="0.25">
      <c r="A15" t="s">
        <v>1851</v>
      </c>
      <c r="B15" s="58" t="s">
        <v>1852</v>
      </c>
    </row>
    <row r="16" spans="1:4" x14ac:dyDescent="0.25">
      <c r="A16" t="s">
        <v>1856</v>
      </c>
      <c r="B16" s="58" t="s">
        <v>1854</v>
      </c>
    </row>
    <row r="17" spans="1:2" x14ac:dyDescent="0.25">
      <c r="A17" t="s">
        <v>1857</v>
      </c>
      <c r="B17" s="58" t="s">
        <v>1855</v>
      </c>
    </row>
    <row r="18" spans="1:2" x14ac:dyDescent="0.25">
      <c r="A18" t="s">
        <v>1858</v>
      </c>
      <c r="B18" s="58" t="s">
        <v>1859</v>
      </c>
    </row>
    <row r="19" spans="1:2" x14ac:dyDescent="0.25">
      <c r="A19" t="s">
        <v>1853</v>
      </c>
      <c r="B19" s="58" t="s">
        <v>1860</v>
      </c>
    </row>
  </sheetData>
  <conditionalFormatting sqref="A2:A4">
    <cfRule type="containsText" dxfId="5" priority="1" operator="containsText" text="\">
      <formula>NOT(ISERROR(SEARCH("\",A2)))</formula>
    </cfRule>
    <cfRule type="containsText" dxfId="4" priority="2" operator="containsText" text="/">
      <formula>NOT(ISERROR(SEARCH("/",A2)))</formula>
    </cfRule>
  </conditionalFormatting>
  <conditionalFormatting sqref="B2:B5">
    <cfRule type="containsText" dxfId="3" priority="9" operator="containsText" text="\">
      <formula>NOT(ISERROR(SEARCH("\",B2)))</formula>
    </cfRule>
    <cfRule type="containsText" dxfId="2" priority="10" operator="containsText" text="/">
      <formula>NOT(ISERROR(SEARCH("/",B2)))</formula>
    </cfRule>
  </conditionalFormatting>
  <conditionalFormatting sqref="B7">
    <cfRule type="containsText" dxfId="1" priority="7" operator="containsText" text="\">
      <formula>NOT(ISERROR(SEARCH("\",B7)))</formula>
    </cfRule>
    <cfRule type="containsText" dxfId="0"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679E-3734-46EF-94E6-221ABEBE0C40}">
  <dimension ref="A1:E41"/>
  <sheetViews>
    <sheetView workbookViewId="0">
      <selection activeCell="C18" sqref="C18"/>
    </sheetView>
  </sheetViews>
  <sheetFormatPr defaultRowHeight="15" x14ac:dyDescent="0.25"/>
  <cols>
    <col min="1" max="1" width="19.85546875" customWidth="1"/>
    <col min="2" max="2" width="17.42578125" customWidth="1"/>
    <col min="3" max="3" width="35.7109375" customWidth="1"/>
    <col min="4" max="4" width="35.85546875" customWidth="1"/>
    <col min="5" max="5" width="102" customWidth="1"/>
  </cols>
  <sheetData>
    <row r="1" spans="1:5" x14ac:dyDescent="0.25">
      <c r="A1" t="s">
        <v>846</v>
      </c>
      <c r="B1" t="s">
        <v>54</v>
      </c>
      <c r="C1" t="s">
        <v>2289</v>
      </c>
      <c r="D1" t="s">
        <v>2278</v>
      </c>
      <c r="E1" t="s">
        <v>2277</v>
      </c>
    </row>
    <row r="2" spans="1:5" x14ac:dyDescent="0.25">
      <c r="A2" s="4" t="s">
        <v>843</v>
      </c>
      <c r="B2" t="s">
        <v>2288</v>
      </c>
      <c r="D2" t="s">
        <v>920</v>
      </c>
      <c r="E2" t="s">
        <v>1290</v>
      </c>
    </row>
    <row r="3" spans="1:5" x14ac:dyDescent="0.25">
      <c r="A3" s="4" t="s">
        <v>843</v>
      </c>
      <c r="B3" t="s">
        <v>2288</v>
      </c>
      <c r="D3" t="s">
        <v>917</v>
      </c>
      <c r="E3" t="s">
        <v>1287</v>
      </c>
    </row>
    <row r="4" spans="1:5" x14ac:dyDescent="0.25">
      <c r="A4" s="4" t="s">
        <v>843</v>
      </c>
      <c r="B4" t="s">
        <v>2288</v>
      </c>
      <c r="D4" t="s">
        <v>910</v>
      </c>
      <c r="E4" t="s">
        <v>1286</v>
      </c>
    </row>
    <row r="5" spans="1:5" x14ac:dyDescent="0.25">
      <c r="A5" s="4" t="s">
        <v>843</v>
      </c>
      <c r="B5" t="s">
        <v>2288</v>
      </c>
      <c r="D5" t="s">
        <v>42</v>
      </c>
      <c r="E5" t="s">
        <v>1285</v>
      </c>
    </row>
    <row r="6" spans="1:5" x14ac:dyDescent="0.25">
      <c r="A6" s="4" t="s">
        <v>843</v>
      </c>
      <c r="B6" t="s">
        <v>2288</v>
      </c>
      <c r="D6" t="s">
        <v>906</v>
      </c>
      <c r="E6" t="s">
        <v>2276</v>
      </c>
    </row>
    <row r="7" spans="1:5" x14ac:dyDescent="0.25">
      <c r="A7" s="4" t="s">
        <v>843</v>
      </c>
      <c r="B7" t="s">
        <v>2288</v>
      </c>
      <c r="D7" t="s">
        <v>900</v>
      </c>
      <c r="E7" t="s">
        <v>1289</v>
      </c>
    </row>
    <row r="8" spans="1:5" x14ac:dyDescent="0.25">
      <c r="A8" s="4" t="s">
        <v>843</v>
      </c>
      <c r="B8" t="s">
        <v>2288</v>
      </c>
      <c r="D8" t="s">
        <v>897</v>
      </c>
      <c r="E8" t="s">
        <v>2275</v>
      </c>
    </row>
    <row r="9" spans="1:5" x14ac:dyDescent="0.25">
      <c r="A9" s="4" t="s">
        <v>843</v>
      </c>
      <c r="B9" t="s">
        <v>2288</v>
      </c>
      <c r="D9" t="s">
        <v>890</v>
      </c>
      <c r="E9" t="s">
        <v>2274</v>
      </c>
    </row>
    <row r="10" spans="1:5" x14ac:dyDescent="0.25">
      <c r="A10" s="4" t="s">
        <v>843</v>
      </c>
      <c r="B10" t="s">
        <v>2288</v>
      </c>
      <c r="D10" t="s">
        <v>884</v>
      </c>
      <c r="E10" t="s">
        <v>2273</v>
      </c>
    </row>
    <row r="11" spans="1:5" x14ac:dyDescent="0.25">
      <c r="A11" s="4" t="s">
        <v>843</v>
      </c>
      <c r="B11" t="s">
        <v>2288</v>
      </c>
      <c r="D11" t="s">
        <v>880</v>
      </c>
      <c r="E11" t="s">
        <v>2272</v>
      </c>
    </row>
    <row r="12" spans="1:5" x14ac:dyDescent="0.25">
      <c r="A12" s="4" t="s">
        <v>843</v>
      </c>
      <c r="B12" t="s">
        <v>2288</v>
      </c>
      <c r="D12" t="s">
        <v>875</v>
      </c>
      <c r="E12" t="s">
        <v>2271</v>
      </c>
    </row>
    <row r="13" spans="1:5" x14ac:dyDescent="0.25">
      <c r="A13" s="4" t="s">
        <v>843</v>
      </c>
      <c r="B13" t="s">
        <v>2288</v>
      </c>
      <c r="D13" t="s">
        <v>869</v>
      </c>
      <c r="E13" t="s">
        <v>2270</v>
      </c>
    </row>
    <row r="14" spans="1:5" x14ac:dyDescent="0.25">
      <c r="A14" s="4" t="s">
        <v>843</v>
      </c>
      <c r="B14" t="s">
        <v>2288</v>
      </c>
      <c r="D14" t="s">
        <v>864</v>
      </c>
      <c r="E14" t="s">
        <v>2269</v>
      </c>
    </row>
    <row r="15" spans="1:5" x14ac:dyDescent="0.25">
      <c r="A15" s="4" t="s">
        <v>843</v>
      </c>
      <c r="B15" t="s">
        <v>2288</v>
      </c>
      <c r="D15" t="s">
        <v>857</v>
      </c>
      <c r="E15" t="s">
        <v>1288</v>
      </c>
    </row>
    <row r="16" spans="1:5" x14ac:dyDescent="0.25">
      <c r="A16" s="4" t="s">
        <v>843</v>
      </c>
      <c r="B16" t="s">
        <v>2281</v>
      </c>
      <c r="C16" t="s">
        <v>942</v>
      </c>
      <c r="D16" t="s">
        <v>2375</v>
      </c>
      <c r="E16" t="s">
        <v>2287</v>
      </c>
    </row>
    <row r="17" spans="1:5" x14ac:dyDescent="0.25">
      <c r="A17" s="4" t="s">
        <v>843</v>
      </c>
      <c r="B17" t="s">
        <v>2281</v>
      </c>
      <c r="C17" t="s">
        <v>940</v>
      </c>
      <c r="D17" t="s">
        <v>2376</v>
      </c>
      <c r="E17" t="s">
        <v>2286</v>
      </c>
    </row>
    <row r="18" spans="1:5" x14ac:dyDescent="0.25">
      <c r="A18" s="4" t="s">
        <v>843</v>
      </c>
      <c r="B18" t="s">
        <v>2281</v>
      </c>
      <c r="C18" t="s">
        <v>938</v>
      </c>
      <c r="D18" t="s">
        <v>2377</v>
      </c>
      <c r="E18" t="s">
        <v>2285</v>
      </c>
    </row>
    <row r="19" spans="1:5" x14ac:dyDescent="0.25">
      <c r="A19" s="4" t="s">
        <v>843</v>
      </c>
      <c r="B19" t="s">
        <v>2281</v>
      </c>
      <c r="C19" t="s">
        <v>936</v>
      </c>
      <c r="D19" t="s">
        <v>2378</v>
      </c>
      <c r="E19" t="s">
        <v>2284</v>
      </c>
    </row>
    <row r="20" spans="1:5" x14ac:dyDescent="0.25">
      <c r="A20" s="4" t="s">
        <v>843</v>
      </c>
      <c r="B20" t="s">
        <v>2281</v>
      </c>
      <c r="C20" t="s">
        <v>934</v>
      </c>
      <c r="D20" t="s">
        <v>2379</v>
      </c>
      <c r="E20" t="s">
        <v>2283</v>
      </c>
    </row>
    <row r="21" spans="1:5" x14ac:dyDescent="0.25">
      <c r="A21" s="4" t="s">
        <v>843</v>
      </c>
      <c r="B21" t="s">
        <v>2281</v>
      </c>
      <c r="C21" t="s">
        <v>932</v>
      </c>
      <c r="D21" t="s">
        <v>2380</v>
      </c>
      <c r="E21" t="s">
        <v>2282</v>
      </c>
    </row>
    <row r="22" spans="1:5" x14ac:dyDescent="0.25">
      <c r="A22" s="4" t="s">
        <v>843</v>
      </c>
      <c r="B22" t="s">
        <v>2281</v>
      </c>
      <c r="C22" t="s">
        <v>2280</v>
      </c>
      <c r="D22" t="s">
        <v>2381</v>
      </c>
      <c r="E22" t="s">
        <v>2279</v>
      </c>
    </row>
    <row r="23" spans="1:5" x14ac:dyDescent="0.25">
      <c r="A23" s="4" t="s">
        <v>843</v>
      </c>
      <c r="B23" t="s">
        <v>2295</v>
      </c>
      <c r="C23" t="s">
        <v>2297</v>
      </c>
      <c r="D23" t="s">
        <v>2382</v>
      </c>
      <c r="E23" t="s">
        <v>2296</v>
      </c>
    </row>
    <row r="24" spans="1:5" x14ac:dyDescent="0.25">
      <c r="A24" s="4" t="s">
        <v>843</v>
      </c>
      <c r="B24" s="10" t="s">
        <v>4</v>
      </c>
      <c r="C24" t="s">
        <v>2383</v>
      </c>
      <c r="D24" t="s">
        <v>40</v>
      </c>
      <c r="E24" t="s">
        <v>2351</v>
      </c>
    </row>
    <row r="25" spans="1:5" x14ac:dyDescent="0.25">
      <c r="A25" s="4" t="s">
        <v>843</v>
      </c>
      <c r="B25" s="10" t="s">
        <v>4</v>
      </c>
      <c r="C25" t="s">
        <v>2383</v>
      </c>
      <c r="D25" t="s">
        <v>38</v>
      </c>
      <c r="E25" t="s">
        <v>2352</v>
      </c>
    </row>
    <row r="26" spans="1:5" x14ac:dyDescent="0.25">
      <c r="A26" s="4" t="s">
        <v>843</v>
      </c>
      <c r="B26" s="10" t="s">
        <v>4</v>
      </c>
      <c r="C26" t="s">
        <v>2383</v>
      </c>
      <c r="D26" t="s">
        <v>36</v>
      </c>
      <c r="E26" t="s">
        <v>2353</v>
      </c>
    </row>
    <row r="27" spans="1:5" x14ac:dyDescent="0.25">
      <c r="A27" s="4" t="s">
        <v>843</v>
      </c>
      <c r="B27" s="10" t="s">
        <v>4</v>
      </c>
      <c r="C27" t="s">
        <v>2383</v>
      </c>
      <c r="D27" t="s">
        <v>34</v>
      </c>
      <c r="E27" t="s">
        <v>2354</v>
      </c>
    </row>
    <row r="28" spans="1:5" x14ac:dyDescent="0.25">
      <c r="A28" t="s">
        <v>1069</v>
      </c>
      <c r="B28" s="10" t="s">
        <v>4</v>
      </c>
      <c r="C28" t="s">
        <v>2383</v>
      </c>
      <c r="D28" t="s">
        <v>30</v>
      </c>
      <c r="E28" t="s">
        <v>2360</v>
      </c>
    </row>
    <row r="29" spans="1:5" x14ac:dyDescent="0.25">
      <c r="A29" t="s">
        <v>1069</v>
      </c>
      <c r="B29" s="10" t="s">
        <v>4</v>
      </c>
      <c r="C29" t="s">
        <v>2383</v>
      </c>
      <c r="D29" t="s">
        <v>29</v>
      </c>
      <c r="E29" t="s">
        <v>2361</v>
      </c>
    </row>
    <row r="30" spans="1:5" x14ac:dyDescent="0.25">
      <c r="A30" t="s">
        <v>1069</v>
      </c>
      <c r="B30" s="10" t="s">
        <v>4</v>
      </c>
      <c r="C30" t="s">
        <v>2383</v>
      </c>
      <c r="D30" t="s">
        <v>26</v>
      </c>
      <c r="E30" t="s">
        <v>2363</v>
      </c>
    </row>
    <row r="31" spans="1:5" x14ac:dyDescent="0.25">
      <c r="A31" t="s">
        <v>1069</v>
      </c>
      <c r="B31" s="10" t="s">
        <v>4</v>
      </c>
      <c r="C31" t="s">
        <v>2383</v>
      </c>
      <c r="D31" t="s">
        <v>24</v>
      </c>
      <c r="E31" t="s">
        <v>2364</v>
      </c>
    </row>
    <row r="32" spans="1:5" x14ac:dyDescent="0.25">
      <c r="A32" t="s">
        <v>1069</v>
      </c>
      <c r="B32" s="10" t="s">
        <v>4</v>
      </c>
      <c r="C32" t="s">
        <v>2383</v>
      </c>
      <c r="D32" t="s">
        <v>23</v>
      </c>
      <c r="E32" t="s">
        <v>2365</v>
      </c>
    </row>
    <row r="33" spans="1:5" x14ac:dyDescent="0.25">
      <c r="A33" t="s">
        <v>1069</v>
      </c>
      <c r="B33" s="10" t="s">
        <v>4</v>
      </c>
      <c r="C33" t="s">
        <v>2383</v>
      </c>
      <c r="D33" t="s">
        <v>22</v>
      </c>
      <c r="E33" t="s">
        <v>2366</v>
      </c>
    </row>
    <row r="34" spans="1:5" x14ac:dyDescent="0.25">
      <c r="A34" t="s">
        <v>1069</v>
      </c>
      <c r="B34" s="10" t="s">
        <v>4</v>
      </c>
      <c r="C34" t="s">
        <v>2383</v>
      </c>
      <c r="D34" t="s">
        <v>16</v>
      </c>
      <c r="E34" t="s">
        <v>2367</v>
      </c>
    </row>
    <row r="35" spans="1:5" x14ac:dyDescent="0.25">
      <c r="A35" t="s">
        <v>1069</v>
      </c>
      <c r="B35" s="10" t="s">
        <v>4</v>
      </c>
      <c r="C35" t="s">
        <v>2383</v>
      </c>
      <c r="D35" t="s">
        <v>14</v>
      </c>
      <c r="E35" t="s">
        <v>2368</v>
      </c>
    </row>
    <row r="36" spans="1:5" x14ac:dyDescent="0.25">
      <c r="A36" t="s">
        <v>1069</v>
      </c>
      <c r="B36" s="10" t="s">
        <v>4</v>
      </c>
      <c r="C36" t="s">
        <v>2383</v>
      </c>
      <c r="D36" t="s">
        <v>12</v>
      </c>
      <c r="E36" t="s">
        <v>2369</v>
      </c>
    </row>
    <row r="37" spans="1:5" x14ac:dyDescent="0.25">
      <c r="A37" t="s">
        <v>1069</v>
      </c>
      <c r="B37" s="10" t="s">
        <v>4</v>
      </c>
      <c r="C37" t="s">
        <v>2383</v>
      </c>
      <c r="D37" t="s">
        <v>10</v>
      </c>
      <c r="E37" t="s">
        <v>2370</v>
      </c>
    </row>
    <row r="38" spans="1:5" x14ac:dyDescent="0.25">
      <c r="A38" t="s">
        <v>1069</v>
      </c>
      <c r="B38" s="10" t="s">
        <v>4</v>
      </c>
      <c r="C38" t="s">
        <v>2383</v>
      </c>
      <c r="D38" t="s">
        <v>8</v>
      </c>
      <c r="E38" t="s">
        <v>2371</v>
      </c>
    </row>
    <row r="39" spans="1:5" x14ac:dyDescent="0.25">
      <c r="A39" t="s">
        <v>1069</v>
      </c>
      <c r="B39" s="10" t="s">
        <v>4</v>
      </c>
      <c r="C39" t="s">
        <v>2383</v>
      </c>
      <c r="D39" t="s">
        <v>6</v>
      </c>
      <c r="E39" t="s">
        <v>2372</v>
      </c>
    </row>
    <row r="40" spans="1:5" x14ac:dyDescent="0.25">
      <c r="A40" t="s">
        <v>1069</v>
      </c>
      <c r="B40" s="10" t="s">
        <v>4</v>
      </c>
      <c r="C40" t="s">
        <v>2383</v>
      </c>
      <c r="D40" t="s">
        <v>3</v>
      </c>
      <c r="E40" t="s">
        <v>2373</v>
      </c>
    </row>
    <row r="41" spans="1:5" x14ac:dyDescent="0.25">
      <c r="A41" s="4" t="s">
        <v>843</v>
      </c>
      <c r="B41" s="10" t="s">
        <v>4</v>
      </c>
      <c r="C41" t="s">
        <v>2383</v>
      </c>
      <c r="D41" t="s">
        <v>32</v>
      </c>
      <c r="E41" t="s">
        <v>2374</v>
      </c>
    </row>
  </sheetData>
  <conditionalFormatting sqref="B24:B41">
    <cfRule type="cellIs" dxfId="68" priority="4" operator="equal">
      <formula>"-"</formula>
    </cfRule>
    <cfRule type="cellIs" dxfId="67" priority="5" operator="equal">
      <formula>"TRUE"</formula>
    </cfRule>
  </conditionalFormatting>
  <conditionalFormatting sqref="D24:D41">
    <cfRule type="duplicateValues" dxfId="66" priority="6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U83"/>
  <sheetViews>
    <sheetView topLeftCell="I1" workbookViewId="0">
      <selection activeCell="L15" sqref="L15"/>
    </sheetView>
  </sheetViews>
  <sheetFormatPr defaultRowHeight="15" x14ac:dyDescent="0.25"/>
  <cols>
    <col min="4" max="5" width="17" customWidth="1"/>
    <col min="6" max="6" width="21.85546875" customWidth="1"/>
    <col min="7" max="7" width="15.28515625" bestFit="1" customWidth="1"/>
    <col min="8" max="8" width="29.85546875" customWidth="1"/>
    <col min="9" max="9" width="22.5703125" customWidth="1"/>
    <col min="11" max="11" width="27" customWidth="1"/>
    <col min="12" max="12" width="29.85546875" style="5" customWidth="1"/>
    <col min="13" max="13" width="27.7109375" bestFit="1" customWidth="1"/>
    <col min="14" max="14" width="26.7109375" customWidth="1"/>
    <col min="15" max="15" width="25.42578125" bestFit="1" customWidth="1"/>
    <col min="16" max="16" width="61.5703125" customWidth="1"/>
    <col min="17" max="17" width="39.85546875" customWidth="1"/>
    <col min="18" max="18" width="10.140625" customWidth="1"/>
    <col min="19" max="19" width="4.85546875" style="6" customWidth="1"/>
    <col min="20" max="20" width="44.85546875" customWidth="1"/>
    <col min="21" max="21" width="21" customWidth="1"/>
  </cols>
  <sheetData>
    <row r="1" spans="1:21" s="25" customFormat="1" x14ac:dyDescent="0.25">
      <c r="A1" s="25" t="s">
        <v>1924</v>
      </c>
      <c r="B1" s="25" t="s">
        <v>792</v>
      </c>
      <c r="C1" s="14" t="s">
        <v>1067</v>
      </c>
      <c r="D1" s="14" t="s">
        <v>1068</v>
      </c>
      <c r="E1" s="14" t="s">
        <v>1831</v>
      </c>
      <c r="F1" s="14" t="s">
        <v>1837</v>
      </c>
      <c r="G1" s="25" t="s">
        <v>1572</v>
      </c>
      <c r="H1" s="25" t="s">
        <v>1597</v>
      </c>
      <c r="I1" s="25" t="s">
        <v>1436</v>
      </c>
      <c r="J1" s="14" t="s">
        <v>54</v>
      </c>
      <c r="K1" s="14" t="s">
        <v>926</v>
      </c>
      <c r="L1" s="69" t="s">
        <v>1597</v>
      </c>
      <c r="M1" s="14" t="s">
        <v>2211</v>
      </c>
      <c r="N1" s="14" t="s">
        <v>1003</v>
      </c>
      <c r="O1" s="14" t="s">
        <v>1435</v>
      </c>
      <c r="P1" s="14" t="s">
        <v>1434</v>
      </c>
      <c r="Q1" s="14" t="s">
        <v>1433</v>
      </c>
      <c r="R1" s="14" t="s">
        <v>1004</v>
      </c>
      <c r="S1" s="14" t="s">
        <v>1003</v>
      </c>
      <c r="T1" s="14" t="s">
        <v>1002</v>
      </c>
      <c r="U1" s="14" t="s">
        <v>1292</v>
      </c>
    </row>
    <row r="2" spans="1:21" ht="15.75" x14ac:dyDescent="0.25">
      <c r="B2">
        <v>41</v>
      </c>
      <c r="C2" t="b">
        <v>1</v>
      </c>
      <c r="D2" t="s">
        <v>1069</v>
      </c>
      <c r="G2" t="s">
        <v>959</v>
      </c>
      <c r="H2" t="s">
        <v>934</v>
      </c>
      <c r="I2" t="s">
        <v>230</v>
      </c>
      <c r="J2" s="23" t="s">
        <v>965</v>
      </c>
      <c r="K2" t="s">
        <v>977</v>
      </c>
      <c r="L2" s="5" t="s">
        <v>934</v>
      </c>
      <c r="M2" t="s">
        <v>295</v>
      </c>
      <c r="N2" t="s">
        <v>1602</v>
      </c>
      <c r="O2" t="s">
        <v>1603</v>
      </c>
      <c r="P2" t="s">
        <v>1790</v>
      </c>
      <c r="Q2" t="str">
        <f>"    "&amp;O2&amp;": "&amp;""""&amp;P2&amp;""""</f>
        <v xml:space="preserve">    title_i_cam_protocol_ht_angle_dir: "Camera height &amp; direction"</v>
      </c>
      <c r="R2" s="24" t="s">
        <v>963</v>
      </c>
      <c r="S2" s="6">
        <v>42</v>
      </c>
      <c r="T2" t="s">
        <v>1467</v>
      </c>
      <c r="U2" t="s">
        <v>295</v>
      </c>
    </row>
    <row r="3" spans="1:21" ht="15.75" x14ac:dyDescent="0.25">
      <c r="B3">
        <v>43</v>
      </c>
      <c r="C3" t="b">
        <v>1</v>
      </c>
      <c r="D3" t="b">
        <v>0</v>
      </c>
      <c r="G3" t="s">
        <v>959</v>
      </c>
      <c r="H3" t="s">
        <v>934</v>
      </c>
      <c r="I3" t="s">
        <v>1599</v>
      </c>
      <c r="J3" s="23" t="s">
        <v>965</v>
      </c>
      <c r="K3" t="s">
        <v>975</v>
      </c>
      <c r="L3" s="5" t="s">
        <v>934</v>
      </c>
      <c r="M3" t="s">
        <v>295</v>
      </c>
      <c r="N3" t="s">
        <v>976</v>
      </c>
      <c r="O3" t="s">
        <v>1305</v>
      </c>
      <c r="P3" t="s">
        <v>1555</v>
      </c>
      <c r="Q3" t="str">
        <f>"    "&amp;O3&amp;": "&amp;""""&amp;P3&amp;""""</f>
        <v xml:space="preserve">    title_i_bait_lure_cams: "Bait/lure (All or subset of camera locations)"</v>
      </c>
      <c r="R3" s="24" t="s">
        <v>963</v>
      </c>
      <c r="S3" s="6">
        <v>44</v>
      </c>
      <c r="T3" t="s">
        <v>1469</v>
      </c>
      <c r="U3" t="s">
        <v>295</v>
      </c>
    </row>
    <row r="4" spans="1:21" ht="15.75" x14ac:dyDescent="0.25">
      <c r="B4">
        <v>45</v>
      </c>
      <c r="C4" t="b">
        <v>1</v>
      </c>
      <c r="D4" t="b">
        <v>0</v>
      </c>
      <c r="G4" t="s">
        <v>959</v>
      </c>
      <c r="H4" t="s">
        <v>934</v>
      </c>
      <c r="I4" t="s">
        <v>230</v>
      </c>
      <c r="J4" s="23" t="s">
        <v>965</v>
      </c>
      <c r="K4" t="s">
        <v>2204</v>
      </c>
      <c r="L4" s="5" t="s">
        <v>934</v>
      </c>
      <c r="M4" t="s">
        <v>295</v>
      </c>
      <c r="N4" t="s">
        <v>2205</v>
      </c>
      <c r="O4" t="s">
        <v>2206</v>
      </c>
      <c r="P4" t="s">
        <v>1545</v>
      </c>
      <c r="Q4" t="str">
        <f>"    "&amp;O4&amp;": "&amp;""""&amp;P4&amp;""""</f>
        <v xml:space="preserve">    title_i_cam_targ_feature_same: "Targetting multiple features"</v>
      </c>
      <c r="R4" s="24" t="s">
        <v>963</v>
      </c>
      <c r="S4" s="6">
        <v>46</v>
      </c>
      <c r="T4" t="s">
        <v>2207</v>
      </c>
      <c r="U4" t="s">
        <v>295</v>
      </c>
    </row>
    <row r="5" spans="1:21" ht="15.75" x14ac:dyDescent="0.25">
      <c r="B5">
        <v>1</v>
      </c>
      <c r="C5" t="b">
        <v>1</v>
      </c>
      <c r="D5" t="b">
        <v>0</v>
      </c>
      <c r="G5" t="s">
        <v>955</v>
      </c>
      <c r="H5" t="s">
        <v>942</v>
      </c>
      <c r="I5" t="s">
        <v>1600</v>
      </c>
      <c r="J5" s="23" t="s">
        <v>965</v>
      </c>
      <c r="K5" t="s">
        <v>1000</v>
      </c>
      <c r="L5" s="5" t="s">
        <v>942</v>
      </c>
      <c r="M5" t="s">
        <v>1505</v>
      </c>
      <c r="N5" t="s">
        <v>1000</v>
      </c>
      <c r="O5" t="s">
        <v>1247</v>
      </c>
      <c r="P5" t="s">
        <v>1369</v>
      </c>
      <c r="Q5" t="s">
        <v>1401</v>
      </c>
      <c r="R5" s="24" t="s">
        <v>963</v>
      </c>
      <c r="S5" s="6">
        <v>1</v>
      </c>
      <c r="T5" t="s">
        <v>1453</v>
      </c>
      <c r="U5" t="s">
        <v>2298</v>
      </c>
    </row>
    <row r="6" spans="1:21" ht="15.75" x14ac:dyDescent="0.25">
      <c r="A6" t="s">
        <v>1925</v>
      </c>
      <c r="B6">
        <v>2</v>
      </c>
      <c r="C6" t="b">
        <v>1</v>
      </c>
      <c r="D6" s="4" t="s">
        <v>843</v>
      </c>
      <c r="E6" s="4" t="s">
        <v>1835</v>
      </c>
      <c r="F6" s="4" t="s">
        <v>1923</v>
      </c>
      <c r="G6" t="s">
        <v>955</v>
      </c>
      <c r="H6" t="s">
        <v>942</v>
      </c>
      <c r="I6" t="s">
        <v>1600</v>
      </c>
      <c r="J6" s="23" t="s">
        <v>965</v>
      </c>
      <c r="K6" t="s">
        <v>42</v>
      </c>
      <c r="L6" s="5" t="s">
        <v>942</v>
      </c>
      <c r="M6" t="s">
        <v>1506</v>
      </c>
      <c r="N6" t="s">
        <v>42</v>
      </c>
      <c r="O6" t="s">
        <v>1283</v>
      </c>
      <c r="P6" t="s">
        <v>2265</v>
      </c>
      <c r="Q6" t="s">
        <v>1402</v>
      </c>
      <c r="R6" s="24" t="s">
        <v>963</v>
      </c>
      <c r="S6" s="6">
        <v>2</v>
      </c>
      <c r="T6" t="s">
        <v>1454</v>
      </c>
      <c r="U6" t="s">
        <v>2299</v>
      </c>
    </row>
    <row r="7" spans="1:21" ht="15.75" x14ac:dyDescent="0.25">
      <c r="A7" t="s">
        <v>1925</v>
      </c>
      <c r="B7">
        <v>3</v>
      </c>
      <c r="C7" t="b">
        <v>1</v>
      </c>
      <c r="D7" s="4" t="s">
        <v>843</v>
      </c>
      <c r="E7" s="4" t="s">
        <v>1835</v>
      </c>
      <c r="F7" s="4" t="s">
        <v>1923</v>
      </c>
      <c r="G7" t="s">
        <v>955</v>
      </c>
      <c r="H7" t="s">
        <v>942</v>
      </c>
      <c r="I7" t="s">
        <v>1601</v>
      </c>
      <c r="J7" s="23" t="s">
        <v>965</v>
      </c>
      <c r="K7" t="s">
        <v>910</v>
      </c>
      <c r="L7" s="5" t="s">
        <v>942</v>
      </c>
      <c r="M7" t="s">
        <v>1507</v>
      </c>
      <c r="N7" t="s">
        <v>910</v>
      </c>
      <c r="O7" t="s">
        <v>1284</v>
      </c>
      <c r="P7" t="s">
        <v>1370</v>
      </c>
      <c r="Q7" t="s">
        <v>1403</v>
      </c>
      <c r="R7" s="24" t="s">
        <v>963</v>
      </c>
      <c r="S7" s="6">
        <v>3</v>
      </c>
      <c r="T7" t="s">
        <v>1455</v>
      </c>
      <c r="U7" t="s">
        <v>2300</v>
      </c>
    </row>
    <row r="8" spans="1:21" ht="15.75" x14ac:dyDescent="0.25">
      <c r="B8">
        <v>4</v>
      </c>
      <c r="C8" t="b">
        <v>1</v>
      </c>
      <c r="D8" t="b">
        <v>0</v>
      </c>
      <c r="G8" s="5" t="s">
        <v>956</v>
      </c>
      <c r="H8" s="5" t="s">
        <v>940</v>
      </c>
      <c r="I8" t="s">
        <v>100</v>
      </c>
      <c r="J8" s="23" t="s">
        <v>965</v>
      </c>
      <c r="K8" t="s">
        <v>999</v>
      </c>
      <c r="L8" s="5" t="s">
        <v>940</v>
      </c>
      <c r="M8" s="5" t="s">
        <v>1605</v>
      </c>
      <c r="N8" t="s">
        <v>999</v>
      </c>
      <c r="O8" t="s">
        <v>1245</v>
      </c>
      <c r="P8" t="s">
        <v>1371</v>
      </c>
      <c r="Q8" t="s">
        <v>1404</v>
      </c>
      <c r="R8" s="24" t="s">
        <v>963</v>
      </c>
      <c r="S8" s="6">
        <v>4</v>
      </c>
      <c r="T8" s="5" t="s">
        <v>1456</v>
      </c>
      <c r="U8" t="s">
        <v>2301</v>
      </c>
    </row>
    <row r="9" spans="1:21" ht="15.75" x14ac:dyDescent="0.25">
      <c r="B9">
        <v>5</v>
      </c>
      <c r="C9" t="b">
        <v>1</v>
      </c>
      <c r="D9" t="s">
        <v>1069</v>
      </c>
      <c r="G9" s="5" t="s">
        <v>956</v>
      </c>
      <c r="H9" s="5" t="s">
        <v>940</v>
      </c>
      <c r="I9" t="s">
        <v>1396</v>
      </c>
      <c r="J9" s="23" t="s">
        <v>965</v>
      </c>
      <c r="K9" t="s">
        <v>998</v>
      </c>
      <c r="L9" s="5" t="s">
        <v>940</v>
      </c>
      <c r="M9" s="5" t="s">
        <v>1606</v>
      </c>
      <c r="N9" t="s">
        <v>998</v>
      </c>
      <c r="O9" t="s">
        <v>1246</v>
      </c>
      <c r="P9" t="s">
        <v>1372</v>
      </c>
      <c r="Q9" t="s">
        <v>1405</v>
      </c>
      <c r="R9" s="24" t="s">
        <v>963</v>
      </c>
      <c r="S9" s="6">
        <v>5</v>
      </c>
      <c r="T9" s="5" t="s">
        <v>1457</v>
      </c>
      <c r="U9" t="s">
        <v>2302</v>
      </c>
    </row>
    <row r="10" spans="1:21" ht="15.75" x14ac:dyDescent="0.25">
      <c r="A10" t="s">
        <v>1925</v>
      </c>
      <c r="B10">
        <v>6</v>
      </c>
      <c r="C10" t="b">
        <v>1</v>
      </c>
      <c r="D10" s="4" t="s">
        <v>843</v>
      </c>
      <c r="E10" s="4" t="s">
        <v>1834</v>
      </c>
      <c r="F10" s="4"/>
      <c r="G10" s="5" t="s">
        <v>956</v>
      </c>
      <c r="H10" s="5" t="s">
        <v>940</v>
      </c>
      <c r="I10" t="s">
        <v>1396</v>
      </c>
      <c r="J10" s="23" t="s">
        <v>965</v>
      </c>
      <c r="K10" t="s">
        <v>917</v>
      </c>
      <c r="L10" s="5" t="s">
        <v>940</v>
      </c>
      <c r="M10" s="5" t="s">
        <v>1607</v>
      </c>
      <c r="N10" t="s">
        <v>917</v>
      </c>
      <c r="O10" t="s">
        <v>1248</v>
      </c>
      <c r="P10" t="s">
        <v>1373</v>
      </c>
      <c r="Q10" t="s">
        <v>1406</v>
      </c>
      <c r="R10" s="24" t="s">
        <v>963</v>
      </c>
      <c r="S10" s="6">
        <v>6</v>
      </c>
      <c r="T10" s="5" t="s">
        <v>1458</v>
      </c>
      <c r="U10" t="s">
        <v>2303</v>
      </c>
    </row>
    <row r="11" spans="1:21" ht="15.75" x14ac:dyDescent="0.25">
      <c r="B11">
        <v>7</v>
      </c>
      <c r="C11" t="b">
        <v>1</v>
      </c>
      <c r="D11" t="s">
        <v>1069</v>
      </c>
      <c r="G11" s="5" t="s">
        <v>956</v>
      </c>
      <c r="H11" s="5" t="s">
        <v>940</v>
      </c>
      <c r="I11" t="s">
        <v>1396</v>
      </c>
      <c r="J11" s="23" t="s">
        <v>965</v>
      </c>
      <c r="K11" t="s">
        <v>987</v>
      </c>
      <c r="L11" s="5" t="s">
        <v>940</v>
      </c>
      <c r="M11" s="5" t="s">
        <v>1608</v>
      </c>
      <c r="N11" t="s">
        <v>987</v>
      </c>
      <c r="O11" t="s">
        <v>1249</v>
      </c>
      <c r="P11" t="s">
        <v>1374</v>
      </c>
      <c r="Q11" t="s">
        <v>1407</v>
      </c>
      <c r="R11" s="24" t="s">
        <v>963</v>
      </c>
      <c r="S11" s="6">
        <v>7</v>
      </c>
      <c r="T11" s="5" t="s">
        <v>1459</v>
      </c>
      <c r="U11" t="s">
        <v>2304</v>
      </c>
    </row>
    <row r="12" spans="1:21" ht="15.75" x14ac:dyDescent="0.25">
      <c r="A12" t="s">
        <v>1925</v>
      </c>
      <c r="B12">
        <v>8</v>
      </c>
      <c r="C12" t="b">
        <v>1</v>
      </c>
      <c r="D12" s="4" t="s">
        <v>843</v>
      </c>
      <c r="E12" s="56" t="s">
        <v>1836</v>
      </c>
      <c r="F12" s="56"/>
      <c r="G12" s="22" t="s">
        <v>957</v>
      </c>
      <c r="H12" t="s">
        <v>938</v>
      </c>
      <c r="I12" t="s">
        <v>1449</v>
      </c>
      <c r="J12" s="23" t="s">
        <v>965</v>
      </c>
      <c r="K12" t="s">
        <v>857</v>
      </c>
      <c r="L12" s="5" t="s">
        <v>938</v>
      </c>
      <c r="M12" s="22" t="s">
        <v>1609</v>
      </c>
      <c r="N12" t="s">
        <v>857</v>
      </c>
      <c r="O12" t="s">
        <v>1250</v>
      </c>
      <c r="P12" t="s">
        <v>1375</v>
      </c>
      <c r="Q12" t="s">
        <v>1408</v>
      </c>
      <c r="R12" s="24" t="s">
        <v>963</v>
      </c>
      <c r="S12" s="6">
        <v>8</v>
      </c>
      <c r="T12" s="22" t="s">
        <v>1460</v>
      </c>
      <c r="U12" t="s">
        <v>2305</v>
      </c>
    </row>
    <row r="13" spans="1:21" ht="15.75" x14ac:dyDescent="0.25">
      <c r="B13">
        <v>9</v>
      </c>
      <c r="C13" t="b">
        <v>1</v>
      </c>
      <c r="D13" t="b">
        <v>0</v>
      </c>
      <c r="G13" s="22" t="s">
        <v>957</v>
      </c>
      <c r="H13" t="s">
        <v>938</v>
      </c>
      <c r="I13" t="s">
        <v>1449</v>
      </c>
      <c r="J13" s="23" t="s">
        <v>965</v>
      </c>
      <c r="K13" t="s">
        <v>1291</v>
      </c>
      <c r="L13" s="5" t="s">
        <v>938</v>
      </c>
      <c r="M13" s="22" t="s">
        <v>1610</v>
      </c>
      <c r="N13" t="s">
        <v>1291</v>
      </c>
      <c r="O13" t="s">
        <v>1297</v>
      </c>
      <c r="P13" t="s">
        <v>1598</v>
      </c>
      <c r="Q13" t="s">
        <v>1791</v>
      </c>
      <c r="R13" s="24" t="s">
        <v>963</v>
      </c>
      <c r="S13" s="6">
        <v>9</v>
      </c>
      <c r="T13" s="22" t="s">
        <v>1461</v>
      </c>
      <c r="U13" t="s">
        <v>2306</v>
      </c>
    </row>
    <row r="14" spans="1:21" ht="15.75" x14ac:dyDescent="0.25">
      <c r="A14" t="b">
        <v>0</v>
      </c>
      <c r="B14">
        <v>10</v>
      </c>
      <c r="C14" t="b">
        <v>1</v>
      </c>
      <c r="D14" s="4" t="s">
        <v>843</v>
      </c>
      <c r="E14" s="4" t="s">
        <v>1835</v>
      </c>
      <c r="F14" s="4" t="s">
        <v>1923</v>
      </c>
      <c r="G14" s="22" t="s">
        <v>957</v>
      </c>
      <c r="H14" t="s">
        <v>938</v>
      </c>
      <c r="I14" t="s">
        <v>1449</v>
      </c>
      <c r="J14" s="23" t="s">
        <v>965</v>
      </c>
      <c r="K14" t="s">
        <v>900</v>
      </c>
      <c r="L14" s="5" t="s">
        <v>938</v>
      </c>
      <c r="M14" s="22" t="s">
        <v>1611</v>
      </c>
      <c r="N14" t="s">
        <v>900</v>
      </c>
      <c r="O14" t="s">
        <v>1251</v>
      </c>
      <c r="P14" t="s">
        <v>1376</v>
      </c>
      <c r="Q14" t="s">
        <v>1409</v>
      </c>
      <c r="R14" s="24" t="s">
        <v>963</v>
      </c>
      <c r="S14" s="6">
        <v>10</v>
      </c>
      <c r="T14" s="22" t="s">
        <v>1462</v>
      </c>
      <c r="U14" t="s">
        <v>2307</v>
      </c>
    </row>
    <row r="15" spans="1:21" ht="15.75" x14ac:dyDescent="0.25">
      <c r="B15">
        <v>11</v>
      </c>
      <c r="C15" t="b">
        <v>1</v>
      </c>
      <c r="D15" t="b">
        <v>0</v>
      </c>
      <c r="G15" s="22" t="s">
        <v>957</v>
      </c>
      <c r="H15" t="s">
        <v>938</v>
      </c>
      <c r="I15" t="s">
        <v>1450</v>
      </c>
      <c r="J15" s="23" t="s">
        <v>965</v>
      </c>
      <c r="K15" t="s">
        <v>997</v>
      </c>
      <c r="L15" s="5" t="s">
        <v>938</v>
      </c>
      <c r="M15" s="22" t="s">
        <v>1612</v>
      </c>
      <c r="N15" t="s">
        <v>997</v>
      </c>
      <c r="O15" t="s">
        <v>1252</v>
      </c>
      <c r="P15" t="s">
        <v>1377</v>
      </c>
      <c r="Q15" t="s">
        <v>1410</v>
      </c>
      <c r="R15" s="24" t="s">
        <v>963</v>
      </c>
      <c r="S15" s="6">
        <v>11</v>
      </c>
      <c r="T15" s="22" t="s">
        <v>1463</v>
      </c>
      <c r="U15" t="s">
        <v>2308</v>
      </c>
    </row>
    <row r="16" spans="1:21" ht="15.75" x14ac:dyDescent="0.25">
      <c r="B16">
        <v>12</v>
      </c>
      <c r="C16" t="b">
        <v>1</v>
      </c>
      <c r="D16" s="4" t="s">
        <v>843</v>
      </c>
      <c r="G16" t="s">
        <v>958</v>
      </c>
      <c r="H16" t="s">
        <v>936</v>
      </c>
      <c r="I16" t="s">
        <v>936</v>
      </c>
      <c r="J16" s="23" t="s">
        <v>965</v>
      </c>
      <c r="K16" t="s">
        <v>906</v>
      </c>
      <c r="L16" s="5" t="s">
        <v>936</v>
      </c>
      <c r="M16" t="s">
        <v>1613</v>
      </c>
      <c r="N16" t="s">
        <v>906</v>
      </c>
      <c r="O16" t="s">
        <v>1253</v>
      </c>
      <c r="P16" t="s">
        <v>1378</v>
      </c>
      <c r="Q16" t="s">
        <v>1411</v>
      </c>
      <c r="R16" s="24" t="s">
        <v>963</v>
      </c>
      <c r="S16" s="6">
        <v>12</v>
      </c>
      <c r="T16" t="s">
        <v>1508</v>
      </c>
      <c r="U16" t="s">
        <v>2309</v>
      </c>
    </row>
    <row r="17" spans="1:21" ht="15.75" x14ac:dyDescent="0.25">
      <c r="B17">
        <v>13</v>
      </c>
      <c r="C17" t="b">
        <v>1</v>
      </c>
      <c r="D17" s="4" t="s">
        <v>843</v>
      </c>
      <c r="E17" s="4" t="s">
        <v>1834</v>
      </c>
      <c r="F17" s="4"/>
      <c r="G17" t="s">
        <v>958</v>
      </c>
      <c r="H17" t="s">
        <v>936</v>
      </c>
      <c r="I17" t="s">
        <v>1397</v>
      </c>
      <c r="J17" s="23" t="s">
        <v>965</v>
      </c>
      <c r="K17" t="s">
        <v>884</v>
      </c>
      <c r="L17" s="5" t="s">
        <v>936</v>
      </c>
      <c r="M17" t="s">
        <v>1614</v>
      </c>
      <c r="N17" t="s">
        <v>884</v>
      </c>
      <c r="O17" t="s">
        <v>1254</v>
      </c>
      <c r="P17" t="s">
        <v>1829</v>
      </c>
      <c r="Q17" t="s">
        <v>1412</v>
      </c>
      <c r="R17" s="24" t="s">
        <v>963</v>
      </c>
      <c r="S17" s="6">
        <v>13</v>
      </c>
      <c r="T17" t="s">
        <v>1509</v>
      </c>
      <c r="U17" t="s">
        <v>2310</v>
      </c>
    </row>
    <row r="18" spans="1:21" ht="15.75" x14ac:dyDescent="0.25">
      <c r="B18">
        <v>14</v>
      </c>
      <c r="C18" t="b">
        <v>1</v>
      </c>
      <c r="D18" s="4" t="s">
        <v>843</v>
      </c>
      <c r="E18" s="56" t="s">
        <v>1836</v>
      </c>
      <c r="F18" s="4"/>
      <c r="G18" t="s">
        <v>958</v>
      </c>
      <c r="H18" t="s">
        <v>936</v>
      </c>
      <c r="I18" t="s">
        <v>1397</v>
      </c>
      <c r="J18" s="23" t="s">
        <v>965</v>
      </c>
      <c r="K18" t="s">
        <v>864</v>
      </c>
      <c r="L18" s="5" t="s">
        <v>936</v>
      </c>
      <c r="M18" t="s">
        <v>1615</v>
      </c>
      <c r="N18" t="s">
        <v>864</v>
      </c>
      <c r="O18" t="s">
        <v>1255</v>
      </c>
      <c r="P18" t="s">
        <v>1379</v>
      </c>
      <c r="Q18" t="s">
        <v>1413</v>
      </c>
      <c r="R18" s="24" t="s">
        <v>963</v>
      </c>
      <c r="S18" s="6">
        <v>14</v>
      </c>
      <c r="T18" t="s">
        <v>1510</v>
      </c>
      <c r="U18" t="s">
        <v>2311</v>
      </c>
    </row>
    <row r="19" spans="1:21" ht="15.75" x14ac:dyDescent="0.25">
      <c r="B19">
        <v>15</v>
      </c>
      <c r="C19" t="b">
        <v>1</v>
      </c>
      <c r="D19" t="s">
        <v>1069</v>
      </c>
      <c r="G19" t="s">
        <v>958</v>
      </c>
      <c r="H19" t="s">
        <v>936</v>
      </c>
      <c r="I19" t="s">
        <v>1397</v>
      </c>
      <c r="J19" s="23" t="s">
        <v>965</v>
      </c>
      <c r="K19" t="s">
        <v>996</v>
      </c>
      <c r="L19" s="5" t="s">
        <v>936</v>
      </c>
      <c r="M19" t="s">
        <v>1616</v>
      </c>
      <c r="N19" t="s">
        <v>996</v>
      </c>
      <c r="O19" t="s">
        <v>1256</v>
      </c>
      <c r="P19" t="s">
        <v>1380</v>
      </c>
      <c r="Q19" t="s">
        <v>1414</v>
      </c>
      <c r="R19" s="24" t="s">
        <v>963</v>
      </c>
      <c r="S19" s="6">
        <v>15</v>
      </c>
      <c r="T19" t="s">
        <v>1511</v>
      </c>
      <c r="U19" t="s">
        <v>2312</v>
      </c>
    </row>
    <row r="20" spans="1:21" ht="15.75" x14ac:dyDescent="0.25">
      <c r="B20">
        <v>16</v>
      </c>
      <c r="C20" t="b">
        <v>1</v>
      </c>
      <c r="D20" s="4" t="s">
        <v>1069</v>
      </c>
      <c r="E20" s="4"/>
      <c r="F20" s="4"/>
      <c r="G20" t="s">
        <v>958</v>
      </c>
      <c r="H20" t="s">
        <v>936</v>
      </c>
      <c r="I20" t="s">
        <v>1397</v>
      </c>
      <c r="J20" s="23" t="s">
        <v>965</v>
      </c>
      <c r="K20" t="s">
        <v>880</v>
      </c>
      <c r="L20" s="5" t="s">
        <v>936</v>
      </c>
      <c r="M20" t="s">
        <v>1617</v>
      </c>
      <c r="N20" t="s">
        <v>880</v>
      </c>
      <c r="O20" t="s">
        <v>1293</v>
      </c>
      <c r="P20" t="s">
        <v>1381</v>
      </c>
      <c r="Q20" t="s">
        <v>1415</v>
      </c>
      <c r="R20" s="24" t="s">
        <v>963</v>
      </c>
      <c r="S20" s="6">
        <v>16</v>
      </c>
      <c r="T20" t="s">
        <v>1512</v>
      </c>
      <c r="U20" t="s">
        <v>2313</v>
      </c>
    </row>
    <row r="21" spans="1:21" ht="15.75" x14ac:dyDescent="0.25">
      <c r="B21">
        <v>17</v>
      </c>
      <c r="C21" t="b">
        <v>1</v>
      </c>
      <c r="D21" s="4" t="s">
        <v>843</v>
      </c>
      <c r="E21" s="4" t="s">
        <v>1835</v>
      </c>
      <c r="F21" s="4"/>
      <c r="G21" t="s">
        <v>958</v>
      </c>
      <c r="H21" t="s">
        <v>936</v>
      </c>
      <c r="I21" t="s">
        <v>1397</v>
      </c>
      <c r="J21" s="23" t="s">
        <v>965</v>
      </c>
      <c r="K21" t="s">
        <v>890</v>
      </c>
      <c r="L21" s="5" t="s">
        <v>936</v>
      </c>
      <c r="M21" s="5" t="s">
        <v>1618</v>
      </c>
      <c r="N21" t="s">
        <v>890</v>
      </c>
      <c r="O21" t="s">
        <v>1257</v>
      </c>
      <c r="P21" t="s">
        <v>1382</v>
      </c>
      <c r="Q21" t="s">
        <v>1416</v>
      </c>
      <c r="R21" s="24" t="s">
        <v>963</v>
      </c>
      <c r="S21" s="6">
        <v>17</v>
      </c>
      <c r="T21" t="s">
        <v>1513</v>
      </c>
      <c r="U21" t="s">
        <v>2314</v>
      </c>
    </row>
    <row r="22" spans="1:21" ht="15.75" x14ac:dyDescent="0.25">
      <c r="B22">
        <v>18</v>
      </c>
      <c r="C22" t="b">
        <v>1</v>
      </c>
      <c r="D22" s="4" t="s">
        <v>843</v>
      </c>
      <c r="E22" s="4" t="s">
        <v>1835</v>
      </c>
      <c r="F22" s="4"/>
      <c r="G22" t="s">
        <v>958</v>
      </c>
      <c r="H22" t="s">
        <v>936</v>
      </c>
      <c r="I22" t="s">
        <v>1397</v>
      </c>
      <c r="J22" s="23" t="s">
        <v>965</v>
      </c>
      <c r="K22" t="s">
        <v>869</v>
      </c>
      <c r="L22" s="5" t="s">
        <v>936</v>
      </c>
      <c r="M22" s="5" t="s">
        <v>1619</v>
      </c>
      <c r="N22" t="s">
        <v>869</v>
      </c>
      <c r="O22" t="s">
        <v>1258</v>
      </c>
      <c r="P22" t="s">
        <v>1383</v>
      </c>
      <c r="Q22" t="s">
        <v>1417</v>
      </c>
      <c r="R22" s="24" t="s">
        <v>963</v>
      </c>
      <c r="S22" s="6">
        <v>18</v>
      </c>
      <c r="T22" t="s">
        <v>1514</v>
      </c>
      <c r="U22" t="s">
        <v>2315</v>
      </c>
    </row>
    <row r="23" spans="1:21" ht="15.75" x14ac:dyDescent="0.25">
      <c r="B23">
        <v>19</v>
      </c>
      <c r="C23" t="b">
        <v>1</v>
      </c>
      <c r="D23" s="4" t="s">
        <v>843</v>
      </c>
      <c r="E23" s="4" t="s">
        <v>1835</v>
      </c>
      <c r="F23" s="4"/>
      <c r="G23" t="s">
        <v>958</v>
      </c>
      <c r="H23" t="s">
        <v>936</v>
      </c>
      <c r="I23" t="s">
        <v>1397</v>
      </c>
      <c r="J23" s="23" t="s">
        <v>965</v>
      </c>
      <c r="K23" t="s">
        <v>875</v>
      </c>
      <c r="L23" s="5" t="s">
        <v>936</v>
      </c>
      <c r="M23" s="5" t="s">
        <v>1620</v>
      </c>
      <c r="N23" t="s">
        <v>875</v>
      </c>
      <c r="O23" t="s">
        <v>1259</v>
      </c>
      <c r="P23" t="s">
        <v>1384</v>
      </c>
      <c r="Q23" t="s">
        <v>1418</v>
      </c>
      <c r="R23" s="24" t="s">
        <v>963</v>
      </c>
      <c r="S23" s="6">
        <v>19</v>
      </c>
      <c r="T23" t="s">
        <v>1515</v>
      </c>
      <c r="U23" t="s">
        <v>2316</v>
      </c>
    </row>
    <row r="24" spans="1:21" ht="15.75" x14ac:dyDescent="0.25">
      <c r="B24">
        <v>20</v>
      </c>
      <c r="C24" t="b">
        <v>1</v>
      </c>
      <c r="D24" s="4" t="s">
        <v>843</v>
      </c>
      <c r="E24" s="4" t="s">
        <v>1835</v>
      </c>
      <c r="F24" s="4" t="s">
        <v>1923</v>
      </c>
      <c r="G24" t="s">
        <v>958</v>
      </c>
      <c r="H24" t="s">
        <v>936</v>
      </c>
      <c r="I24" t="s">
        <v>1397</v>
      </c>
      <c r="J24" s="9" t="s">
        <v>965</v>
      </c>
      <c r="K24" t="s">
        <v>897</v>
      </c>
      <c r="L24" s="5" t="s">
        <v>936</v>
      </c>
      <c r="M24" s="5" t="s">
        <v>1621</v>
      </c>
      <c r="N24" t="s">
        <v>897</v>
      </c>
      <c r="O24" t="s">
        <v>1260</v>
      </c>
      <c r="P24" t="s">
        <v>1385</v>
      </c>
      <c r="Q24" t="s">
        <v>1419</v>
      </c>
      <c r="R24" s="7" t="s">
        <v>963</v>
      </c>
      <c r="S24" s="6">
        <v>20</v>
      </c>
      <c r="T24" t="s">
        <v>1516</v>
      </c>
      <c r="U24" t="s">
        <v>2317</v>
      </c>
    </row>
    <row r="25" spans="1:21" ht="15.75" x14ac:dyDescent="0.25">
      <c r="B25">
        <v>21</v>
      </c>
      <c r="C25" t="b">
        <v>1</v>
      </c>
      <c r="D25" t="b">
        <v>0</v>
      </c>
      <c r="G25" t="s">
        <v>958</v>
      </c>
      <c r="H25" t="s">
        <v>936</v>
      </c>
      <c r="I25" t="s">
        <v>1397</v>
      </c>
      <c r="J25" s="9" t="s">
        <v>965</v>
      </c>
      <c r="K25" t="s">
        <v>995</v>
      </c>
      <c r="L25" s="5" t="s">
        <v>936</v>
      </c>
      <c r="M25" t="s">
        <v>1622</v>
      </c>
      <c r="N25" t="s">
        <v>995</v>
      </c>
      <c r="O25" t="s">
        <v>1261</v>
      </c>
      <c r="P25" t="s">
        <v>1386</v>
      </c>
      <c r="Q25" t="s">
        <v>1420</v>
      </c>
      <c r="R25" s="7" t="s">
        <v>963</v>
      </c>
      <c r="S25" s="6">
        <v>21</v>
      </c>
      <c r="T25" t="s">
        <v>1517</v>
      </c>
      <c r="U25" t="s">
        <v>2318</v>
      </c>
    </row>
    <row r="26" spans="1:21" ht="15.75" x14ac:dyDescent="0.25">
      <c r="B26">
        <v>22</v>
      </c>
      <c r="C26" t="b">
        <v>1</v>
      </c>
      <c r="D26" t="b">
        <v>0</v>
      </c>
      <c r="G26" t="s">
        <v>958</v>
      </c>
      <c r="H26" t="s">
        <v>936</v>
      </c>
      <c r="I26" t="s">
        <v>1397</v>
      </c>
      <c r="J26" s="9" t="s">
        <v>965</v>
      </c>
      <c r="K26" t="s">
        <v>994</v>
      </c>
      <c r="L26" s="5" t="s">
        <v>936</v>
      </c>
      <c r="M26" t="s">
        <v>1623</v>
      </c>
      <c r="N26" t="s">
        <v>994</v>
      </c>
      <c r="O26" t="s">
        <v>1262</v>
      </c>
      <c r="P26" t="s">
        <v>1387</v>
      </c>
      <c r="Q26" t="s">
        <v>1421</v>
      </c>
      <c r="R26" s="7" t="s">
        <v>963</v>
      </c>
      <c r="S26" s="6">
        <v>22</v>
      </c>
      <c r="T26" t="s">
        <v>1518</v>
      </c>
      <c r="U26" t="s">
        <v>2319</v>
      </c>
    </row>
    <row r="27" spans="1:21" ht="15.75" x14ac:dyDescent="0.25">
      <c r="B27">
        <v>23</v>
      </c>
      <c r="C27" t="b">
        <v>1</v>
      </c>
      <c r="D27" t="s">
        <v>1069</v>
      </c>
      <c r="G27" t="s">
        <v>958</v>
      </c>
      <c r="H27" t="s">
        <v>936</v>
      </c>
      <c r="I27" t="s">
        <v>1397</v>
      </c>
      <c r="J27" s="9" t="s">
        <v>965</v>
      </c>
      <c r="K27" t="s">
        <v>993</v>
      </c>
      <c r="L27" s="5" t="s">
        <v>936</v>
      </c>
      <c r="M27" t="s">
        <v>1624</v>
      </c>
      <c r="N27" t="s">
        <v>993</v>
      </c>
      <c r="O27" t="s">
        <v>1263</v>
      </c>
      <c r="P27" t="s">
        <v>1388</v>
      </c>
      <c r="Q27" t="s">
        <v>1422</v>
      </c>
      <c r="R27" s="7" t="s">
        <v>963</v>
      </c>
      <c r="S27" s="6">
        <v>23</v>
      </c>
      <c r="T27" t="s">
        <v>1519</v>
      </c>
      <c r="U27" t="s">
        <v>2320</v>
      </c>
    </row>
    <row r="28" spans="1:21" ht="15.75" x14ac:dyDescent="0.25">
      <c r="B28">
        <v>24</v>
      </c>
      <c r="C28" t="b">
        <v>1</v>
      </c>
      <c r="D28" t="s">
        <v>1069</v>
      </c>
      <c r="G28" t="s">
        <v>958</v>
      </c>
      <c r="H28" t="s">
        <v>936</v>
      </c>
      <c r="I28" t="s">
        <v>1397</v>
      </c>
      <c r="J28" s="9" t="s">
        <v>965</v>
      </c>
      <c r="K28" t="s">
        <v>992</v>
      </c>
      <c r="L28" s="5" t="s">
        <v>936</v>
      </c>
      <c r="M28" t="s">
        <v>1625</v>
      </c>
      <c r="N28" t="s">
        <v>992</v>
      </c>
      <c r="O28" t="s">
        <v>1264</v>
      </c>
      <c r="P28" t="s">
        <v>1389</v>
      </c>
      <c r="Q28" t="s">
        <v>1423</v>
      </c>
      <c r="R28" s="7" t="s">
        <v>963</v>
      </c>
      <c r="S28" s="6">
        <v>24</v>
      </c>
      <c r="T28" t="s">
        <v>1520</v>
      </c>
      <c r="U28" t="s">
        <v>2321</v>
      </c>
    </row>
    <row r="29" spans="1:21" ht="15.75" x14ac:dyDescent="0.25">
      <c r="B29">
        <v>25</v>
      </c>
      <c r="C29" t="b">
        <v>1</v>
      </c>
      <c r="D29" t="s">
        <v>1069</v>
      </c>
      <c r="G29" t="s">
        <v>958</v>
      </c>
      <c r="H29" t="s">
        <v>936</v>
      </c>
      <c r="I29" t="s">
        <v>1397</v>
      </c>
      <c r="J29" s="9" t="s">
        <v>965</v>
      </c>
      <c r="K29" t="s">
        <v>991</v>
      </c>
      <c r="L29" s="5" t="s">
        <v>936</v>
      </c>
      <c r="M29" t="s">
        <v>1626</v>
      </c>
      <c r="N29" t="s">
        <v>991</v>
      </c>
      <c r="O29" t="s">
        <v>1265</v>
      </c>
      <c r="P29" t="s">
        <v>1390</v>
      </c>
      <c r="Q29" t="s">
        <v>1424</v>
      </c>
      <c r="R29" s="7" t="s">
        <v>963</v>
      </c>
      <c r="S29" s="6">
        <v>25</v>
      </c>
      <c r="T29" t="s">
        <v>1521</v>
      </c>
      <c r="U29" t="s">
        <v>2322</v>
      </c>
    </row>
    <row r="30" spans="1:21" ht="15.75" x14ac:dyDescent="0.25">
      <c r="B30">
        <v>26</v>
      </c>
      <c r="C30" t="b">
        <v>1</v>
      </c>
      <c r="D30" t="s">
        <v>1069</v>
      </c>
      <c r="G30" t="s">
        <v>958</v>
      </c>
      <c r="H30" t="s">
        <v>936</v>
      </c>
      <c r="I30" t="s">
        <v>1397</v>
      </c>
      <c r="J30" s="9" t="s">
        <v>965</v>
      </c>
      <c r="K30" t="s">
        <v>990</v>
      </c>
      <c r="L30" s="5" t="s">
        <v>936</v>
      </c>
      <c r="M30" t="s">
        <v>1627</v>
      </c>
      <c r="N30" t="s">
        <v>990</v>
      </c>
      <c r="O30" t="s">
        <v>1266</v>
      </c>
      <c r="P30" t="s">
        <v>1391</v>
      </c>
      <c r="Q30" t="s">
        <v>1425</v>
      </c>
      <c r="R30" s="7" t="s">
        <v>963</v>
      </c>
      <c r="S30" s="6">
        <v>26</v>
      </c>
      <c r="T30" t="s">
        <v>1522</v>
      </c>
      <c r="U30" t="s">
        <v>2323</v>
      </c>
    </row>
    <row r="31" spans="1:21" s="11" customFormat="1" ht="15.75" x14ac:dyDescent="0.25">
      <c r="A31"/>
      <c r="B31">
        <v>27</v>
      </c>
      <c r="C31" t="b">
        <v>1</v>
      </c>
      <c r="D31" t="s">
        <v>1069</v>
      </c>
      <c r="E31"/>
      <c r="F31"/>
      <c r="G31" t="s">
        <v>958</v>
      </c>
      <c r="H31" t="s">
        <v>936</v>
      </c>
      <c r="I31" t="s">
        <v>1397</v>
      </c>
      <c r="J31" s="9" t="s">
        <v>965</v>
      </c>
      <c r="K31" t="s">
        <v>989</v>
      </c>
      <c r="L31" s="5" t="s">
        <v>936</v>
      </c>
      <c r="M31" t="s">
        <v>1628</v>
      </c>
      <c r="N31" t="s">
        <v>989</v>
      </c>
      <c r="O31" t="s">
        <v>1267</v>
      </c>
      <c r="P31" t="s">
        <v>1392</v>
      </c>
      <c r="Q31" t="s">
        <v>1426</v>
      </c>
      <c r="R31" s="7" t="s">
        <v>963</v>
      </c>
      <c r="S31" s="6">
        <v>27</v>
      </c>
      <c r="T31" t="s">
        <v>1523</v>
      </c>
      <c r="U31" t="s">
        <v>2324</v>
      </c>
    </row>
    <row r="32" spans="1:21" ht="15.75" x14ac:dyDescent="0.25">
      <c r="B32">
        <v>28</v>
      </c>
      <c r="C32" t="b">
        <v>1</v>
      </c>
      <c r="D32" t="s">
        <v>1069</v>
      </c>
      <c r="G32" t="s">
        <v>958</v>
      </c>
      <c r="H32" t="s">
        <v>936</v>
      </c>
      <c r="I32" t="s">
        <v>1397</v>
      </c>
      <c r="J32" s="9" t="s">
        <v>965</v>
      </c>
      <c r="K32" t="s">
        <v>988</v>
      </c>
      <c r="L32" s="5" t="s">
        <v>936</v>
      </c>
      <c r="M32" t="s">
        <v>1629</v>
      </c>
      <c r="N32" t="s">
        <v>988</v>
      </c>
      <c r="O32" t="s">
        <v>1268</v>
      </c>
      <c r="P32" t="s">
        <v>1393</v>
      </c>
      <c r="Q32" t="s">
        <v>1427</v>
      </c>
      <c r="R32" s="7" t="s">
        <v>963</v>
      </c>
      <c r="S32" s="6">
        <v>28</v>
      </c>
      <c r="T32" t="s">
        <v>1524</v>
      </c>
      <c r="U32" t="s">
        <v>2325</v>
      </c>
    </row>
    <row r="33" spans="1:21" ht="15.75" x14ac:dyDescent="0.25">
      <c r="B33">
        <v>29</v>
      </c>
      <c r="C33" t="b">
        <v>1</v>
      </c>
      <c r="D33" t="s">
        <v>1069</v>
      </c>
      <c r="G33" t="s">
        <v>958</v>
      </c>
      <c r="H33" t="s">
        <v>936</v>
      </c>
      <c r="I33" t="s">
        <v>1397</v>
      </c>
      <c r="J33" s="9" t="s">
        <v>965</v>
      </c>
      <c r="K33" t="s">
        <v>986</v>
      </c>
      <c r="L33" s="5" t="s">
        <v>936</v>
      </c>
      <c r="M33" t="s">
        <v>1630</v>
      </c>
      <c r="N33" t="s">
        <v>986</v>
      </c>
      <c r="O33" t="s">
        <v>1269</v>
      </c>
      <c r="P33" t="s">
        <v>1394</v>
      </c>
      <c r="Q33" t="s">
        <v>1428</v>
      </c>
      <c r="R33" s="7" t="s">
        <v>963</v>
      </c>
      <c r="S33" s="6">
        <v>30</v>
      </c>
      <c r="T33" t="s">
        <v>1525</v>
      </c>
      <c r="U33" t="s">
        <v>2326</v>
      </c>
    </row>
    <row r="34" spans="1:21" ht="15.75" x14ac:dyDescent="0.25">
      <c r="B34">
        <v>30</v>
      </c>
      <c r="C34" t="b">
        <v>1</v>
      </c>
      <c r="D34" t="b">
        <v>0</v>
      </c>
      <c r="G34" t="s">
        <v>958</v>
      </c>
      <c r="H34" t="s">
        <v>936</v>
      </c>
      <c r="I34" t="s">
        <v>1398</v>
      </c>
      <c r="J34" s="9" t="s">
        <v>965</v>
      </c>
      <c r="K34" t="s">
        <v>1073</v>
      </c>
      <c r="L34" s="5" t="s">
        <v>936</v>
      </c>
      <c r="M34" t="s">
        <v>1631</v>
      </c>
      <c r="N34" t="s">
        <v>1073</v>
      </c>
      <c r="O34" t="s">
        <v>1270</v>
      </c>
      <c r="P34" t="s">
        <v>1395</v>
      </c>
      <c r="Q34" t="s">
        <v>1429</v>
      </c>
      <c r="R34" s="7" t="s">
        <v>963</v>
      </c>
      <c r="S34" s="6">
        <v>31</v>
      </c>
      <c r="T34" t="s">
        <v>1526</v>
      </c>
      <c r="U34" t="s">
        <v>2327</v>
      </c>
    </row>
    <row r="35" spans="1:21" ht="15.75" x14ac:dyDescent="0.25">
      <c r="B35">
        <v>31</v>
      </c>
      <c r="C35" t="b">
        <v>1</v>
      </c>
      <c r="D35" t="b">
        <v>0</v>
      </c>
      <c r="G35" t="s">
        <v>958</v>
      </c>
      <c r="H35" t="s">
        <v>936</v>
      </c>
      <c r="I35" t="s">
        <v>1398</v>
      </c>
      <c r="J35" s="9" t="s">
        <v>965</v>
      </c>
      <c r="K35" t="s">
        <v>985</v>
      </c>
      <c r="L35" s="5" t="s">
        <v>936</v>
      </c>
      <c r="M35" t="s">
        <v>1632</v>
      </c>
      <c r="N35" t="s">
        <v>985</v>
      </c>
      <c r="O35" t="s">
        <v>1271</v>
      </c>
      <c r="P35" t="s">
        <v>31</v>
      </c>
      <c r="Q35" s="11" t="s">
        <v>1430</v>
      </c>
      <c r="R35" s="7" t="s">
        <v>963</v>
      </c>
      <c r="S35" s="6">
        <v>32</v>
      </c>
      <c r="T35" t="s">
        <v>1527</v>
      </c>
      <c r="U35" t="s">
        <v>2328</v>
      </c>
    </row>
    <row r="36" spans="1:21" ht="15.75" x14ac:dyDescent="0.25">
      <c r="B36">
        <v>32</v>
      </c>
      <c r="C36" t="b">
        <v>1</v>
      </c>
      <c r="D36" t="b">
        <v>0</v>
      </c>
      <c r="G36" t="s">
        <v>958</v>
      </c>
      <c r="H36" t="s">
        <v>936</v>
      </c>
      <c r="I36" t="s">
        <v>1398</v>
      </c>
      <c r="J36" s="9" t="s">
        <v>965</v>
      </c>
      <c r="K36" t="s">
        <v>1072</v>
      </c>
      <c r="L36" s="5" t="s">
        <v>936</v>
      </c>
      <c r="M36" t="s">
        <v>1633</v>
      </c>
      <c r="N36" t="s">
        <v>1072</v>
      </c>
      <c r="O36" t="s">
        <v>1272</v>
      </c>
      <c r="P36" t="s">
        <v>1384</v>
      </c>
      <c r="Q36" t="s">
        <v>1431</v>
      </c>
      <c r="R36" s="7" t="s">
        <v>963</v>
      </c>
      <c r="S36" s="6">
        <v>33</v>
      </c>
      <c r="T36" t="s">
        <v>1528</v>
      </c>
      <c r="U36" t="s">
        <v>2329</v>
      </c>
    </row>
    <row r="37" spans="1:21" ht="15.75" x14ac:dyDescent="0.25">
      <c r="B37">
        <v>33</v>
      </c>
      <c r="C37" t="b">
        <v>1</v>
      </c>
      <c r="D37" t="b">
        <v>0</v>
      </c>
      <c r="G37" t="s">
        <v>958</v>
      </c>
      <c r="H37" t="s">
        <v>936</v>
      </c>
      <c r="I37" t="s">
        <v>1398</v>
      </c>
      <c r="J37" s="9" t="s">
        <v>965</v>
      </c>
      <c r="K37" t="s">
        <v>984</v>
      </c>
      <c r="L37" s="5" t="s">
        <v>936</v>
      </c>
      <c r="M37" t="s">
        <v>1634</v>
      </c>
      <c r="N37" t="s">
        <v>1072</v>
      </c>
      <c r="O37" t="s">
        <v>1298</v>
      </c>
      <c r="P37" t="s">
        <v>1384</v>
      </c>
      <c r="Q37" t="s">
        <v>1431</v>
      </c>
      <c r="R37" s="7" t="s">
        <v>963</v>
      </c>
      <c r="S37" s="6">
        <v>34</v>
      </c>
      <c r="T37" t="s">
        <v>1529</v>
      </c>
      <c r="U37" t="s">
        <v>2330</v>
      </c>
    </row>
    <row r="38" spans="1:21" ht="15.75" x14ac:dyDescent="0.25">
      <c r="B38">
        <v>34</v>
      </c>
      <c r="C38" t="b">
        <v>1</v>
      </c>
      <c r="D38" t="b">
        <v>0</v>
      </c>
      <c r="G38" t="s">
        <v>958</v>
      </c>
      <c r="H38" t="s">
        <v>936</v>
      </c>
      <c r="I38" t="s">
        <v>1398</v>
      </c>
      <c r="J38" s="9" t="s">
        <v>965</v>
      </c>
      <c r="K38" t="s">
        <v>983</v>
      </c>
      <c r="L38" s="5" t="s">
        <v>936</v>
      </c>
      <c r="M38" t="s">
        <v>1635</v>
      </c>
      <c r="N38" t="s">
        <v>1072</v>
      </c>
      <c r="O38" t="s">
        <v>1299</v>
      </c>
      <c r="P38" t="s">
        <v>1384</v>
      </c>
      <c r="Q38" t="s">
        <v>1431</v>
      </c>
      <c r="R38" s="7" t="s">
        <v>963</v>
      </c>
      <c r="S38" s="6">
        <v>35</v>
      </c>
      <c r="T38" t="s">
        <v>1530</v>
      </c>
      <c r="U38" t="s">
        <v>2331</v>
      </c>
    </row>
    <row r="39" spans="1:21" ht="15.75" x14ac:dyDescent="0.25">
      <c r="B39">
        <v>35</v>
      </c>
      <c r="C39" t="b">
        <v>1</v>
      </c>
      <c r="D39" t="b">
        <v>0</v>
      </c>
      <c r="G39" t="s">
        <v>958</v>
      </c>
      <c r="H39" t="s">
        <v>936</v>
      </c>
      <c r="I39" t="s">
        <v>1398</v>
      </c>
      <c r="J39" s="9" t="s">
        <v>965</v>
      </c>
      <c r="K39" t="s">
        <v>1071</v>
      </c>
      <c r="L39" s="5" t="s">
        <v>936</v>
      </c>
      <c r="M39" t="s">
        <v>1636</v>
      </c>
      <c r="N39" t="s">
        <v>1071</v>
      </c>
      <c r="O39" t="s">
        <v>1273</v>
      </c>
      <c r="P39" t="s">
        <v>1385</v>
      </c>
      <c r="Q39" t="s">
        <v>1432</v>
      </c>
      <c r="R39" s="7" t="s">
        <v>963</v>
      </c>
      <c r="S39" s="6">
        <v>36</v>
      </c>
      <c r="T39" t="s">
        <v>1531</v>
      </c>
      <c r="U39" t="s">
        <v>2332</v>
      </c>
    </row>
    <row r="40" spans="1:21" ht="15.75" x14ac:dyDescent="0.25">
      <c r="B40">
        <v>36</v>
      </c>
      <c r="C40" t="b">
        <v>1</v>
      </c>
      <c r="D40" t="b">
        <v>0</v>
      </c>
      <c r="G40" t="s">
        <v>958</v>
      </c>
      <c r="H40" t="s">
        <v>936</v>
      </c>
      <c r="I40" t="s">
        <v>1398</v>
      </c>
      <c r="J40" s="9" t="s">
        <v>965</v>
      </c>
      <c r="K40" t="s">
        <v>982</v>
      </c>
      <c r="L40" s="5" t="s">
        <v>936</v>
      </c>
      <c r="M40" t="s">
        <v>1637</v>
      </c>
      <c r="N40" t="s">
        <v>1071</v>
      </c>
      <c r="O40" t="s">
        <v>1300</v>
      </c>
      <c r="P40" t="s">
        <v>1385</v>
      </c>
      <c r="Q40" t="s">
        <v>1432</v>
      </c>
      <c r="R40" s="7" t="s">
        <v>963</v>
      </c>
      <c r="S40" s="6">
        <v>37</v>
      </c>
      <c r="T40" t="s">
        <v>1532</v>
      </c>
      <c r="U40" t="s">
        <v>2333</v>
      </c>
    </row>
    <row r="41" spans="1:21" ht="15.75" x14ac:dyDescent="0.25">
      <c r="B41">
        <v>37</v>
      </c>
      <c r="C41" t="b">
        <v>1</v>
      </c>
      <c r="D41" t="b">
        <v>0</v>
      </c>
      <c r="G41" t="s">
        <v>958</v>
      </c>
      <c r="H41" t="s">
        <v>936</v>
      </c>
      <c r="I41" t="s">
        <v>1398</v>
      </c>
      <c r="J41" s="9" t="s">
        <v>965</v>
      </c>
      <c r="K41" t="s">
        <v>981</v>
      </c>
      <c r="L41" s="5" t="s">
        <v>936</v>
      </c>
      <c r="M41" t="s">
        <v>1638</v>
      </c>
      <c r="N41" t="s">
        <v>1071</v>
      </c>
      <c r="O41" t="s">
        <v>1301</v>
      </c>
      <c r="P41" t="s">
        <v>1385</v>
      </c>
      <c r="Q41" t="s">
        <v>1432</v>
      </c>
      <c r="R41" s="7" t="s">
        <v>963</v>
      </c>
      <c r="S41" s="6">
        <v>38</v>
      </c>
      <c r="T41" t="s">
        <v>1533</v>
      </c>
      <c r="U41" t="s">
        <v>2334</v>
      </c>
    </row>
    <row r="42" spans="1:21" ht="15.75" x14ac:dyDescent="0.25">
      <c r="B42">
        <v>38</v>
      </c>
      <c r="C42" t="b">
        <v>1</v>
      </c>
      <c r="D42" t="b">
        <v>0</v>
      </c>
      <c r="G42" t="s">
        <v>959</v>
      </c>
      <c r="H42" t="s">
        <v>934</v>
      </c>
      <c r="I42" t="s">
        <v>1599</v>
      </c>
      <c r="J42" s="9" t="s">
        <v>965</v>
      </c>
      <c r="K42" t="s">
        <v>980</v>
      </c>
      <c r="L42" s="5" t="s">
        <v>934</v>
      </c>
      <c r="M42" t="s">
        <v>1828</v>
      </c>
      <c r="N42" t="s">
        <v>980</v>
      </c>
      <c r="O42" t="s">
        <v>1302</v>
      </c>
      <c r="P42" t="s">
        <v>1542</v>
      </c>
      <c r="Q42" t="str">
        <f t="shared" ref="Q42:Q81" si="0">"    "&amp;O42&amp;": "&amp;""""&amp;P42&amp;""""</f>
        <v xml:space="preserve">    title_i_cam_makemod_same: "Camera make &amp; model"</v>
      </c>
      <c r="R42" s="7" t="s">
        <v>963</v>
      </c>
      <c r="S42" s="6">
        <v>39</v>
      </c>
      <c r="T42" t="s">
        <v>1464</v>
      </c>
      <c r="U42" t="s">
        <v>2335</v>
      </c>
    </row>
    <row r="43" spans="1:21" ht="15.75" x14ac:dyDescent="0.25">
      <c r="B43">
        <v>39</v>
      </c>
      <c r="C43" t="b">
        <v>1</v>
      </c>
      <c r="D43" t="b">
        <v>0</v>
      </c>
      <c r="G43" t="s">
        <v>959</v>
      </c>
      <c r="H43" t="s">
        <v>934</v>
      </c>
      <c r="I43" t="s">
        <v>1599</v>
      </c>
      <c r="J43" s="9" t="s">
        <v>965</v>
      </c>
      <c r="K43" t="s">
        <v>979</v>
      </c>
      <c r="L43" s="5" t="s">
        <v>934</v>
      </c>
      <c r="M43" t="s">
        <v>1827</v>
      </c>
      <c r="N43" t="s">
        <v>979</v>
      </c>
      <c r="O43" t="s">
        <v>1303</v>
      </c>
      <c r="P43" t="s">
        <v>1552</v>
      </c>
      <c r="Q43" t="str">
        <f t="shared" si="0"/>
        <v xml:space="preserve">    title_i_cam_settings_mult: "Camera settings"</v>
      </c>
      <c r="R43" s="7" t="s">
        <v>963</v>
      </c>
      <c r="S43" s="6">
        <v>40</v>
      </c>
      <c r="T43" t="s">
        <v>1465</v>
      </c>
      <c r="U43" t="s">
        <v>2336</v>
      </c>
    </row>
    <row r="44" spans="1:21" ht="15.75" x14ac:dyDescent="0.25">
      <c r="B44">
        <v>40</v>
      </c>
      <c r="C44" t="b">
        <v>1</v>
      </c>
      <c r="D44" t="b">
        <v>0</v>
      </c>
      <c r="G44" t="s">
        <v>959</v>
      </c>
      <c r="H44" t="s">
        <v>934</v>
      </c>
      <c r="I44" t="s">
        <v>230</v>
      </c>
      <c r="J44" s="9" t="s">
        <v>965</v>
      </c>
      <c r="K44" t="s">
        <v>978</v>
      </c>
      <c r="L44" s="5" t="s">
        <v>934</v>
      </c>
      <c r="M44" t="s">
        <v>1639</v>
      </c>
      <c r="N44" t="s">
        <v>1602</v>
      </c>
      <c r="O44" t="s">
        <v>1603</v>
      </c>
      <c r="P44" t="s">
        <v>1604</v>
      </c>
      <c r="Q44" t="str">
        <f t="shared" si="0"/>
        <v xml:space="preserve">    title_i_cam_protocol_ht_angle_dir: "Camera height, angle, direction"</v>
      </c>
      <c r="R44" s="7" t="s">
        <v>963</v>
      </c>
      <c r="S44" s="6">
        <v>41</v>
      </c>
      <c r="T44" t="s">
        <v>1466</v>
      </c>
      <c r="U44" t="s">
        <v>2337</v>
      </c>
    </row>
    <row r="45" spans="1:21" ht="15.75" x14ac:dyDescent="0.25">
      <c r="B45">
        <v>42</v>
      </c>
      <c r="C45" t="b">
        <v>1</v>
      </c>
      <c r="D45" t="b">
        <v>0</v>
      </c>
      <c r="G45" t="s">
        <v>959</v>
      </c>
      <c r="H45" t="s">
        <v>934</v>
      </c>
      <c r="I45" t="s">
        <v>1599</v>
      </c>
      <c r="J45" s="9" t="s">
        <v>965</v>
      </c>
      <c r="K45" t="s">
        <v>976</v>
      </c>
      <c r="L45" s="5" t="s">
        <v>934</v>
      </c>
      <c r="M45" t="s">
        <v>1640</v>
      </c>
      <c r="N45" t="s">
        <v>976</v>
      </c>
      <c r="O45" t="s">
        <v>1304</v>
      </c>
      <c r="P45" t="s">
        <v>1543</v>
      </c>
      <c r="Q45" t="str">
        <f t="shared" si="0"/>
        <v xml:space="preserve">    title_i_bait_lure: "Bait/lure"</v>
      </c>
      <c r="R45" s="7" t="s">
        <v>963</v>
      </c>
      <c r="S45" s="6">
        <v>43</v>
      </c>
      <c r="T45" t="s">
        <v>1468</v>
      </c>
      <c r="U45" t="s">
        <v>2338</v>
      </c>
    </row>
    <row r="46" spans="1:21" ht="15.75" x14ac:dyDescent="0.25">
      <c r="B46">
        <v>44</v>
      </c>
      <c r="C46" t="b">
        <v>1</v>
      </c>
      <c r="D46" t="b">
        <v>0</v>
      </c>
      <c r="G46" t="s">
        <v>959</v>
      </c>
      <c r="H46" t="s">
        <v>934</v>
      </c>
      <c r="I46" t="s">
        <v>230</v>
      </c>
      <c r="J46" s="9" t="s">
        <v>965</v>
      </c>
      <c r="K46" t="s">
        <v>2205</v>
      </c>
      <c r="L46" s="5" t="s">
        <v>934</v>
      </c>
      <c r="M46" t="s">
        <v>2208</v>
      </c>
      <c r="N46" t="s">
        <v>2205</v>
      </c>
      <c r="O46" t="s">
        <v>2209</v>
      </c>
      <c r="P46" t="s">
        <v>1544</v>
      </c>
      <c r="Q46" t="str">
        <f t="shared" si="0"/>
        <v xml:space="preserve">    title_i_cam_targ_feature: "Targetting specific features"</v>
      </c>
      <c r="R46" s="7" t="s">
        <v>963</v>
      </c>
      <c r="S46" s="6">
        <v>45</v>
      </c>
      <c r="T46" t="s">
        <v>2210</v>
      </c>
      <c r="U46" t="s">
        <v>2339</v>
      </c>
    </row>
    <row r="47" spans="1:21" ht="15.75" x14ac:dyDescent="0.25">
      <c r="B47">
        <v>46</v>
      </c>
      <c r="C47" t="b">
        <v>1</v>
      </c>
      <c r="D47" s="4" t="s">
        <v>843</v>
      </c>
      <c r="E47" s="4" t="s">
        <v>1834</v>
      </c>
      <c r="F47" s="4"/>
      <c r="G47" t="s">
        <v>960</v>
      </c>
      <c r="H47" t="s">
        <v>932</v>
      </c>
      <c r="I47" t="s">
        <v>932</v>
      </c>
      <c r="J47" s="9" t="s">
        <v>965</v>
      </c>
      <c r="K47" t="s">
        <v>920</v>
      </c>
      <c r="L47" s="5" t="s">
        <v>932</v>
      </c>
      <c r="M47" t="s">
        <v>1641</v>
      </c>
      <c r="N47" t="s">
        <v>920</v>
      </c>
      <c r="O47" t="s">
        <v>1294</v>
      </c>
      <c r="P47" t="s">
        <v>1546</v>
      </c>
      <c r="Q47" t="str">
        <f t="shared" si="0"/>
        <v xml:space="preserve">    title_i_cam_independent: "Camera location independence"</v>
      </c>
      <c r="R47" s="7" t="s">
        <v>963</v>
      </c>
      <c r="S47" s="6">
        <v>47</v>
      </c>
      <c r="T47" t="s">
        <v>1470</v>
      </c>
      <c r="U47" t="s">
        <v>2340</v>
      </c>
    </row>
    <row r="48" spans="1:21" ht="15.75" x14ac:dyDescent="0.25">
      <c r="A48" s="11"/>
      <c r="B48">
        <v>47</v>
      </c>
      <c r="C48" t="b">
        <v>1</v>
      </c>
      <c r="D48" t="s">
        <v>1069</v>
      </c>
      <c r="G48" t="s">
        <v>960</v>
      </c>
      <c r="H48" t="s">
        <v>932</v>
      </c>
      <c r="I48" t="s">
        <v>932</v>
      </c>
      <c r="J48" s="9" t="s">
        <v>965</v>
      </c>
      <c r="K48" t="s">
        <v>974</v>
      </c>
      <c r="L48" s="5" t="s">
        <v>932</v>
      </c>
      <c r="M48" t="s">
        <v>1642</v>
      </c>
      <c r="N48" t="s">
        <v>974</v>
      </c>
      <c r="O48" t="s">
        <v>1295</v>
      </c>
      <c r="P48" t="s">
        <v>1547</v>
      </c>
      <c r="Q48" t="str">
        <f t="shared" si="0"/>
        <v xml:space="preserve">    title_i_multisamp_per_loc: "Repeat sampling"</v>
      </c>
      <c r="R48" s="7" t="s">
        <v>963</v>
      </c>
      <c r="S48" s="6">
        <v>48</v>
      </c>
      <c r="T48" t="s">
        <v>1471</v>
      </c>
      <c r="U48" t="s">
        <v>2341</v>
      </c>
    </row>
    <row r="49" spans="2:21" ht="15.75" x14ac:dyDescent="0.25">
      <c r="B49">
        <v>48</v>
      </c>
      <c r="C49" t="b">
        <v>1</v>
      </c>
      <c r="D49" t="s">
        <v>1069</v>
      </c>
      <c r="G49" t="s">
        <v>960</v>
      </c>
      <c r="H49" t="s">
        <v>932</v>
      </c>
      <c r="I49" t="s">
        <v>932</v>
      </c>
      <c r="J49" s="9" t="s">
        <v>965</v>
      </c>
      <c r="K49" t="s">
        <v>967</v>
      </c>
      <c r="L49" s="5" t="s">
        <v>932</v>
      </c>
      <c r="M49" t="s">
        <v>1643</v>
      </c>
      <c r="N49" t="s">
        <v>967</v>
      </c>
      <c r="O49" t="s">
        <v>1296</v>
      </c>
      <c r="P49" t="s">
        <v>1548</v>
      </c>
      <c r="Q49" t="str">
        <f t="shared" si="0"/>
        <v xml:space="preserve">    title_i_modmixed: "Mixed models"</v>
      </c>
      <c r="R49" s="7" t="s">
        <v>963</v>
      </c>
      <c r="S49" s="6">
        <v>49</v>
      </c>
      <c r="T49" t="s">
        <v>1472</v>
      </c>
      <c r="U49" t="s">
        <v>2342</v>
      </c>
    </row>
    <row r="50" spans="2:21" ht="15.75" x14ac:dyDescent="0.25">
      <c r="B50">
        <v>49</v>
      </c>
      <c r="C50" t="b">
        <v>1</v>
      </c>
      <c r="D50" t="b">
        <v>0</v>
      </c>
      <c r="G50" t="s">
        <v>960</v>
      </c>
      <c r="H50" t="s">
        <v>932</v>
      </c>
      <c r="I50" t="s">
        <v>932</v>
      </c>
      <c r="J50" s="9" t="s">
        <v>965</v>
      </c>
      <c r="K50" t="s">
        <v>973</v>
      </c>
      <c r="L50" s="5" t="s">
        <v>932</v>
      </c>
      <c r="M50" t="s">
        <v>1644</v>
      </c>
      <c r="N50" t="s">
        <v>973</v>
      </c>
      <c r="O50" t="s">
        <v>1306</v>
      </c>
      <c r="P50" t="s">
        <v>1541</v>
      </c>
      <c r="Q50" t="str">
        <f t="shared" si="0"/>
        <v xml:space="preserve">    title_i_num_det: "Number of detections"</v>
      </c>
      <c r="R50" s="7" t="s">
        <v>963</v>
      </c>
      <c r="S50" s="6">
        <v>50</v>
      </c>
      <c r="T50" t="s">
        <v>1473</v>
      </c>
      <c r="U50" t="s">
        <v>2343</v>
      </c>
    </row>
    <row r="51" spans="2:21" ht="15.75" x14ac:dyDescent="0.25">
      <c r="B51">
        <v>50</v>
      </c>
      <c r="C51" t="b">
        <v>1</v>
      </c>
      <c r="D51" t="b">
        <v>0</v>
      </c>
      <c r="G51" t="s">
        <v>960</v>
      </c>
      <c r="H51" t="s">
        <v>932</v>
      </c>
      <c r="I51" t="s">
        <v>932</v>
      </c>
      <c r="J51" s="9" t="s">
        <v>965</v>
      </c>
      <c r="K51" t="s">
        <v>972</v>
      </c>
      <c r="L51" s="5" t="s">
        <v>932</v>
      </c>
      <c r="M51" t="s">
        <v>1645</v>
      </c>
      <c r="N51" t="s">
        <v>972</v>
      </c>
      <c r="O51" t="s">
        <v>1307</v>
      </c>
      <c r="P51" t="s">
        <v>1549</v>
      </c>
      <c r="Q51" t="str">
        <f t="shared" si="0"/>
        <v xml:space="preserve">    title_i_num_det_individ: "Number of individuals"</v>
      </c>
      <c r="R51" s="7" t="s">
        <v>963</v>
      </c>
      <c r="S51" s="6">
        <v>51</v>
      </c>
      <c r="T51" t="s">
        <v>1474</v>
      </c>
      <c r="U51" t="s">
        <v>2344</v>
      </c>
    </row>
    <row r="52" spans="2:21" ht="15.75" x14ac:dyDescent="0.25">
      <c r="B52">
        <v>51</v>
      </c>
      <c r="C52" t="b">
        <v>1</v>
      </c>
      <c r="D52" t="b">
        <v>0</v>
      </c>
      <c r="G52" t="s">
        <v>960</v>
      </c>
      <c r="H52" t="s">
        <v>932</v>
      </c>
      <c r="I52" t="s">
        <v>932</v>
      </c>
      <c r="J52" s="9" t="s">
        <v>965</v>
      </c>
      <c r="K52" t="s">
        <v>971</v>
      </c>
      <c r="L52" s="5" t="s">
        <v>932</v>
      </c>
      <c r="M52" t="s">
        <v>1646</v>
      </c>
      <c r="N52" t="s">
        <v>971</v>
      </c>
      <c r="O52" t="s">
        <v>1308</v>
      </c>
      <c r="P52" t="s">
        <v>1550</v>
      </c>
      <c r="Q52" t="str">
        <f t="shared" si="0"/>
        <v xml:space="preserve">    title_i_num_recap: "Number of recaptures"</v>
      </c>
      <c r="R52" s="7" t="s">
        <v>963</v>
      </c>
      <c r="S52" s="6">
        <v>52</v>
      </c>
      <c r="T52" t="s">
        <v>1475</v>
      </c>
      <c r="U52" t="s">
        <v>2345</v>
      </c>
    </row>
    <row r="53" spans="2:21" ht="15.75" x14ac:dyDescent="0.25">
      <c r="B53">
        <v>52</v>
      </c>
      <c r="C53" t="b">
        <v>1</v>
      </c>
      <c r="D53" t="b">
        <v>0</v>
      </c>
      <c r="G53" t="s">
        <v>960</v>
      </c>
      <c r="H53" t="s">
        <v>932</v>
      </c>
      <c r="I53" t="s">
        <v>932</v>
      </c>
      <c r="J53" s="9" t="s">
        <v>965</v>
      </c>
      <c r="K53" t="s">
        <v>970</v>
      </c>
      <c r="L53" s="5" t="s">
        <v>932</v>
      </c>
      <c r="M53" t="s">
        <v>1647</v>
      </c>
      <c r="N53" t="s">
        <v>970</v>
      </c>
      <c r="O53" t="s">
        <v>1309</v>
      </c>
      <c r="P53" t="s">
        <v>152</v>
      </c>
      <c r="Q53" t="str">
        <f t="shared" si="0"/>
        <v xml:space="preserve">    title_i_overdispersion: "Overdispersion"</v>
      </c>
      <c r="R53" s="7" t="s">
        <v>963</v>
      </c>
      <c r="S53" s="6">
        <v>53</v>
      </c>
      <c r="T53" t="s">
        <v>1476</v>
      </c>
      <c r="U53" t="s">
        <v>2346</v>
      </c>
    </row>
    <row r="54" spans="2:21" ht="15.75" x14ac:dyDescent="0.25">
      <c r="B54">
        <v>53</v>
      </c>
      <c r="C54" t="b">
        <v>1</v>
      </c>
      <c r="D54" t="b">
        <v>0</v>
      </c>
      <c r="G54" t="s">
        <v>960</v>
      </c>
      <c r="H54" t="s">
        <v>932</v>
      </c>
      <c r="I54" t="s">
        <v>932</v>
      </c>
      <c r="J54" s="9" t="s">
        <v>965</v>
      </c>
      <c r="K54" t="s">
        <v>969</v>
      </c>
      <c r="L54" s="5" t="s">
        <v>932</v>
      </c>
      <c r="M54" t="s">
        <v>1648</v>
      </c>
      <c r="N54" t="s">
        <v>969</v>
      </c>
      <c r="O54" t="s">
        <v>1310</v>
      </c>
      <c r="P54" t="s">
        <v>56</v>
      </c>
      <c r="Q54" t="str">
        <f t="shared" si="0"/>
        <v xml:space="preserve">    title_i_zeroinflation: "Zero-inflation"</v>
      </c>
      <c r="R54" s="7" t="s">
        <v>963</v>
      </c>
      <c r="S54" s="6">
        <v>54</v>
      </c>
      <c r="T54" t="s">
        <v>1477</v>
      </c>
      <c r="U54" t="s">
        <v>2347</v>
      </c>
    </row>
    <row r="55" spans="2:21" ht="15.75" x14ac:dyDescent="0.25">
      <c r="B55">
        <v>54</v>
      </c>
      <c r="C55" t="b">
        <v>1</v>
      </c>
      <c r="D55" t="b">
        <v>0</v>
      </c>
      <c r="G55" t="s">
        <v>960</v>
      </c>
      <c r="H55" t="s">
        <v>932</v>
      </c>
      <c r="I55" t="s">
        <v>932</v>
      </c>
      <c r="J55" s="9" t="s">
        <v>965</v>
      </c>
      <c r="K55" t="s">
        <v>968</v>
      </c>
      <c r="L55" s="5" t="s">
        <v>932</v>
      </c>
      <c r="M55" t="s">
        <v>1649</v>
      </c>
      <c r="N55" t="s">
        <v>968</v>
      </c>
      <c r="O55" t="s">
        <v>1311</v>
      </c>
      <c r="P55" t="s">
        <v>1551</v>
      </c>
      <c r="Q55" t="str">
        <f t="shared" si="0"/>
        <v xml:space="preserve">    title_i_zi_overdispersed: "Accounting for overdispersion due to zero-inflation"</v>
      </c>
      <c r="R55" s="7" t="s">
        <v>963</v>
      </c>
      <c r="S55" s="6">
        <v>55</v>
      </c>
      <c r="T55" t="s">
        <v>1478</v>
      </c>
      <c r="U55" t="s">
        <v>2348</v>
      </c>
    </row>
    <row r="56" spans="2:21" ht="15.75" x14ac:dyDescent="0.25">
      <c r="B56">
        <v>55</v>
      </c>
      <c r="C56" t="b">
        <v>1</v>
      </c>
      <c r="D56" t="b">
        <v>0</v>
      </c>
      <c r="G56" t="s">
        <v>960</v>
      </c>
      <c r="H56" t="s">
        <v>932</v>
      </c>
      <c r="I56" t="s">
        <v>932</v>
      </c>
      <c r="J56" s="9" t="s">
        <v>965</v>
      </c>
      <c r="K56" t="s">
        <v>966</v>
      </c>
      <c r="L56" s="5" t="s">
        <v>932</v>
      </c>
      <c r="M56" t="s">
        <v>1650</v>
      </c>
      <c r="N56" t="s">
        <v>966</v>
      </c>
      <c r="O56" t="s">
        <v>1312</v>
      </c>
      <c r="P56" t="s">
        <v>1553</v>
      </c>
      <c r="Q56" t="str">
        <f t="shared" si="0"/>
        <v xml:space="preserve">    title_i_zi_re_overdispersed: "Accounting for zero-inflation with site random effect"</v>
      </c>
      <c r="R56" s="7" t="s">
        <v>963</v>
      </c>
      <c r="S56" s="6">
        <v>57</v>
      </c>
      <c r="T56" t="s">
        <v>1479</v>
      </c>
      <c r="U56" t="s">
        <v>2349</v>
      </c>
    </row>
    <row r="57" spans="2:21" ht="15.75" x14ac:dyDescent="0.25">
      <c r="B57">
        <v>56</v>
      </c>
      <c r="C57" t="b">
        <v>1</v>
      </c>
      <c r="D57" t="b">
        <v>0</v>
      </c>
      <c r="G57" t="s">
        <v>960</v>
      </c>
      <c r="H57" t="s">
        <v>932</v>
      </c>
      <c r="I57" t="s">
        <v>932</v>
      </c>
      <c r="J57" s="9" t="s">
        <v>965</v>
      </c>
      <c r="K57" t="s">
        <v>964</v>
      </c>
      <c r="L57" s="5" t="s">
        <v>932</v>
      </c>
      <c r="M57" t="s">
        <v>1651</v>
      </c>
      <c r="N57" t="s">
        <v>964</v>
      </c>
      <c r="O57" t="s">
        <v>1313</v>
      </c>
      <c r="P57" t="s">
        <v>1554</v>
      </c>
      <c r="Q57" t="str">
        <f t="shared" si="0"/>
        <v xml:space="preserve">    title_i_zi_process: "Zero-inflation due to separate process"</v>
      </c>
      <c r="R57" s="7" t="s">
        <v>963</v>
      </c>
      <c r="S57" s="6">
        <v>58</v>
      </c>
      <c r="T57" t="s">
        <v>1480</v>
      </c>
      <c r="U57" t="s">
        <v>2350</v>
      </c>
    </row>
    <row r="58" spans="2:21" x14ac:dyDescent="0.25">
      <c r="B58">
        <v>57</v>
      </c>
      <c r="C58" t="b">
        <v>1</v>
      </c>
      <c r="D58" s="4" t="s">
        <v>843</v>
      </c>
      <c r="E58" s="4" t="s">
        <v>1834</v>
      </c>
      <c r="F58" s="4"/>
      <c r="G58" t="s">
        <v>961</v>
      </c>
      <c r="H58" t="s">
        <v>930</v>
      </c>
      <c r="I58" t="s">
        <v>159</v>
      </c>
      <c r="J58" s="10" t="s">
        <v>4</v>
      </c>
      <c r="K58" t="s">
        <v>40</v>
      </c>
      <c r="L58" s="5" t="s">
        <v>930</v>
      </c>
      <c r="M58" t="s">
        <v>1652</v>
      </c>
      <c r="N58" t="s">
        <v>40</v>
      </c>
      <c r="O58" t="s">
        <v>1579</v>
      </c>
      <c r="P58" t="s">
        <v>39</v>
      </c>
      <c r="Q58" t="str">
        <f t="shared" si="0"/>
        <v xml:space="preserve">    name_mod_inventory: "Species inventory"</v>
      </c>
      <c r="R58" s="10" t="s">
        <v>1001</v>
      </c>
      <c r="S58" s="6">
        <v>1</v>
      </c>
      <c r="T58" t="s">
        <v>1481</v>
      </c>
      <c r="U58" t="s">
        <v>2351</v>
      </c>
    </row>
    <row r="59" spans="2:21" x14ac:dyDescent="0.25">
      <c r="B59">
        <v>58</v>
      </c>
      <c r="C59" t="b">
        <v>1</v>
      </c>
      <c r="D59" s="4" t="s">
        <v>843</v>
      </c>
      <c r="E59" s="4" t="s">
        <v>1835</v>
      </c>
      <c r="F59" s="4"/>
      <c r="G59" t="s">
        <v>961</v>
      </c>
      <c r="H59" t="s">
        <v>930</v>
      </c>
      <c r="I59" t="s">
        <v>159</v>
      </c>
      <c r="J59" s="10" t="s">
        <v>4</v>
      </c>
      <c r="K59" t="s">
        <v>38</v>
      </c>
      <c r="L59" s="5" t="s">
        <v>930</v>
      </c>
      <c r="M59" t="s">
        <v>1653</v>
      </c>
      <c r="N59" t="s">
        <v>38</v>
      </c>
      <c r="O59" t="s">
        <v>1577</v>
      </c>
      <c r="P59" t="s">
        <v>37</v>
      </c>
      <c r="Q59" t="str">
        <f t="shared" si="0"/>
        <v xml:space="preserve">    name_mod_divers_rich: "Species diversity &amp; richness"</v>
      </c>
      <c r="R59" s="10" t="s">
        <v>1001</v>
      </c>
      <c r="S59" s="6">
        <v>2</v>
      </c>
      <c r="T59" t="s">
        <v>1482</v>
      </c>
      <c r="U59" t="s">
        <v>2352</v>
      </c>
    </row>
    <row r="60" spans="2:21" x14ac:dyDescent="0.25">
      <c r="B60">
        <v>59</v>
      </c>
      <c r="C60" t="b">
        <v>1</v>
      </c>
      <c r="D60" s="4" t="s">
        <v>843</v>
      </c>
      <c r="E60" s="4" t="s">
        <v>1832</v>
      </c>
      <c r="F60" s="4"/>
      <c r="G60" t="s">
        <v>961</v>
      </c>
      <c r="H60" t="s">
        <v>930</v>
      </c>
      <c r="I60" t="s">
        <v>159</v>
      </c>
      <c r="J60" s="10" t="s">
        <v>4</v>
      </c>
      <c r="K60" t="s">
        <v>36</v>
      </c>
      <c r="L60" s="5" t="s">
        <v>930</v>
      </c>
      <c r="M60" t="s">
        <v>1654</v>
      </c>
      <c r="N60" t="s">
        <v>36</v>
      </c>
      <c r="O60" t="s">
        <v>1582</v>
      </c>
      <c r="P60" t="s">
        <v>35</v>
      </c>
      <c r="Q60" t="str">
        <f t="shared" si="0"/>
        <v xml:space="preserve">    name_mod_occupancy: "Occupancy models"</v>
      </c>
      <c r="R60" s="10" t="s">
        <v>1001</v>
      </c>
      <c r="S60" s="6">
        <v>3</v>
      </c>
      <c r="T60" t="s">
        <v>1483</v>
      </c>
      <c r="U60" t="s">
        <v>2353</v>
      </c>
    </row>
    <row r="61" spans="2:21" x14ac:dyDescent="0.25">
      <c r="B61">
        <v>60</v>
      </c>
      <c r="C61" t="b">
        <v>1</v>
      </c>
      <c r="D61" s="4" t="s">
        <v>843</v>
      </c>
      <c r="E61" s="4" t="s">
        <v>1835</v>
      </c>
      <c r="F61" s="4"/>
      <c r="G61" t="s">
        <v>961</v>
      </c>
      <c r="H61" t="s">
        <v>930</v>
      </c>
      <c r="I61" t="s">
        <v>159</v>
      </c>
      <c r="J61" s="10" t="s">
        <v>4</v>
      </c>
      <c r="K61" t="s">
        <v>34</v>
      </c>
      <c r="L61" s="5" t="s">
        <v>930</v>
      </c>
      <c r="M61" t="s">
        <v>1655</v>
      </c>
      <c r="N61" t="s">
        <v>34</v>
      </c>
      <c r="O61" t="s">
        <v>1583</v>
      </c>
      <c r="P61" t="s">
        <v>33</v>
      </c>
      <c r="Q61" t="str">
        <f t="shared" si="0"/>
        <v xml:space="preserve">    name_mod_rai: "Relative abundance indices"</v>
      </c>
      <c r="R61" s="10" t="s">
        <v>1001</v>
      </c>
      <c r="S61" s="6">
        <v>4</v>
      </c>
      <c r="T61" t="s">
        <v>1484</v>
      </c>
      <c r="U61" t="s">
        <v>2354</v>
      </c>
    </row>
    <row r="62" spans="2:21" x14ac:dyDescent="0.25">
      <c r="B62">
        <v>61</v>
      </c>
      <c r="C62" t="b">
        <v>1</v>
      </c>
      <c r="D62" t="b">
        <v>0</v>
      </c>
      <c r="G62" t="s">
        <v>961</v>
      </c>
      <c r="H62" t="s">
        <v>930</v>
      </c>
      <c r="I62" t="s">
        <v>159</v>
      </c>
      <c r="J62" s="10" t="s">
        <v>4</v>
      </c>
      <c r="K62" t="s">
        <v>485</v>
      </c>
      <c r="L62" s="5" t="s">
        <v>930</v>
      </c>
      <c r="M62" t="s">
        <v>1656</v>
      </c>
      <c r="N62" t="s">
        <v>485</v>
      </c>
      <c r="O62" t="s">
        <v>1586</v>
      </c>
      <c r="P62" t="s">
        <v>2290</v>
      </c>
      <c r="Q62" t="str">
        <f t="shared" si="0"/>
        <v xml:space="preserve">    name_mod_rai_poisson: "Relative abundance indices - Poisson"</v>
      </c>
      <c r="R62" s="10" t="s">
        <v>1001</v>
      </c>
      <c r="S62" s="6">
        <v>5</v>
      </c>
      <c r="T62" t="s">
        <v>1485</v>
      </c>
      <c r="U62" t="s">
        <v>2355</v>
      </c>
    </row>
    <row r="63" spans="2:21" x14ac:dyDescent="0.25">
      <c r="B63">
        <v>62</v>
      </c>
      <c r="C63" t="b">
        <v>1</v>
      </c>
      <c r="D63" t="b">
        <v>0</v>
      </c>
      <c r="G63" t="s">
        <v>961</v>
      </c>
      <c r="H63" t="s">
        <v>930</v>
      </c>
      <c r="I63" t="s">
        <v>159</v>
      </c>
      <c r="J63" s="10" t="s">
        <v>4</v>
      </c>
      <c r="K63" t="s">
        <v>842</v>
      </c>
      <c r="L63" s="5" t="s">
        <v>930</v>
      </c>
      <c r="M63" t="s">
        <v>1657</v>
      </c>
      <c r="N63" t="s">
        <v>842</v>
      </c>
      <c r="O63" t="s">
        <v>1588</v>
      </c>
      <c r="P63" t="s">
        <v>2291</v>
      </c>
      <c r="Q63" t="str">
        <f t="shared" si="0"/>
        <v xml:space="preserve">    name_mod_rai_zip: "Relative abundance indices - Zero-inflated poisson (ZIP)"</v>
      </c>
      <c r="R63" s="10" t="s">
        <v>1001</v>
      </c>
      <c r="S63" s="6">
        <v>6</v>
      </c>
      <c r="T63" t="s">
        <v>1486</v>
      </c>
      <c r="U63" t="s">
        <v>2356</v>
      </c>
    </row>
    <row r="64" spans="2:21" x14ac:dyDescent="0.25">
      <c r="B64">
        <v>63</v>
      </c>
      <c r="C64" t="b">
        <v>1</v>
      </c>
      <c r="D64" t="b">
        <v>0</v>
      </c>
      <c r="G64" t="s">
        <v>961</v>
      </c>
      <c r="H64" t="s">
        <v>930</v>
      </c>
      <c r="I64" t="s">
        <v>159</v>
      </c>
      <c r="J64" s="10" t="s">
        <v>4</v>
      </c>
      <c r="K64" t="s">
        <v>841</v>
      </c>
      <c r="L64" s="5" t="s">
        <v>930</v>
      </c>
      <c r="M64" t="s">
        <v>1658</v>
      </c>
      <c r="N64" t="s">
        <v>841</v>
      </c>
      <c r="O64" t="s">
        <v>1585</v>
      </c>
      <c r="P64" t="s">
        <v>2292</v>
      </c>
      <c r="Q64" t="str">
        <f t="shared" si="0"/>
        <v xml:space="preserve">    name_mod_rai_nb: "Relative abundance indices - Negative binomial (NB)"</v>
      </c>
      <c r="R64" s="10" t="s">
        <v>1001</v>
      </c>
      <c r="S64" s="6">
        <v>7</v>
      </c>
      <c r="T64" t="s">
        <v>1487</v>
      </c>
      <c r="U64" t="s">
        <v>2357</v>
      </c>
    </row>
    <row r="65" spans="2:21" x14ac:dyDescent="0.25">
      <c r="B65">
        <v>64</v>
      </c>
      <c r="C65" t="b">
        <v>1</v>
      </c>
      <c r="D65" t="b">
        <v>0</v>
      </c>
      <c r="G65" t="s">
        <v>961</v>
      </c>
      <c r="H65" t="s">
        <v>930</v>
      </c>
      <c r="I65" t="s">
        <v>159</v>
      </c>
      <c r="J65" s="10" t="s">
        <v>4</v>
      </c>
      <c r="K65" t="s">
        <v>839</v>
      </c>
      <c r="L65" s="5" t="s">
        <v>930</v>
      </c>
      <c r="M65" t="s">
        <v>1659</v>
      </c>
      <c r="N65" t="s">
        <v>839</v>
      </c>
      <c r="O65" t="s">
        <v>1587</v>
      </c>
      <c r="P65" t="s">
        <v>2293</v>
      </c>
      <c r="Q65" t="str">
        <f t="shared" si="0"/>
        <v xml:space="preserve">    name_mod_rai_zinb: "Relative abundance indices - Zero-inflated negative binomial (ZINB)"</v>
      </c>
      <c r="R65" s="10" t="s">
        <v>1001</v>
      </c>
      <c r="S65" s="6">
        <v>8</v>
      </c>
      <c r="T65" t="s">
        <v>1488</v>
      </c>
      <c r="U65" t="s">
        <v>2358</v>
      </c>
    </row>
    <row r="66" spans="2:21" x14ac:dyDescent="0.25">
      <c r="B66">
        <v>65</v>
      </c>
      <c r="C66" t="b">
        <v>1</v>
      </c>
      <c r="D66" t="b">
        <v>0</v>
      </c>
      <c r="G66" t="s">
        <v>961</v>
      </c>
      <c r="H66" t="s">
        <v>930</v>
      </c>
      <c r="I66" t="s">
        <v>159</v>
      </c>
      <c r="J66" s="10" t="s">
        <v>4</v>
      </c>
      <c r="K66" t="s">
        <v>838</v>
      </c>
      <c r="L66" s="5" t="s">
        <v>930</v>
      </c>
      <c r="M66" t="s">
        <v>1660</v>
      </c>
      <c r="N66" t="s">
        <v>838</v>
      </c>
      <c r="O66" t="s">
        <v>1584</v>
      </c>
      <c r="P66" t="s">
        <v>2294</v>
      </c>
      <c r="Q66" t="str">
        <f t="shared" si="0"/>
        <v xml:space="preserve">    name_mod_rai_hurdle: "Relative abundance indices - Hurdle"</v>
      </c>
      <c r="R66" s="10" t="s">
        <v>1001</v>
      </c>
      <c r="S66" s="6">
        <v>9</v>
      </c>
      <c r="T66" t="s">
        <v>1489</v>
      </c>
      <c r="U66" t="s">
        <v>2359</v>
      </c>
    </row>
    <row r="67" spans="2:21" x14ac:dyDescent="0.25">
      <c r="B67">
        <v>66</v>
      </c>
      <c r="C67" t="b">
        <v>1</v>
      </c>
      <c r="D67" t="s">
        <v>1069</v>
      </c>
      <c r="G67" t="s">
        <v>961</v>
      </c>
      <c r="H67" t="s">
        <v>930</v>
      </c>
      <c r="I67" t="s">
        <v>159</v>
      </c>
      <c r="J67" s="10" t="s">
        <v>4</v>
      </c>
      <c r="K67" t="s">
        <v>30</v>
      </c>
      <c r="L67" s="5" t="s">
        <v>930</v>
      </c>
      <c r="M67" t="s">
        <v>1661</v>
      </c>
      <c r="N67" t="s">
        <v>30</v>
      </c>
      <c r="O67" t="s">
        <v>1576</v>
      </c>
      <c r="P67" t="s">
        <v>829</v>
      </c>
      <c r="Q67" t="str">
        <f t="shared" si="0"/>
        <v xml:space="preserve">    name_mod_cr_cmr: "Capture-recapture (CR) / Capture-mark-recapture (CMR)"</v>
      </c>
      <c r="R67" s="10" t="s">
        <v>1001</v>
      </c>
      <c r="S67" s="6">
        <v>10</v>
      </c>
      <c r="T67" t="s">
        <v>1490</v>
      </c>
      <c r="U67" t="s">
        <v>2360</v>
      </c>
    </row>
    <row r="68" spans="2:21" x14ac:dyDescent="0.25">
      <c r="B68">
        <v>67</v>
      </c>
      <c r="C68" t="b">
        <v>1</v>
      </c>
      <c r="D68" t="s">
        <v>1069</v>
      </c>
      <c r="G68" t="s">
        <v>961</v>
      </c>
      <c r="H68" t="s">
        <v>930</v>
      </c>
      <c r="I68" t="s">
        <v>159</v>
      </c>
      <c r="J68" s="10" t="s">
        <v>4</v>
      </c>
      <c r="K68" t="s">
        <v>29</v>
      </c>
      <c r="L68" s="5" t="s">
        <v>930</v>
      </c>
      <c r="M68" t="s">
        <v>1662</v>
      </c>
      <c r="N68" t="s">
        <v>29</v>
      </c>
      <c r="O68" t="s">
        <v>1592</v>
      </c>
      <c r="P68" t="s">
        <v>830</v>
      </c>
      <c r="Q68" t="str">
        <f t="shared" si="0"/>
        <v xml:space="preserve">    name_mod_scr_secr: "Spatial capture-recapture (SCR) / Spatially explicit capture recapture (SECR)"</v>
      </c>
      <c r="R68" s="10" t="s">
        <v>1001</v>
      </c>
      <c r="S68" s="6">
        <v>11</v>
      </c>
      <c r="T68" t="s">
        <v>1491</v>
      </c>
      <c r="U68" t="s">
        <v>2361</v>
      </c>
    </row>
    <row r="69" spans="2:21" x14ac:dyDescent="0.25">
      <c r="B69">
        <v>68</v>
      </c>
      <c r="C69" t="b">
        <v>1</v>
      </c>
      <c r="D69" t="b">
        <v>0</v>
      </c>
      <c r="G69" t="s">
        <v>961</v>
      </c>
      <c r="H69" t="s">
        <v>930</v>
      </c>
      <c r="I69" t="s">
        <v>159</v>
      </c>
      <c r="J69" s="10" t="s">
        <v>4</v>
      </c>
      <c r="K69" t="s">
        <v>28</v>
      </c>
      <c r="L69" s="5" t="s">
        <v>930</v>
      </c>
      <c r="M69" t="s">
        <v>1663</v>
      </c>
      <c r="N69" t="s">
        <v>28</v>
      </c>
      <c r="O69" t="s">
        <v>1581</v>
      </c>
      <c r="P69" t="s">
        <v>27</v>
      </c>
      <c r="Q69" t="str">
        <f t="shared" si="0"/>
        <v xml:space="preserve">    name_mod_mr: "Mark-resight (MR)"</v>
      </c>
      <c r="R69" s="10" t="s">
        <v>1001</v>
      </c>
      <c r="S69" s="6">
        <v>12</v>
      </c>
      <c r="T69" t="s">
        <v>1492</v>
      </c>
      <c r="U69" t="s">
        <v>2362</v>
      </c>
    </row>
    <row r="70" spans="2:21" x14ac:dyDescent="0.25">
      <c r="B70">
        <v>69</v>
      </c>
      <c r="C70" t="b">
        <v>1</v>
      </c>
      <c r="D70" t="s">
        <v>1069</v>
      </c>
      <c r="G70" t="s">
        <v>961</v>
      </c>
      <c r="H70" t="s">
        <v>930</v>
      </c>
      <c r="I70" t="s">
        <v>159</v>
      </c>
      <c r="J70" s="10" t="s">
        <v>4</v>
      </c>
      <c r="K70" t="s">
        <v>26</v>
      </c>
      <c r="L70" s="5" t="s">
        <v>930</v>
      </c>
      <c r="M70" t="s">
        <v>1664</v>
      </c>
      <c r="N70" t="s">
        <v>26</v>
      </c>
      <c r="O70" t="s">
        <v>1593</v>
      </c>
      <c r="P70" t="s">
        <v>25</v>
      </c>
      <c r="Q70" t="str">
        <f t="shared" si="0"/>
        <v xml:space="preserve">    name_mod_smr: "Spatial mark-resight "</v>
      </c>
      <c r="R70" s="10" t="s">
        <v>1001</v>
      </c>
      <c r="S70" s="6">
        <v>13</v>
      </c>
      <c r="T70" t="s">
        <v>1493</v>
      </c>
      <c r="U70" t="s">
        <v>2363</v>
      </c>
    </row>
    <row r="71" spans="2:21" x14ac:dyDescent="0.25">
      <c r="B71">
        <v>70</v>
      </c>
      <c r="C71" t="b">
        <v>1</v>
      </c>
      <c r="D71" t="s">
        <v>1069</v>
      </c>
      <c r="G71" t="s">
        <v>961</v>
      </c>
      <c r="H71" t="s">
        <v>930</v>
      </c>
      <c r="I71" t="s">
        <v>159</v>
      </c>
      <c r="J71" s="10" t="s">
        <v>4</v>
      </c>
      <c r="K71" t="s">
        <v>24</v>
      </c>
      <c r="L71" s="5" t="s">
        <v>930</v>
      </c>
      <c r="M71" t="s">
        <v>1665</v>
      </c>
      <c r="N71" t="s">
        <v>24</v>
      </c>
      <c r="O71" t="s">
        <v>1591</v>
      </c>
      <c r="P71" t="s">
        <v>831</v>
      </c>
      <c r="Q71" t="str">
        <f t="shared" si="0"/>
        <v xml:space="preserve">    name_mod_sc: "Spatial count (SC) model / Unmarked spatial capture-recapture"</v>
      </c>
      <c r="R71" s="10" t="s">
        <v>1001</v>
      </c>
      <c r="S71" s="6">
        <v>14</v>
      </c>
      <c r="T71" t="s">
        <v>1494</v>
      </c>
      <c r="U71" t="s">
        <v>2364</v>
      </c>
    </row>
    <row r="72" spans="2:21" x14ac:dyDescent="0.25">
      <c r="B72">
        <v>71</v>
      </c>
      <c r="C72" t="b">
        <v>1</v>
      </c>
      <c r="D72" t="s">
        <v>1069</v>
      </c>
      <c r="G72" t="s">
        <v>961</v>
      </c>
      <c r="H72" t="s">
        <v>930</v>
      </c>
      <c r="I72" t="s">
        <v>159</v>
      </c>
      <c r="J72" s="10" t="s">
        <v>4</v>
      </c>
      <c r="K72" t="s">
        <v>23</v>
      </c>
      <c r="L72" s="5" t="s">
        <v>930</v>
      </c>
      <c r="M72" t="s">
        <v>1666</v>
      </c>
      <c r="N72" t="s">
        <v>23</v>
      </c>
      <c r="O72" t="s">
        <v>1575</v>
      </c>
      <c r="P72" t="s">
        <v>836</v>
      </c>
      <c r="Q72" t="str">
        <f t="shared" si="0"/>
        <v xml:space="preserve">    name_mod_catspim: "Spatial Partial Identity Model (Categorical SPIM; catSPIM)"</v>
      </c>
      <c r="R72" s="10" t="s">
        <v>1001</v>
      </c>
      <c r="S72" s="6">
        <v>15</v>
      </c>
      <c r="T72" t="s">
        <v>1495</v>
      </c>
      <c r="U72" t="s">
        <v>2365</v>
      </c>
    </row>
    <row r="73" spans="2:21" x14ac:dyDescent="0.25">
      <c r="B73">
        <v>72</v>
      </c>
      <c r="C73" t="b">
        <v>1</v>
      </c>
      <c r="D73" t="s">
        <v>1069</v>
      </c>
      <c r="G73" t="s">
        <v>961</v>
      </c>
      <c r="H73" t="s">
        <v>930</v>
      </c>
      <c r="I73" t="s">
        <v>159</v>
      </c>
      <c r="J73" s="10" t="s">
        <v>4</v>
      </c>
      <c r="K73" t="s">
        <v>22</v>
      </c>
      <c r="L73" s="5" t="s">
        <v>930</v>
      </c>
      <c r="M73" t="s">
        <v>1667</v>
      </c>
      <c r="N73" t="s">
        <v>22</v>
      </c>
      <c r="O73" t="s">
        <v>1573</v>
      </c>
      <c r="P73" t="s">
        <v>21</v>
      </c>
      <c r="Q73" t="str">
        <f t="shared" si="0"/>
        <v xml:space="preserve">    name_mod_2flankspim: "Spatial Partial Identity Model (2-flank SPIM)"</v>
      </c>
      <c r="R73" s="10" t="s">
        <v>1001</v>
      </c>
      <c r="S73" s="6">
        <v>16</v>
      </c>
      <c r="T73" t="s">
        <v>1496</v>
      </c>
      <c r="U73" t="s">
        <v>2366</v>
      </c>
    </row>
    <row r="74" spans="2:21" x14ac:dyDescent="0.25">
      <c r="B74">
        <v>73</v>
      </c>
      <c r="C74" t="b">
        <v>1</v>
      </c>
      <c r="D74" t="s">
        <v>1069</v>
      </c>
      <c r="G74" t="s">
        <v>961</v>
      </c>
      <c r="H74" t="s">
        <v>930</v>
      </c>
      <c r="I74" t="s">
        <v>159</v>
      </c>
      <c r="J74" s="10" t="s">
        <v>4</v>
      </c>
      <c r="K74" t="s">
        <v>16</v>
      </c>
      <c r="L74" s="5" t="s">
        <v>930</v>
      </c>
      <c r="M74" t="s">
        <v>1668</v>
      </c>
      <c r="N74" t="s">
        <v>16</v>
      </c>
      <c r="O74" t="s">
        <v>1589</v>
      </c>
      <c r="P74" t="s">
        <v>15</v>
      </c>
      <c r="Q74" t="str">
        <f t="shared" si="0"/>
        <v xml:space="preserve">    name_mod_rem: "Random encounter model (REM)"</v>
      </c>
      <c r="R74" s="10" t="s">
        <v>1001</v>
      </c>
      <c r="S74" s="6">
        <v>17</v>
      </c>
      <c r="T74" t="s">
        <v>1497</v>
      </c>
      <c r="U74" t="s">
        <v>2367</v>
      </c>
    </row>
    <row r="75" spans="2:21" x14ac:dyDescent="0.25">
      <c r="B75">
        <v>74</v>
      </c>
      <c r="C75" t="b">
        <v>1</v>
      </c>
      <c r="D75" t="s">
        <v>1069</v>
      </c>
      <c r="G75" t="s">
        <v>961</v>
      </c>
      <c r="H75" t="s">
        <v>930</v>
      </c>
      <c r="I75" t="s">
        <v>159</v>
      </c>
      <c r="J75" s="10" t="s">
        <v>4</v>
      </c>
      <c r="K75" t="s">
        <v>14</v>
      </c>
      <c r="L75" s="5" t="s">
        <v>930</v>
      </c>
      <c r="M75" t="s">
        <v>1669</v>
      </c>
      <c r="N75" t="s">
        <v>14</v>
      </c>
      <c r="O75" t="s">
        <v>1590</v>
      </c>
      <c r="P75" t="s">
        <v>13</v>
      </c>
      <c r="Q75" t="str">
        <f t="shared" si="0"/>
        <v xml:space="preserve">    name_mod_rest: "Random encounter and staying time (REST)"</v>
      </c>
      <c r="R75" s="10" t="s">
        <v>1001</v>
      </c>
      <c r="S75" s="6">
        <v>18</v>
      </c>
      <c r="T75" t="s">
        <v>1498</v>
      </c>
      <c r="U75" t="s">
        <v>2368</v>
      </c>
    </row>
    <row r="76" spans="2:21" x14ac:dyDescent="0.25">
      <c r="B76">
        <v>75</v>
      </c>
      <c r="C76" t="b">
        <v>1</v>
      </c>
      <c r="D76" t="s">
        <v>1069</v>
      </c>
      <c r="E76" t="s">
        <v>1833</v>
      </c>
      <c r="G76" t="s">
        <v>961</v>
      </c>
      <c r="H76" t="s">
        <v>930</v>
      </c>
      <c r="I76" t="s">
        <v>159</v>
      </c>
      <c r="J76" s="10" t="s">
        <v>4</v>
      </c>
      <c r="K76" t="s">
        <v>12</v>
      </c>
      <c r="L76" s="5" t="s">
        <v>930</v>
      </c>
      <c r="M76" t="s">
        <v>1670</v>
      </c>
      <c r="N76" t="s">
        <v>12</v>
      </c>
      <c r="O76" t="s">
        <v>1595</v>
      </c>
      <c r="P76" t="s">
        <v>11</v>
      </c>
      <c r="Q76" t="str">
        <f t="shared" si="0"/>
        <v xml:space="preserve">    name_mod_tifc: "Time in front of the camera (TIFC)"</v>
      </c>
      <c r="R76" s="10" t="s">
        <v>1001</v>
      </c>
      <c r="S76" s="6">
        <v>19</v>
      </c>
      <c r="T76" t="s">
        <v>1499</v>
      </c>
      <c r="U76" t="s">
        <v>2369</v>
      </c>
    </row>
    <row r="77" spans="2:21" x14ac:dyDescent="0.25">
      <c r="B77">
        <v>76</v>
      </c>
      <c r="C77" t="b">
        <v>1</v>
      </c>
      <c r="D77" t="s">
        <v>1069</v>
      </c>
      <c r="G77" t="s">
        <v>961</v>
      </c>
      <c r="H77" t="s">
        <v>930</v>
      </c>
      <c r="I77" t="s">
        <v>159</v>
      </c>
      <c r="J77" s="10" t="s">
        <v>4</v>
      </c>
      <c r="K77" t="s">
        <v>10</v>
      </c>
      <c r="L77" s="5" t="s">
        <v>930</v>
      </c>
      <c r="M77" t="s">
        <v>1671</v>
      </c>
      <c r="N77" t="s">
        <v>10</v>
      </c>
      <c r="O77" t="s">
        <v>1578</v>
      </c>
      <c r="P77" t="s">
        <v>9</v>
      </c>
      <c r="Q77" t="str">
        <f t="shared" si="0"/>
        <v xml:space="preserve">    name_mod_ds: "Distance sampling (DS)"</v>
      </c>
      <c r="R77" s="10" t="s">
        <v>1001</v>
      </c>
      <c r="S77" s="6">
        <v>20</v>
      </c>
      <c r="T77" t="s">
        <v>1500</v>
      </c>
      <c r="U77" t="s">
        <v>2370</v>
      </c>
    </row>
    <row r="78" spans="2:21" x14ac:dyDescent="0.25">
      <c r="B78">
        <v>77</v>
      </c>
      <c r="C78" t="b">
        <v>1</v>
      </c>
      <c r="D78" t="s">
        <v>1069</v>
      </c>
      <c r="G78" t="s">
        <v>961</v>
      </c>
      <c r="H78" t="s">
        <v>930</v>
      </c>
      <c r="I78" t="s">
        <v>159</v>
      </c>
      <c r="J78" s="10" t="s">
        <v>4</v>
      </c>
      <c r="K78" t="s">
        <v>8</v>
      </c>
      <c r="L78" s="5" t="s">
        <v>930</v>
      </c>
      <c r="M78" t="s">
        <v>1672</v>
      </c>
      <c r="N78" t="s">
        <v>8</v>
      </c>
      <c r="O78" t="s">
        <v>1596</v>
      </c>
      <c r="P78" t="s">
        <v>7</v>
      </c>
      <c r="Q78" t="str">
        <f t="shared" si="0"/>
        <v xml:space="preserve">    name_mod_tte: "Time-to-event (TTE)"</v>
      </c>
      <c r="R78" s="10" t="s">
        <v>1001</v>
      </c>
      <c r="S78" s="6">
        <v>21</v>
      </c>
      <c r="T78" t="s">
        <v>1501</v>
      </c>
      <c r="U78" t="s">
        <v>2371</v>
      </c>
    </row>
    <row r="79" spans="2:21" x14ac:dyDescent="0.25">
      <c r="B79">
        <v>78</v>
      </c>
      <c r="C79" t="b">
        <v>1</v>
      </c>
      <c r="D79" t="s">
        <v>1069</v>
      </c>
      <c r="G79" t="s">
        <v>961</v>
      </c>
      <c r="H79" t="s">
        <v>930</v>
      </c>
      <c r="I79" t="s">
        <v>159</v>
      </c>
      <c r="J79" s="10" t="s">
        <v>4</v>
      </c>
      <c r="K79" t="s">
        <v>6</v>
      </c>
      <c r="L79" s="5" t="s">
        <v>930</v>
      </c>
      <c r="M79" t="s">
        <v>1673</v>
      </c>
      <c r="N79" t="s">
        <v>6</v>
      </c>
      <c r="O79" t="s">
        <v>1594</v>
      </c>
      <c r="P79" t="s">
        <v>5</v>
      </c>
      <c r="Q79" t="str">
        <f t="shared" si="0"/>
        <v xml:space="preserve">    name_mod_ste: "Space-to-event (STE)"</v>
      </c>
      <c r="R79" s="10" t="s">
        <v>1001</v>
      </c>
      <c r="S79" s="6">
        <v>22</v>
      </c>
      <c r="T79" t="s">
        <v>1502</v>
      </c>
      <c r="U79" t="s">
        <v>2372</v>
      </c>
    </row>
    <row r="80" spans="2:21" x14ac:dyDescent="0.25">
      <c r="B80">
        <v>79</v>
      </c>
      <c r="C80" t="b">
        <v>1</v>
      </c>
      <c r="D80" t="s">
        <v>1069</v>
      </c>
      <c r="G80" t="s">
        <v>961</v>
      </c>
      <c r="H80" t="s">
        <v>930</v>
      </c>
      <c r="I80" t="s">
        <v>159</v>
      </c>
      <c r="J80" s="10" t="s">
        <v>4</v>
      </c>
      <c r="K80" t="s">
        <v>3</v>
      </c>
      <c r="L80" s="5" t="s">
        <v>930</v>
      </c>
      <c r="M80" t="s">
        <v>1674</v>
      </c>
      <c r="N80" t="s">
        <v>3</v>
      </c>
      <c r="O80" t="s">
        <v>1580</v>
      </c>
      <c r="P80" t="s">
        <v>2</v>
      </c>
      <c r="Q80" t="str">
        <f t="shared" si="0"/>
        <v xml:space="preserve">    name_mod_is: "Instantaneous sampling (IS)"</v>
      </c>
      <c r="R80" s="10" t="s">
        <v>1001</v>
      </c>
      <c r="S80" s="6">
        <v>23</v>
      </c>
      <c r="T80" t="s">
        <v>1503</v>
      </c>
      <c r="U80" t="s">
        <v>2373</v>
      </c>
    </row>
    <row r="81" spans="2:21" x14ac:dyDescent="0.25">
      <c r="B81">
        <v>80</v>
      </c>
      <c r="C81" t="b">
        <v>1</v>
      </c>
      <c r="D81" s="4" t="s">
        <v>843</v>
      </c>
      <c r="E81" s="56" t="s">
        <v>1836</v>
      </c>
      <c r="F81" s="4"/>
      <c r="G81" t="s">
        <v>961</v>
      </c>
      <c r="H81" t="s">
        <v>930</v>
      </c>
      <c r="I81" t="s">
        <v>159</v>
      </c>
      <c r="J81" s="10" t="s">
        <v>4</v>
      </c>
      <c r="K81" t="s">
        <v>32</v>
      </c>
      <c r="L81" s="5" t="s">
        <v>930</v>
      </c>
      <c r="M81" t="s">
        <v>1675</v>
      </c>
      <c r="N81" t="s">
        <v>32</v>
      </c>
      <c r="O81" t="s">
        <v>1574</v>
      </c>
      <c r="P81" t="s">
        <v>31</v>
      </c>
      <c r="Q81" t="str">
        <f t="shared" si="0"/>
        <v xml:space="preserve">    name_mod_behaviour: "Behaviour"</v>
      </c>
      <c r="R81" s="10" t="s">
        <v>1001</v>
      </c>
      <c r="S81" s="6">
        <v>24</v>
      </c>
      <c r="T81" t="s">
        <v>1504</v>
      </c>
      <c r="U81" t="s">
        <v>2374</v>
      </c>
    </row>
    <row r="82" spans="2:21" ht="15.75" x14ac:dyDescent="0.25">
      <c r="H82" t="s">
        <v>930</v>
      </c>
      <c r="I82" t="s">
        <v>2478</v>
      </c>
      <c r="K82" s="80" t="s">
        <v>99</v>
      </c>
    </row>
    <row r="83" spans="2:21" ht="15.75" x14ac:dyDescent="0.25">
      <c r="K83" s="80" t="s">
        <v>2479</v>
      </c>
    </row>
  </sheetData>
  <autoFilter ref="A1:U81" xr:uid="{1FD7E837-3E04-46DB-9697-1ACBB1DD41C9}">
    <sortState xmlns:xlrd2="http://schemas.microsoft.com/office/spreadsheetml/2017/richdata2" ref="A2:U81">
      <sortCondition ref="M1:M81"/>
    </sortState>
  </autoFilter>
  <conditionalFormatting sqref="J24:J81">
    <cfRule type="cellIs" dxfId="65" priority="11" operator="equal">
      <formula>"-"</formula>
    </cfRule>
    <cfRule type="cellIs" dxfId="64" priority="12" operator="equal">
      <formula>"TRUE"</formula>
    </cfRule>
  </conditionalFormatting>
  <conditionalFormatting sqref="K1:K81 K84:K1048576">
    <cfRule type="duplicateValues" dxfId="63" priority="8"/>
  </conditionalFormatting>
  <conditionalFormatting sqref="M42">
    <cfRule type="duplicateValues" dxfId="62" priority="3"/>
  </conditionalFormatting>
  <conditionalFormatting sqref="M43 M45 M47:M1048576 M1:M41">
    <cfRule type="duplicateValues" dxfId="61" priority="54"/>
  </conditionalFormatting>
  <conditionalFormatting sqref="M44">
    <cfRule type="duplicateValues" dxfId="60" priority="2"/>
  </conditionalFormatting>
  <conditionalFormatting sqref="M46">
    <cfRule type="duplicateValues" dxfId="59" priority="1"/>
  </conditionalFormatting>
  <conditionalFormatting sqref="R24:R81">
    <cfRule type="cellIs" dxfId="58"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35"/>
  <sheetViews>
    <sheetView topLeftCell="A13" workbookViewId="0">
      <selection activeCell="C25" sqref="C25:G35"/>
    </sheetView>
  </sheetViews>
  <sheetFormatPr defaultRowHeight="15" x14ac:dyDescent="0.25"/>
  <sheetData>
    <row r="1" spans="1:7" x14ac:dyDescent="0.25">
      <c r="A1" t="s">
        <v>1540</v>
      </c>
      <c r="B1" t="s">
        <v>1539</v>
      </c>
      <c r="C1" t="s">
        <v>1538</v>
      </c>
    </row>
    <row r="2" spans="1:7" x14ac:dyDescent="0.25">
      <c r="A2" t="s">
        <v>1537</v>
      </c>
      <c r="B2">
        <v>2.84</v>
      </c>
      <c r="C2">
        <v>9.24</v>
      </c>
      <c r="D2">
        <f>B2/$B$3</f>
        <v>0.4663382594417077</v>
      </c>
      <c r="E2">
        <f>D2*130</f>
        <v>60.623973727422005</v>
      </c>
    </row>
    <row r="3" spans="1:7" x14ac:dyDescent="0.25">
      <c r="A3" t="s">
        <v>1536</v>
      </c>
      <c r="B3">
        <v>6.09</v>
      </c>
      <c r="C3">
        <v>4.04</v>
      </c>
      <c r="D3">
        <f>B3/$B$3</f>
        <v>1</v>
      </c>
      <c r="E3">
        <f>D3*130</f>
        <v>130</v>
      </c>
      <c r="F3">
        <v>130</v>
      </c>
      <c r="G3">
        <f>F3/C3</f>
        <v>32.178217821782177</v>
      </c>
    </row>
    <row r="4" spans="1:7" x14ac:dyDescent="0.25">
      <c r="A4" t="s">
        <v>1535</v>
      </c>
      <c r="B4">
        <v>6.06</v>
      </c>
      <c r="C4">
        <v>7.73</v>
      </c>
      <c r="D4">
        <f>B4/$B$3</f>
        <v>0.99507389162561577</v>
      </c>
      <c r="E4">
        <f>D4*130</f>
        <v>129.35960591133005</v>
      </c>
    </row>
    <row r="5" spans="1:7" x14ac:dyDescent="0.25">
      <c r="A5" t="s">
        <v>1534</v>
      </c>
      <c r="B5">
        <v>2.4300000000000002</v>
      </c>
      <c r="C5">
        <v>15.8</v>
      </c>
      <c r="D5">
        <f>B5/$B$3</f>
        <v>0.39901477832512317</v>
      </c>
      <c r="E5">
        <f>D5*130</f>
        <v>51.871921182266014</v>
      </c>
    </row>
    <row r="8" spans="1:7" x14ac:dyDescent="0.25">
      <c r="E8">
        <v>12</v>
      </c>
      <c r="F8">
        <f t="shared" ref="F8:F20" si="0">E8/5</f>
        <v>2.4</v>
      </c>
    </row>
    <row r="9" spans="1:7" x14ac:dyDescent="0.25">
      <c r="E9">
        <f t="shared" ref="E9:E20" si="1">E8*2</f>
        <v>24</v>
      </c>
      <c r="F9">
        <f t="shared" si="0"/>
        <v>4.8</v>
      </c>
    </row>
    <row r="10" spans="1:7" x14ac:dyDescent="0.25">
      <c r="E10">
        <f t="shared" si="1"/>
        <v>48</v>
      </c>
      <c r="F10">
        <f t="shared" si="0"/>
        <v>9.6</v>
      </c>
    </row>
    <row r="11" spans="1:7" x14ac:dyDescent="0.25">
      <c r="E11">
        <f t="shared" si="1"/>
        <v>96</v>
      </c>
      <c r="F11">
        <f t="shared" si="0"/>
        <v>19.2</v>
      </c>
    </row>
    <row r="12" spans="1:7" x14ac:dyDescent="0.25">
      <c r="E12">
        <f t="shared" si="1"/>
        <v>192</v>
      </c>
      <c r="F12">
        <f t="shared" si="0"/>
        <v>38.4</v>
      </c>
    </row>
    <row r="13" spans="1:7" x14ac:dyDescent="0.25">
      <c r="E13">
        <f t="shared" si="1"/>
        <v>384</v>
      </c>
      <c r="F13">
        <f t="shared" si="0"/>
        <v>76.8</v>
      </c>
    </row>
    <row r="14" spans="1:7" x14ac:dyDescent="0.25">
      <c r="E14">
        <f t="shared" si="1"/>
        <v>768</v>
      </c>
      <c r="F14">
        <f t="shared" si="0"/>
        <v>153.6</v>
      </c>
    </row>
    <row r="15" spans="1:7" x14ac:dyDescent="0.25">
      <c r="E15">
        <f t="shared" si="1"/>
        <v>1536</v>
      </c>
      <c r="F15">
        <f t="shared" si="0"/>
        <v>307.2</v>
      </c>
    </row>
    <row r="16" spans="1:7" x14ac:dyDescent="0.25">
      <c r="E16">
        <f t="shared" si="1"/>
        <v>3072</v>
      </c>
      <c r="F16">
        <f t="shared" si="0"/>
        <v>614.4</v>
      </c>
    </row>
    <row r="17" spans="3:7" x14ac:dyDescent="0.25">
      <c r="E17">
        <f t="shared" si="1"/>
        <v>6144</v>
      </c>
      <c r="F17">
        <f t="shared" si="0"/>
        <v>1228.8</v>
      </c>
    </row>
    <row r="18" spans="3:7" x14ac:dyDescent="0.25">
      <c r="E18">
        <f t="shared" si="1"/>
        <v>12288</v>
      </c>
      <c r="F18">
        <f t="shared" si="0"/>
        <v>2457.6</v>
      </c>
    </row>
    <row r="19" spans="3:7" x14ac:dyDescent="0.25">
      <c r="E19">
        <f t="shared" si="1"/>
        <v>24576</v>
      </c>
      <c r="F19">
        <f t="shared" si="0"/>
        <v>4915.2</v>
      </c>
    </row>
    <row r="20" spans="3:7" x14ac:dyDescent="0.25">
      <c r="E20">
        <f t="shared" si="1"/>
        <v>49152</v>
      </c>
      <c r="F20">
        <f t="shared" si="0"/>
        <v>9830.4</v>
      </c>
    </row>
    <row r="25" spans="3:7" x14ac:dyDescent="0.25">
      <c r="C25" s="67"/>
      <c r="D25" s="72"/>
      <c r="E25" s="72"/>
      <c r="F25" s="12"/>
      <c r="G25" s="12"/>
    </row>
    <row r="26" spans="3:7" x14ac:dyDescent="0.25">
      <c r="C26" s="67" t="s">
        <v>2457</v>
      </c>
      <c r="D26" s="72"/>
      <c r="E26" s="72"/>
      <c r="F26" s="12"/>
      <c r="G26" s="12"/>
    </row>
    <row r="27" spans="3:7" x14ac:dyDescent="0.25">
      <c r="C27" s="75" t="s">
        <v>2462</v>
      </c>
      <c r="D27" s="72">
        <v>224</v>
      </c>
      <c r="E27" s="72"/>
      <c r="F27" s="12"/>
      <c r="G27" s="12"/>
    </row>
    <row r="28" spans="3:7" x14ac:dyDescent="0.25">
      <c r="C28" s="67" t="s">
        <v>2458</v>
      </c>
      <c r="D28" s="72">
        <v>16</v>
      </c>
      <c r="E28" s="72">
        <v>9.2485549132947972E-2</v>
      </c>
      <c r="F28" s="12">
        <v>20.716763005780347</v>
      </c>
      <c r="G28" s="12"/>
    </row>
    <row r="29" spans="3:7" x14ac:dyDescent="0.25">
      <c r="C29" s="67" t="s">
        <v>2464</v>
      </c>
      <c r="D29" s="72">
        <v>31</v>
      </c>
      <c r="E29" s="72">
        <v>0.1791907514450867</v>
      </c>
      <c r="F29" s="12">
        <v>40.138728323699418</v>
      </c>
      <c r="G29" s="12"/>
    </row>
    <row r="30" spans="3:7" x14ac:dyDescent="0.25">
      <c r="C30" s="62" t="s">
        <v>2459</v>
      </c>
      <c r="D30" s="72">
        <v>64</v>
      </c>
      <c r="E30" s="72">
        <v>0.36994219653179189</v>
      </c>
      <c r="F30" s="12">
        <v>82.867052023121389</v>
      </c>
      <c r="G30" s="12"/>
    </row>
    <row r="31" spans="3:7" x14ac:dyDescent="0.25">
      <c r="C31" s="67" t="s">
        <v>2460</v>
      </c>
      <c r="D31" s="72">
        <v>22</v>
      </c>
      <c r="E31" s="72">
        <v>0.12716763005780346</v>
      </c>
      <c r="F31" s="12">
        <v>28.485549132947973</v>
      </c>
      <c r="G31" s="12"/>
    </row>
    <row r="32" spans="3:7" x14ac:dyDescent="0.25">
      <c r="C32" s="67" t="s">
        <v>2461</v>
      </c>
      <c r="D32" s="72">
        <v>40</v>
      </c>
      <c r="E32" s="72">
        <v>0.23121387283236994</v>
      </c>
      <c r="F32" s="12">
        <v>51.79190751445087</v>
      </c>
      <c r="G32" s="12"/>
    </row>
    <row r="33" spans="3:7" x14ac:dyDescent="0.25">
      <c r="C33" s="67"/>
      <c r="D33" s="72">
        <v>173</v>
      </c>
      <c r="E33" s="72">
        <v>1</v>
      </c>
      <c r="F33" s="12">
        <v>224</v>
      </c>
      <c r="G33" s="12"/>
    </row>
    <row r="34" spans="3:7" x14ac:dyDescent="0.25">
      <c r="C34" s="12"/>
      <c r="D34" s="72"/>
      <c r="E34" s="72"/>
      <c r="F34" s="12"/>
      <c r="G34" s="12"/>
    </row>
    <row r="35" spans="3:7" x14ac:dyDescent="0.25">
      <c r="C35" s="12"/>
      <c r="D35" s="72"/>
      <c r="E35" s="72"/>
      <c r="F35" s="12"/>
      <c r="G35" s="12"/>
    </row>
  </sheetData>
  <conditionalFormatting sqref="D25:F26 C27:D27 F27 D28:F35">
    <cfRule type="containsText" dxfId="57" priority="1" operator="containsText" text="](">
      <formula>NOT(ISERROR(SEARCH("](",C25)))</formula>
    </cfRule>
    <cfRule type="containsText" dxfId="56" priority="2" operator="containsText" text="&lt;&gt;">
      <formula>NOT(ISERROR(SEARCH("&lt;&gt;",C25)))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23180-B3AA-4382-BF15-0803A5E91508}">
  <dimension ref="A2:D16"/>
  <sheetViews>
    <sheetView workbookViewId="0">
      <selection activeCell="A9" sqref="A9"/>
    </sheetView>
  </sheetViews>
  <sheetFormatPr defaultRowHeight="15" x14ac:dyDescent="0.25"/>
  <cols>
    <col min="1" max="1" width="51.85546875" customWidth="1"/>
    <col min="2" max="2" width="18.7109375" customWidth="1"/>
    <col min="3" max="3" width="37.5703125" customWidth="1"/>
    <col min="4" max="4" width="15.28515625" customWidth="1"/>
  </cols>
  <sheetData>
    <row r="2" spans="1:4" ht="15.75" x14ac:dyDescent="0.25">
      <c r="A2" t="s">
        <v>2510</v>
      </c>
      <c r="B2" s="27" t="s">
        <v>2474</v>
      </c>
      <c r="C2" s="27" t="s">
        <v>2471</v>
      </c>
      <c r="D2" s="27"/>
    </row>
    <row r="3" spans="1:4" ht="15.75" x14ac:dyDescent="0.25">
      <c r="A3" t="s">
        <v>2504</v>
      </c>
      <c r="B3" s="27" t="s">
        <v>2475</v>
      </c>
      <c r="C3" s="27" t="s">
        <v>242</v>
      </c>
    </row>
    <row r="4" spans="1:4" ht="15.75" x14ac:dyDescent="0.25">
      <c r="A4" t="s">
        <v>2505</v>
      </c>
      <c r="B4" s="27" t="s">
        <v>910</v>
      </c>
      <c r="C4" s="26" t="s">
        <v>2472</v>
      </c>
    </row>
    <row r="5" spans="1:4" ht="15.75" x14ac:dyDescent="0.25">
      <c r="A5" t="s">
        <v>2506</v>
      </c>
      <c r="B5" s="79" t="s">
        <v>2476</v>
      </c>
      <c r="C5" s="26" t="s">
        <v>82</v>
      </c>
    </row>
    <row r="6" spans="1:4" ht="15.75" x14ac:dyDescent="0.25">
      <c r="A6" t="s">
        <v>2507</v>
      </c>
      <c r="B6" s="27" t="s">
        <v>2477</v>
      </c>
      <c r="C6" s="26" t="s">
        <v>247</v>
      </c>
    </row>
    <row r="7" spans="1:4" ht="15.75" x14ac:dyDescent="0.25">
      <c r="A7" t="s">
        <v>2508</v>
      </c>
      <c r="B7" s="27" t="s">
        <v>1676</v>
      </c>
      <c r="C7" s="26" t="s">
        <v>2473</v>
      </c>
    </row>
    <row r="8" spans="1:4" ht="15.75" x14ac:dyDescent="0.25">
      <c r="A8" s="15" t="s">
        <v>2509</v>
      </c>
      <c r="B8" s="27" t="s">
        <v>2474</v>
      </c>
      <c r="C8" s="15" t="s">
        <v>238</v>
      </c>
    </row>
    <row r="9" spans="1:4" ht="15.75" x14ac:dyDescent="0.25">
      <c r="A9" s="15" t="s">
        <v>2511</v>
      </c>
      <c r="B9" s="27" t="s">
        <v>2474</v>
      </c>
      <c r="C9" s="17" t="s">
        <v>236</v>
      </c>
    </row>
    <row r="10" spans="1:4" ht="15.75" x14ac:dyDescent="0.25">
      <c r="A10" s="15" t="s">
        <v>2512</v>
      </c>
      <c r="B10" s="27" t="s">
        <v>2474</v>
      </c>
      <c r="C10" s="17" t="s">
        <v>151</v>
      </c>
    </row>
    <row r="11" spans="1:4" ht="15.75" x14ac:dyDescent="0.25">
      <c r="A11" s="15" t="s">
        <v>2513</v>
      </c>
      <c r="B11" s="27" t="s">
        <v>2474</v>
      </c>
      <c r="C11" s="17" t="s">
        <v>850</v>
      </c>
    </row>
    <row r="12" spans="1:4" ht="15.75" x14ac:dyDescent="0.25">
      <c r="A12" s="15" t="s">
        <v>2514</v>
      </c>
      <c r="B12" s="27" t="s">
        <v>2474</v>
      </c>
      <c r="C12" s="17" t="s">
        <v>106</v>
      </c>
    </row>
    <row r="13" spans="1:4" ht="15.75" x14ac:dyDescent="0.25">
      <c r="A13" s="15" t="s">
        <v>2515</v>
      </c>
      <c r="B13" s="27" t="s">
        <v>2474</v>
      </c>
      <c r="C13" s="17" t="s">
        <v>103</v>
      </c>
    </row>
    <row r="14" spans="1:4" ht="15.75" x14ac:dyDescent="0.25">
      <c r="A14" s="15" t="s">
        <v>2516</v>
      </c>
      <c r="B14" s="27" t="s">
        <v>2474</v>
      </c>
      <c r="C14" s="17" t="s">
        <v>98</v>
      </c>
    </row>
    <row r="15" spans="1:4" ht="15.75" x14ac:dyDescent="0.25">
      <c r="A15" s="15" t="s">
        <v>2517</v>
      </c>
      <c r="B15" s="27" t="s">
        <v>2474</v>
      </c>
      <c r="C15" s="17" t="s">
        <v>95</v>
      </c>
    </row>
    <row r="16" spans="1:4" ht="15.75" x14ac:dyDescent="0.25">
      <c r="A16" s="15" t="s">
        <v>2518</v>
      </c>
      <c r="B16" s="27" t="s">
        <v>2474</v>
      </c>
      <c r="C16" s="17" t="s">
        <v>92</v>
      </c>
    </row>
  </sheetData>
  <conditionalFormatting sqref="B2:B16">
    <cfRule type="containsText" dxfId="55" priority="8" operator="containsText" text="num_cams">
      <formula>NOT(ISERROR(SEARCH(("num_cams"),(B2))))</formula>
    </cfRule>
    <cfRule type="containsText" dxfId="54" priority="9" operator="containsText" text="cam_arrange">
      <formula>NOT(ISERROR(SEARCH(("cam_arrange"),(B2))))</formula>
    </cfRule>
    <cfRule type="containsText" dxfId="53" priority="10" operator="containsText" text="camdays_per_loc">
      <formula>NOT(ISERROR(SEARCH(("camdays_per_loc"),(B2))))</formula>
    </cfRule>
    <cfRule type="containsText" dxfId="52" priority="11" operator="containsText" text="survey_duration">
      <formula>NOT(ISERROR(SEARCH(("survey_duration"),(B2))))</formula>
    </cfRule>
    <cfRule type="containsText" dxfId="51" priority="12" operator="containsText" text="cam_days_ttl">
      <formula>NOT(ISERROR(SEARCH(("cam_days_ttl"),(B2))))</formula>
    </cfRule>
    <cfRule type="containsText" dxfId="50" priority="13" operator="containsText" text="cam_spacing">
      <formula>NOT(ISERROR(SEARCH(("cam_spacing"),(B2))))</formula>
    </cfRule>
  </conditionalFormatting>
  <conditionalFormatting sqref="C2:C7">
    <cfRule type="containsText" dxfId="49" priority="1" operator="containsText" text="Survey duration">
      <formula>NOT(ISERROR(SEARCH(("Survey duration"),(C2))))</formula>
    </cfRule>
    <cfRule type="containsText" dxfId="48" priority="2" operator="containsText" text="Total number of camera days">
      <formula>NOT(ISERROR(SEARCH(("Total number of camera days"),(C2))))</formula>
    </cfRule>
    <cfRule type="containsText" dxfId="47" priority="3" operator="containsText" text="camdays_per_loc">
      <formula>NOT(ISERROR(SEARCH(("camdays_per_loc"),(C2))))</formula>
    </cfRule>
    <cfRule type="containsText" dxfId="46" priority="4" operator="containsText" text="Camera spacing">
      <formula>NOT(ISERROR(SEARCH(("Camera spacing"),(C2))))</formula>
    </cfRule>
    <cfRule type="containsText" dxfId="45" priority="5" operator="containsText" text="Camera days per camera location">
      <formula>NOT(ISERROR(SEARCH(("Camera days per camera location"),(C2))))</formula>
    </cfRule>
    <cfRule type="containsText" dxfId="44" priority="6" operator="containsText" text="Camera arrangement">
      <formula>NOT(ISERROR(SEARCH(("Camera arrangement"),(C2))))</formula>
    </cfRule>
    <cfRule type="containsText" dxfId="43" priority="7" operator="containsText" text="Number of cameras">
      <formula>NOT(ISERROR(SEARCH(("Number of cameras"),(C2))))</formula>
    </cfRule>
  </conditionalFormatting>
  <conditionalFormatting sqref="C8:C16">
    <cfRule type="containsText" dxfId="42" priority="14" operator="containsText" text="\">
      <formula>NOT(ISERROR(SEARCH("\",C8)))</formula>
    </cfRule>
    <cfRule type="containsText" dxfId="41" priority="15" operator="containsText" text="/">
      <formula>NOT(ISERROR(SEARCH("/",C8)))</formula>
    </cfRule>
  </conditionalFormatting>
  <conditionalFormatting sqref="D2">
    <cfRule type="containsText" dxfId="40" priority="16" operator="containsText" text="num_cams">
      <formula>NOT(ISERROR(SEARCH(("num_cams"),(D2))))</formula>
    </cfRule>
    <cfRule type="containsText" dxfId="39" priority="17" operator="containsText" text="cam_arrange">
      <formula>NOT(ISERROR(SEARCH(("cam_arrange"),(D2))))</formula>
    </cfRule>
    <cfRule type="containsText" dxfId="38" priority="18" operator="containsText" text="camdays_per_loc">
      <formula>NOT(ISERROR(SEARCH(("camdays_per_loc"),(D2))))</formula>
    </cfRule>
    <cfRule type="containsText" dxfId="37" priority="19" operator="containsText" text="survey_duration">
      <formula>NOT(ISERROR(SEARCH(("survey_duration"),(D2))))</formula>
    </cfRule>
    <cfRule type="containsText" dxfId="36" priority="20" operator="containsText" text="cam_days_ttl">
      <formula>NOT(ISERROR(SEARCH(("cam_days_ttl"),(D2))))</formula>
    </cfRule>
    <cfRule type="containsText" dxfId="35" priority="21" operator="containsText" text="cam_spacing">
      <formula>NOT(ISERROR(SEARCH(("cam_spacing"),(D2))))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25"/>
  <sheetViews>
    <sheetView workbookViewId="0">
      <selection activeCell="B18" sqref="B18"/>
    </sheetView>
  </sheetViews>
  <sheetFormatPr defaultRowHeight="15" x14ac:dyDescent="0.25"/>
  <cols>
    <col min="1" max="1" width="34.140625" customWidth="1"/>
    <col min="2" max="3" width="26.42578125" customWidth="1"/>
    <col min="4" max="4" width="108.42578125" customWidth="1"/>
  </cols>
  <sheetData>
    <row r="1" spans="1:5" x14ac:dyDescent="0.25">
      <c r="A1" s="14" t="s">
        <v>53</v>
      </c>
      <c r="B1" s="14" t="s">
        <v>2189</v>
      </c>
      <c r="C1" s="14" t="s">
        <v>2190</v>
      </c>
      <c r="D1" s="14" t="s">
        <v>2191</v>
      </c>
      <c r="E1" s="14" t="s">
        <v>1070</v>
      </c>
    </row>
    <row r="2" spans="1:5" ht="15.75" x14ac:dyDescent="0.25">
      <c r="A2" s="12"/>
      <c r="B2" s="12"/>
      <c r="C2" s="12"/>
      <c r="D2" s="73"/>
    </row>
    <row r="3" spans="1:5" ht="15.75" x14ac:dyDescent="0.25">
      <c r="A3" s="12"/>
      <c r="B3" s="12"/>
      <c r="C3" s="12"/>
      <c r="D3" s="73"/>
    </row>
    <row r="4" spans="1:5" x14ac:dyDescent="0.25">
      <c r="B4" s="68"/>
      <c r="C4" s="68"/>
      <c r="D4" s="30"/>
    </row>
    <row r="5" spans="1:5" x14ac:dyDescent="0.25">
      <c r="A5" s="30"/>
      <c r="B5" s="68"/>
      <c r="C5" s="68"/>
      <c r="D5" s="74"/>
    </row>
    <row r="6" spans="1:5" x14ac:dyDescent="0.25">
      <c r="A6" s="30"/>
      <c r="B6" s="68"/>
      <c r="C6" s="68"/>
    </row>
    <row r="7" spans="1:5" x14ac:dyDescent="0.25">
      <c r="A7" s="30"/>
      <c r="B7" s="68"/>
      <c r="D7" s="68"/>
    </row>
    <row r="8" spans="1:5" x14ac:dyDescent="0.25">
      <c r="A8" s="30"/>
      <c r="B8" s="68"/>
    </row>
    <row r="9" spans="1:5" x14ac:dyDescent="0.25">
      <c r="A9" t="s">
        <v>2437</v>
      </c>
      <c r="B9" s="68"/>
      <c r="C9" s="74"/>
      <c r="D9" s="76"/>
    </row>
    <row r="10" spans="1:5" x14ac:dyDescent="0.25">
      <c r="A10" s="74" t="s">
        <v>2463</v>
      </c>
      <c r="B10" s="68"/>
      <c r="D10" s="68"/>
    </row>
    <row r="11" spans="1:5" x14ac:dyDescent="0.25">
      <c r="A11" t="s">
        <v>2438</v>
      </c>
      <c r="B11" s="68"/>
    </row>
    <row r="12" spans="1:5" x14ac:dyDescent="0.25">
      <c r="A12" t="s">
        <v>2439</v>
      </c>
      <c r="B12" s="68"/>
    </row>
    <row r="13" spans="1:5" x14ac:dyDescent="0.25">
      <c r="A13" t="s">
        <v>2437</v>
      </c>
      <c r="B13" s="68"/>
      <c r="C13" s="72"/>
    </row>
    <row r="14" spans="1:5" x14ac:dyDescent="0.25">
      <c r="B14" s="68"/>
    </row>
    <row r="15" spans="1:5" x14ac:dyDescent="0.25">
      <c r="A15" s="71" t="s">
        <v>2433</v>
      </c>
      <c r="B15" s="68"/>
    </row>
    <row r="16" spans="1:5" x14ac:dyDescent="0.25">
      <c r="A16" s="71" t="s">
        <v>2434</v>
      </c>
    </row>
    <row r="18" spans="1:4" x14ac:dyDescent="0.25">
      <c r="B18" t="s">
        <v>2498</v>
      </c>
    </row>
    <row r="20" spans="1:4" ht="60" x14ac:dyDescent="0.25">
      <c r="A20" s="78" t="s">
        <v>2467</v>
      </c>
      <c r="B20" s="77" t="s">
        <v>2465</v>
      </c>
      <c r="D20" t="s">
        <v>2466</v>
      </c>
    </row>
    <row r="23" spans="1:4" x14ac:dyDescent="0.25">
      <c r="A23" t="s">
        <v>2468</v>
      </c>
      <c r="B23" t="s">
        <v>2469</v>
      </c>
    </row>
    <row r="25" spans="1:4" x14ac:dyDescent="0.25">
      <c r="A25" s="68" t="s">
        <v>2470</v>
      </c>
    </row>
  </sheetData>
  <autoFilter ref="A1:E1" xr:uid="{3612E568-457D-45DB-9AAD-9DF9D93506F9}">
    <sortState xmlns:xlrd2="http://schemas.microsoft.com/office/spreadsheetml/2017/richdata2" ref="A2:E9">
      <sortCondition ref="B1"/>
    </sortState>
  </autoFilter>
  <conditionalFormatting sqref="A2:A3">
    <cfRule type="duplicateValues" dxfId="34" priority="1"/>
  </conditionalFormatting>
  <conditionalFormatting sqref="C13">
    <cfRule type="containsText" dxfId="33" priority="2" operator="containsText" text="](">
      <formula>NOT(ISERROR(SEARCH("](",C13)))</formula>
    </cfRule>
    <cfRule type="containsText" dxfId="32" priority="3" operator="containsText" text="&lt;&gt;">
      <formula>NOT(ISERROR(SEARCH("&lt;&gt;",C13)))</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dimension ref="A1:F44"/>
  <sheetViews>
    <sheetView workbookViewId="0">
      <pane ySplit="1" topLeftCell="A5" activePane="bottomLeft" state="frozen"/>
      <selection pane="bottomLeft" activeCell="E23" sqref="E23"/>
    </sheetView>
  </sheetViews>
  <sheetFormatPr defaultRowHeight="15" x14ac:dyDescent="0.25"/>
  <cols>
    <col min="1" max="3" width="16.7109375" customWidth="1"/>
    <col min="4" max="4" width="26.7109375" bestFit="1" customWidth="1"/>
    <col min="5" max="5" width="38.85546875" customWidth="1"/>
    <col min="6" max="6" width="26.28515625" customWidth="1"/>
  </cols>
  <sheetData>
    <row r="1" spans="1:6" x14ac:dyDescent="0.25">
      <c r="A1" t="s">
        <v>2501</v>
      </c>
      <c r="B1" t="s">
        <v>2690</v>
      </c>
      <c r="C1" t="s">
        <v>2690</v>
      </c>
      <c r="D1" t="s">
        <v>0</v>
      </c>
      <c r="E1" t="s">
        <v>397</v>
      </c>
    </row>
    <row r="2" spans="1:6" x14ac:dyDescent="0.25">
      <c r="A2" t="s">
        <v>2441</v>
      </c>
      <c r="B2" t="s">
        <v>2671</v>
      </c>
      <c r="C2" t="s">
        <v>2691</v>
      </c>
      <c r="D2" t="s">
        <v>2384</v>
      </c>
      <c r="E2" t="s">
        <v>2406</v>
      </c>
    </row>
    <row r="3" spans="1:6" x14ac:dyDescent="0.25">
      <c r="A3" t="s">
        <v>962</v>
      </c>
      <c r="B3" t="s">
        <v>2680</v>
      </c>
      <c r="C3" t="s">
        <v>2680</v>
      </c>
      <c r="D3" s="68" t="s">
        <v>2480</v>
      </c>
      <c r="E3" t="s">
        <v>2488</v>
      </c>
    </row>
    <row r="4" spans="1:6" x14ac:dyDescent="0.25">
      <c r="A4" t="s">
        <v>2441</v>
      </c>
      <c r="B4" t="s">
        <v>2673</v>
      </c>
      <c r="C4" t="s">
        <v>2673</v>
      </c>
      <c r="D4" t="s">
        <v>2386</v>
      </c>
      <c r="E4" t="s">
        <v>2408</v>
      </c>
    </row>
    <row r="5" spans="1:6" x14ac:dyDescent="0.25">
      <c r="A5" t="s">
        <v>962</v>
      </c>
      <c r="B5" t="s">
        <v>2673</v>
      </c>
      <c r="C5" t="s">
        <v>2673</v>
      </c>
      <c r="D5" s="68" t="s">
        <v>2386</v>
      </c>
      <c r="E5" s="70" t="s">
        <v>2496</v>
      </c>
    </row>
    <row r="6" spans="1:6" x14ac:dyDescent="0.25">
      <c r="A6" t="s">
        <v>2441</v>
      </c>
      <c r="B6" t="s">
        <v>2672</v>
      </c>
      <c r="C6" t="s">
        <v>2672</v>
      </c>
      <c r="D6" t="s">
        <v>2385</v>
      </c>
      <c r="E6" t="s">
        <v>2407</v>
      </c>
    </row>
    <row r="7" spans="1:6" x14ac:dyDescent="0.25">
      <c r="A7" t="s">
        <v>962</v>
      </c>
      <c r="B7" t="s">
        <v>2708</v>
      </c>
      <c r="C7" t="s">
        <v>2708</v>
      </c>
      <c r="D7" s="68" t="s">
        <v>2482</v>
      </c>
      <c r="E7" s="70" t="s">
        <v>2497</v>
      </c>
    </row>
    <row r="8" spans="1:6" x14ac:dyDescent="0.25">
      <c r="A8" t="s">
        <v>2441</v>
      </c>
      <c r="B8" t="s">
        <v>2674</v>
      </c>
      <c r="C8" t="s">
        <v>2674</v>
      </c>
      <c r="D8" t="s">
        <v>2387</v>
      </c>
      <c r="E8" t="s">
        <v>2410</v>
      </c>
    </row>
    <row r="9" spans="1:6" x14ac:dyDescent="0.25">
      <c r="A9" t="s">
        <v>2441</v>
      </c>
      <c r="B9" t="s">
        <v>2694</v>
      </c>
      <c r="C9" t="s">
        <v>2675</v>
      </c>
      <c r="D9" t="s">
        <v>2388</v>
      </c>
      <c r="E9" t="s">
        <v>2411</v>
      </c>
    </row>
    <row r="10" spans="1:6" x14ac:dyDescent="0.25">
      <c r="A10" t="s">
        <v>2441</v>
      </c>
      <c r="B10" t="s">
        <v>1319</v>
      </c>
      <c r="C10" t="s">
        <v>1319</v>
      </c>
      <c r="D10" t="s">
        <v>1328</v>
      </c>
      <c r="E10" t="s">
        <v>2412</v>
      </c>
    </row>
    <row r="11" spans="1:6" x14ac:dyDescent="0.25">
      <c r="A11" t="s">
        <v>2441</v>
      </c>
      <c r="B11" t="s">
        <v>229</v>
      </c>
      <c r="C11" t="s">
        <v>229</v>
      </c>
      <c r="D11" t="s">
        <v>230</v>
      </c>
      <c r="E11" t="s">
        <v>2413</v>
      </c>
    </row>
    <row r="12" spans="1:6" x14ac:dyDescent="0.25">
      <c r="A12" t="s">
        <v>2441</v>
      </c>
      <c r="B12" t="s">
        <v>2676</v>
      </c>
      <c r="C12" t="s">
        <v>2676</v>
      </c>
      <c r="D12" t="s">
        <v>2389</v>
      </c>
      <c r="E12" t="s">
        <v>2414</v>
      </c>
    </row>
    <row r="13" spans="1:6" x14ac:dyDescent="0.25">
      <c r="A13" t="s">
        <v>2441</v>
      </c>
      <c r="B13" t="s">
        <v>213</v>
      </c>
      <c r="C13" t="s">
        <v>213</v>
      </c>
      <c r="D13" t="s">
        <v>215</v>
      </c>
      <c r="E13" t="s">
        <v>2415</v>
      </c>
    </row>
    <row r="14" spans="1:6" x14ac:dyDescent="0.25">
      <c r="A14" t="s">
        <v>2441</v>
      </c>
      <c r="B14" t="s">
        <v>2699</v>
      </c>
      <c r="C14" t="s">
        <v>2699</v>
      </c>
      <c r="D14" t="s">
        <v>2390</v>
      </c>
      <c r="E14" t="s">
        <v>2416</v>
      </c>
      <c r="F14" s="70"/>
    </row>
    <row r="15" spans="1:6" x14ac:dyDescent="0.25">
      <c r="A15" t="s">
        <v>2441</v>
      </c>
      <c r="B15" t="s">
        <v>2700</v>
      </c>
      <c r="C15" t="s">
        <v>2700</v>
      </c>
      <c r="D15" t="s">
        <v>2391</v>
      </c>
      <c r="E15" t="s">
        <v>2417</v>
      </c>
    </row>
    <row r="16" spans="1:6" x14ac:dyDescent="0.25">
      <c r="A16" t="s">
        <v>2441</v>
      </c>
      <c r="B16" t="s">
        <v>203</v>
      </c>
      <c r="C16" t="s">
        <v>203</v>
      </c>
      <c r="D16" t="s">
        <v>205</v>
      </c>
      <c r="E16" t="s">
        <v>2440</v>
      </c>
    </row>
    <row r="17" spans="1:5" x14ac:dyDescent="0.25">
      <c r="A17" t="s">
        <v>962</v>
      </c>
      <c r="B17" t="s">
        <v>2685</v>
      </c>
      <c r="C17" t="s">
        <v>70</v>
      </c>
      <c r="D17" s="68" t="s">
        <v>72</v>
      </c>
      <c r="E17" t="s">
        <v>2494</v>
      </c>
    </row>
    <row r="18" spans="1:5" x14ac:dyDescent="0.25">
      <c r="A18" t="s">
        <v>2441</v>
      </c>
      <c r="B18" t="s">
        <v>2677</v>
      </c>
      <c r="C18" t="s">
        <v>2677</v>
      </c>
      <c r="D18" t="s">
        <v>2393</v>
      </c>
      <c r="E18" t="s">
        <v>2419</v>
      </c>
    </row>
    <row r="19" spans="1:5" x14ac:dyDescent="0.25">
      <c r="A19" t="s">
        <v>2502</v>
      </c>
      <c r="B19" t="s">
        <v>2686</v>
      </c>
      <c r="C19" t="s">
        <v>2686</v>
      </c>
      <c r="D19" t="s">
        <v>2503</v>
      </c>
    </row>
    <row r="20" spans="1:5" x14ac:dyDescent="0.25">
      <c r="A20" t="s">
        <v>2441</v>
      </c>
      <c r="B20" t="s">
        <v>2701</v>
      </c>
      <c r="C20" t="s">
        <v>2701</v>
      </c>
      <c r="D20" t="s">
        <v>2394</v>
      </c>
      <c r="E20" t="s">
        <v>2420</v>
      </c>
    </row>
    <row r="21" spans="1:5" x14ac:dyDescent="0.25">
      <c r="A21" t="s">
        <v>2441</v>
      </c>
      <c r="B21" t="s">
        <v>2695</v>
      </c>
      <c r="C21" t="s">
        <v>844</v>
      </c>
      <c r="D21" t="s">
        <v>833</v>
      </c>
      <c r="E21" s="70" t="s">
        <v>2500</v>
      </c>
    </row>
    <row r="22" spans="1:5" x14ac:dyDescent="0.25">
      <c r="A22" t="s">
        <v>2441</v>
      </c>
      <c r="B22" t="s">
        <v>155</v>
      </c>
      <c r="C22" t="s">
        <v>2688</v>
      </c>
      <c r="D22" t="s">
        <v>48</v>
      </c>
      <c r="E22" s="70" t="s">
        <v>2666</v>
      </c>
    </row>
    <row r="23" spans="1:5" x14ac:dyDescent="0.25">
      <c r="A23" t="s">
        <v>2441</v>
      </c>
      <c r="B23" t="s">
        <v>2678</v>
      </c>
      <c r="C23" t="s">
        <v>2678</v>
      </c>
      <c r="D23" t="s">
        <v>2398</v>
      </c>
      <c r="E23" t="s">
        <v>2424</v>
      </c>
    </row>
    <row r="24" spans="1:5" x14ac:dyDescent="0.25">
      <c r="A24" t="s">
        <v>962</v>
      </c>
      <c r="B24" t="s">
        <v>2681</v>
      </c>
      <c r="C24" t="s">
        <v>2681</v>
      </c>
      <c r="D24" s="68" t="s">
        <v>2483</v>
      </c>
      <c r="E24" t="s">
        <v>2491</v>
      </c>
    </row>
    <row r="25" spans="1:5" x14ac:dyDescent="0.25">
      <c r="A25" t="s">
        <v>962</v>
      </c>
      <c r="B25" t="s">
        <v>2682</v>
      </c>
      <c r="C25" t="s">
        <v>2682</v>
      </c>
      <c r="D25" s="68" t="s">
        <v>2484</v>
      </c>
      <c r="E25" s="70" t="s">
        <v>2495</v>
      </c>
    </row>
    <row r="26" spans="1:5" x14ac:dyDescent="0.25">
      <c r="A26" t="s">
        <v>2441</v>
      </c>
      <c r="B26" t="s">
        <v>2696</v>
      </c>
      <c r="C26" t="s">
        <v>2689</v>
      </c>
      <c r="D26" t="s">
        <v>2399</v>
      </c>
      <c r="E26" t="s">
        <v>2425</v>
      </c>
    </row>
    <row r="27" spans="1:5" x14ac:dyDescent="0.25">
      <c r="A27" t="s">
        <v>2441</v>
      </c>
      <c r="B27" t="s">
        <v>2697</v>
      </c>
      <c r="C27" t="s">
        <v>237</v>
      </c>
      <c r="D27" t="s">
        <v>238</v>
      </c>
      <c r="E27" t="s">
        <v>2409</v>
      </c>
    </row>
    <row r="28" spans="1:5" x14ac:dyDescent="0.25">
      <c r="A28" t="s">
        <v>2441</v>
      </c>
      <c r="B28" t="s">
        <v>2698</v>
      </c>
      <c r="C28" t="s">
        <v>104</v>
      </c>
      <c r="D28" t="s">
        <v>106</v>
      </c>
      <c r="E28" t="s">
        <v>2430</v>
      </c>
    </row>
    <row r="29" spans="1:5" x14ac:dyDescent="0.25">
      <c r="A29" t="s">
        <v>2441</v>
      </c>
      <c r="B29" t="s">
        <v>2679</v>
      </c>
      <c r="C29" t="s">
        <v>2679</v>
      </c>
      <c r="D29" t="s">
        <v>2400</v>
      </c>
      <c r="E29" t="s">
        <v>2426</v>
      </c>
    </row>
    <row r="30" spans="1:5" x14ac:dyDescent="0.25">
      <c r="A30" t="s">
        <v>962</v>
      </c>
      <c r="B30" t="s">
        <v>2683</v>
      </c>
      <c r="C30" t="s">
        <v>2683</v>
      </c>
      <c r="D30" s="68" t="s">
        <v>2485</v>
      </c>
      <c r="E30" t="s">
        <v>2492</v>
      </c>
    </row>
    <row r="31" spans="1:5" x14ac:dyDescent="0.25">
      <c r="A31" t="s">
        <v>2441</v>
      </c>
      <c r="B31" t="s">
        <v>2693</v>
      </c>
      <c r="C31" t="s">
        <v>2693</v>
      </c>
      <c r="D31" t="s">
        <v>2403</v>
      </c>
      <c r="E31" t="s">
        <v>2429</v>
      </c>
    </row>
    <row r="32" spans="1:5" x14ac:dyDescent="0.25">
      <c r="A32" t="s">
        <v>2441</v>
      </c>
      <c r="B32" t="s">
        <v>271</v>
      </c>
      <c r="C32" t="s">
        <v>271</v>
      </c>
      <c r="D32" s="5" t="s">
        <v>2401</v>
      </c>
      <c r="E32" s="5" t="s">
        <v>2427</v>
      </c>
    </row>
    <row r="33" spans="1:6" x14ac:dyDescent="0.25">
      <c r="A33" t="s">
        <v>2441</v>
      </c>
      <c r="B33" t="s">
        <v>2704</v>
      </c>
      <c r="C33" t="s">
        <v>2704</v>
      </c>
      <c r="D33" t="s">
        <v>2402</v>
      </c>
      <c r="E33" t="s">
        <v>2428</v>
      </c>
    </row>
    <row r="34" spans="1:6" x14ac:dyDescent="0.25">
      <c r="A34" t="s">
        <v>2502</v>
      </c>
      <c r="B34" t="s">
        <v>2687</v>
      </c>
      <c r="C34" t="s">
        <v>2687</v>
      </c>
      <c r="D34" t="s">
        <v>2499</v>
      </c>
      <c r="E34" t="s">
        <v>2667</v>
      </c>
    </row>
    <row r="35" spans="1:6" x14ac:dyDescent="0.25">
      <c r="A35" t="s">
        <v>2441</v>
      </c>
      <c r="B35" t="s">
        <v>77</v>
      </c>
      <c r="C35" t="s">
        <v>77</v>
      </c>
      <c r="D35" t="s">
        <v>78</v>
      </c>
      <c r="E35" t="s">
        <v>2432</v>
      </c>
      <c r="F35" s="70"/>
    </row>
    <row r="36" spans="1:6" x14ac:dyDescent="0.25">
      <c r="A36" t="s">
        <v>962</v>
      </c>
      <c r="B36" t="s">
        <v>2684</v>
      </c>
      <c r="C36" t="s">
        <v>2684</v>
      </c>
      <c r="D36" s="68" t="s">
        <v>2486</v>
      </c>
      <c r="E36" t="s">
        <v>2493</v>
      </c>
      <c r="F36" s="70"/>
    </row>
    <row r="37" spans="1:6" x14ac:dyDescent="0.25">
      <c r="A37" t="s">
        <v>2441</v>
      </c>
      <c r="B37" t="s">
        <v>201</v>
      </c>
      <c r="C37" t="e">
        <v>#N/A</v>
      </c>
      <c r="D37" t="s">
        <v>2392</v>
      </c>
      <c r="E37" t="s">
        <v>2418</v>
      </c>
      <c r="F37" s="70"/>
    </row>
    <row r="38" spans="1:6" x14ac:dyDescent="0.25">
      <c r="A38" t="s">
        <v>2441</v>
      </c>
      <c r="B38" t="s">
        <v>2702</v>
      </c>
      <c r="C38" t="e">
        <v>#N/A</v>
      </c>
      <c r="D38" t="s">
        <v>2395</v>
      </c>
      <c r="E38" t="s">
        <v>2421</v>
      </c>
      <c r="F38" s="70"/>
    </row>
    <row r="39" spans="1:6" x14ac:dyDescent="0.25">
      <c r="A39" t="s">
        <v>2441</v>
      </c>
      <c r="B39" t="s">
        <v>2692</v>
      </c>
      <c r="C39" t="e">
        <v>#N/A</v>
      </c>
      <c r="D39" s="81" t="s">
        <v>2396</v>
      </c>
      <c r="E39" t="s">
        <v>2422</v>
      </c>
      <c r="F39" s="70"/>
    </row>
    <row r="40" spans="1:6" x14ac:dyDescent="0.25">
      <c r="A40" t="s">
        <v>2441</v>
      </c>
      <c r="B40" t="s">
        <v>2703</v>
      </c>
      <c r="C40" t="e">
        <v>#N/A</v>
      </c>
      <c r="D40" s="81" t="s">
        <v>2397</v>
      </c>
      <c r="E40" t="s">
        <v>2423</v>
      </c>
      <c r="F40" s="70"/>
    </row>
    <row r="41" spans="1:6" x14ac:dyDescent="0.25">
      <c r="A41" t="s">
        <v>2441</v>
      </c>
      <c r="B41" t="s">
        <v>2705</v>
      </c>
      <c r="C41" t="e">
        <v>#N/A</v>
      </c>
      <c r="D41" t="s">
        <v>2404</v>
      </c>
      <c r="E41" t="s">
        <v>2431</v>
      </c>
      <c r="F41" s="70"/>
    </row>
    <row r="42" spans="1:6" x14ac:dyDescent="0.25">
      <c r="A42" t="s">
        <v>2441</v>
      </c>
      <c r="B42" t="s">
        <v>2706</v>
      </c>
      <c r="C42" t="e">
        <v>#N/A</v>
      </c>
      <c r="D42" t="s">
        <v>2405</v>
      </c>
      <c r="E42" s="70" t="s">
        <v>2487</v>
      </c>
      <c r="F42" s="70"/>
    </row>
    <row r="43" spans="1:6" x14ac:dyDescent="0.25">
      <c r="A43" t="s">
        <v>962</v>
      </c>
      <c r="B43" t="s">
        <v>2707</v>
      </c>
      <c r="C43" t="e">
        <v>#N/A</v>
      </c>
      <c r="D43" s="68" t="s">
        <v>2481</v>
      </c>
      <c r="E43" t="s">
        <v>2489</v>
      </c>
      <c r="F43" s="70"/>
    </row>
    <row r="44" spans="1:6" x14ac:dyDescent="0.25">
      <c r="A44" t="s">
        <v>962</v>
      </c>
      <c r="B44" t="s">
        <v>216</v>
      </c>
      <c r="C44" t="e">
        <v>#N/A</v>
      </c>
      <c r="D44" s="68" t="s">
        <v>1385</v>
      </c>
      <c r="E44" t="s">
        <v>2490</v>
      </c>
      <c r="F44" s="70"/>
    </row>
  </sheetData>
  <autoFilter ref="A1:E44" xr:uid="{4DB7ED24-A6D0-4C27-A2C5-396A6EDDEB95}">
    <sortState xmlns:xlrd2="http://schemas.microsoft.com/office/spreadsheetml/2017/richdata2" ref="A2:E44">
      <sortCondition ref="C1:C44"/>
    </sortState>
  </autoFilter>
  <conditionalFormatting sqref="D1:D1048576">
    <cfRule type="duplicateValues" dxfId="3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AFCB1-4F3D-4DA9-8954-87C648A68F0E}">
  <dimension ref="A1:E28"/>
  <sheetViews>
    <sheetView workbookViewId="0">
      <selection activeCell="D16" sqref="D16"/>
    </sheetView>
  </sheetViews>
  <sheetFormatPr defaultRowHeight="15" x14ac:dyDescent="0.25"/>
  <sheetData>
    <row r="1" spans="1:5" x14ac:dyDescent="0.25">
      <c r="A1" s="13" t="s">
        <v>791</v>
      </c>
      <c r="B1" s="12" t="s">
        <v>791</v>
      </c>
      <c r="C1" s="13" t="s">
        <v>479</v>
      </c>
      <c r="D1" s="13" t="s">
        <v>394</v>
      </c>
      <c r="E1" s="13" t="s">
        <v>482</v>
      </c>
    </row>
    <row r="2" spans="1:5" x14ac:dyDescent="0.25">
      <c r="A2" s="12" t="s">
        <v>2651</v>
      </c>
      <c r="B2" t="s">
        <v>4</v>
      </c>
      <c r="C2" t="s">
        <v>1726</v>
      </c>
      <c r="D2" t="s">
        <v>22</v>
      </c>
      <c r="E2" s="12" t="s">
        <v>1560</v>
      </c>
    </row>
    <row r="3" spans="1:5" x14ac:dyDescent="0.25">
      <c r="A3" s="12" t="s">
        <v>2651</v>
      </c>
      <c r="B3" t="s">
        <v>4</v>
      </c>
      <c r="C3" t="s">
        <v>1726</v>
      </c>
      <c r="D3" t="s">
        <v>32</v>
      </c>
      <c r="E3" s="12" t="s">
        <v>31</v>
      </c>
    </row>
    <row r="4" spans="1:5" x14ac:dyDescent="0.25">
      <c r="A4" s="12" t="s">
        <v>2651</v>
      </c>
      <c r="B4" t="s">
        <v>4</v>
      </c>
      <c r="C4" t="s">
        <v>1726</v>
      </c>
      <c r="D4" t="s">
        <v>23</v>
      </c>
      <c r="E4" s="12" t="s">
        <v>1560</v>
      </c>
    </row>
    <row r="5" spans="1:5" x14ac:dyDescent="0.25">
      <c r="A5" s="12" t="s">
        <v>2651</v>
      </c>
      <c r="B5" t="s">
        <v>4</v>
      </c>
      <c r="C5" t="s">
        <v>1726</v>
      </c>
      <c r="D5" t="s">
        <v>30</v>
      </c>
      <c r="E5" s="12" t="s">
        <v>1557</v>
      </c>
    </row>
    <row r="6" spans="1:5" x14ac:dyDescent="0.25">
      <c r="A6" s="12" t="s">
        <v>2651</v>
      </c>
      <c r="B6" t="s">
        <v>4</v>
      </c>
      <c r="C6" t="s">
        <v>1726</v>
      </c>
      <c r="D6" t="s">
        <v>487</v>
      </c>
      <c r="E6" t="s">
        <v>1937</v>
      </c>
    </row>
    <row r="7" spans="1:5" x14ac:dyDescent="0.25">
      <c r="A7" s="12" t="s">
        <v>2651</v>
      </c>
      <c r="B7" t="s">
        <v>4</v>
      </c>
      <c r="C7" t="s">
        <v>1726</v>
      </c>
      <c r="D7" t="s">
        <v>486</v>
      </c>
      <c r="E7" t="s">
        <v>1936</v>
      </c>
    </row>
    <row r="8" spans="1:5" x14ac:dyDescent="0.25">
      <c r="A8" s="12" t="s">
        <v>2651</v>
      </c>
      <c r="B8" t="s">
        <v>4</v>
      </c>
      <c r="C8" t="s">
        <v>1726</v>
      </c>
      <c r="D8" t="s">
        <v>1681</v>
      </c>
      <c r="E8" s="17" t="s">
        <v>834</v>
      </c>
    </row>
    <row r="9" spans="1:5" x14ac:dyDescent="0.25">
      <c r="A9" s="12" t="s">
        <v>2651</v>
      </c>
      <c r="B9" t="s">
        <v>4</v>
      </c>
      <c r="C9" t="s">
        <v>1726</v>
      </c>
      <c r="D9" t="s">
        <v>488</v>
      </c>
      <c r="E9" t="s">
        <v>1935</v>
      </c>
    </row>
    <row r="10" spans="1:5" x14ac:dyDescent="0.25">
      <c r="A10" s="12" t="s">
        <v>2651</v>
      </c>
      <c r="B10" t="s">
        <v>4</v>
      </c>
      <c r="C10" t="s">
        <v>1726</v>
      </c>
      <c r="D10" t="s">
        <v>844</v>
      </c>
      <c r="E10" s="17" t="s">
        <v>833</v>
      </c>
    </row>
    <row r="11" spans="1:5" x14ac:dyDescent="0.25">
      <c r="A11" s="12" t="s">
        <v>2651</v>
      </c>
      <c r="B11" t="s">
        <v>4</v>
      </c>
      <c r="C11" t="s">
        <v>1726</v>
      </c>
      <c r="D11" t="s">
        <v>10</v>
      </c>
      <c r="E11" s="12" t="s">
        <v>1556</v>
      </c>
    </row>
    <row r="12" spans="1:5" x14ac:dyDescent="0.25">
      <c r="A12" s="12" t="s">
        <v>2651</v>
      </c>
      <c r="B12" t="s">
        <v>4</v>
      </c>
      <c r="C12" t="s">
        <v>1726</v>
      </c>
      <c r="D12" t="s">
        <v>40</v>
      </c>
      <c r="E12" s="12" t="s">
        <v>845</v>
      </c>
    </row>
    <row r="13" spans="1:5" x14ac:dyDescent="0.25">
      <c r="A13" s="12" t="s">
        <v>2651</v>
      </c>
      <c r="B13" t="s">
        <v>4</v>
      </c>
      <c r="C13" t="s">
        <v>1726</v>
      </c>
      <c r="D13" t="s">
        <v>3</v>
      </c>
      <c r="E13" s="12" t="s">
        <v>1556</v>
      </c>
    </row>
    <row r="14" spans="1:5" x14ac:dyDescent="0.25">
      <c r="A14" s="12" t="s">
        <v>2651</v>
      </c>
      <c r="B14" t="s">
        <v>4</v>
      </c>
      <c r="C14" t="s">
        <v>1726</v>
      </c>
      <c r="D14" t="s">
        <v>36</v>
      </c>
      <c r="E14" s="12" t="s">
        <v>48</v>
      </c>
    </row>
    <row r="15" spans="1:5" x14ac:dyDescent="0.25">
      <c r="A15" s="12" t="s">
        <v>2651</v>
      </c>
      <c r="B15" t="s">
        <v>4</v>
      </c>
      <c r="C15" t="s">
        <v>1726</v>
      </c>
      <c r="D15" t="s">
        <v>34</v>
      </c>
      <c r="E15" s="12" t="s">
        <v>46</v>
      </c>
    </row>
    <row r="16" spans="1:5" x14ac:dyDescent="0.25">
      <c r="A16" s="12" t="s">
        <v>2651</v>
      </c>
      <c r="B16" t="s">
        <v>4</v>
      </c>
      <c r="C16" t="s">
        <v>1726</v>
      </c>
      <c r="D16" t="s">
        <v>838</v>
      </c>
      <c r="E16" s="12" t="s">
        <v>46</v>
      </c>
    </row>
    <row r="17" spans="1:5" x14ac:dyDescent="0.25">
      <c r="A17" s="12" t="s">
        <v>2651</v>
      </c>
      <c r="B17" t="s">
        <v>4</v>
      </c>
      <c r="C17" t="s">
        <v>1726</v>
      </c>
      <c r="D17" t="s">
        <v>841</v>
      </c>
      <c r="E17" s="12" t="s">
        <v>46</v>
      </c>
    </row>
    <row r="18" spans="1:5" x14ac:dyDescent="0.25">
      <c r="A18" s="12" t="s">
        <v>2651</v>
      </c>
      <c r="B18" t="s">
        <v>4</v>
      </c>
      <c r="C18" t="s">
        <v>1726</v>
      </c>
      <c r="D18" t="s">
        <v>485</v>
      </c>
      <c r="E18" s="12" t="s">
        <v>46</v>
      </c>
    </row>
    <row r="19" spans="1:5" x14ac:dyDescent="0.25">
      <c r="A19" s="12" t="s">
        <v>2651</v>
      </c>
      <c r="B19" t="s">
        <v>4</v>
      </c>
      <c r="C19" t="s">
        <v>1726</v>
      </c>
      <c r="D19" t="s">
        <v>839</v>
      </c>
      <c r="E19" s="12" t="s">
        <v>46</v>
      </c>
    </row>
    <row r="20" spans="1:5" x14ac:dyDescent="0.25">
      <c r="A20" s="12" t="s">
        <v>2651</v>
      </c>
      <c r="B20" t="s">
        <v>4</v>
      </c>
      <c r="C20" t="s">
        <v>1726</v>
      </c>
      <c r="D20" t="s">
        <v>842</v>
      </c>
      <c r="E20" s="12" t="s">
        <v>46</v>
      </c>
    </row>
    <row r="21" spans="1:5" x14ac:dyDescent="0.25">
      <c r="A21" s="12" t="s">
        <v>2651</v>
      </c>
      <c r="B21" t="s">
        <v>4</v>
      </c>
      <c r="C21" t="s">
        <v>1726</v>
      </c>
      <c r="D21" t="s">
        <v>16</v>
      </c>
      <c r="E21" s="12" t="s">
        <v>1556</v>
      </c>
    </row>
    <row r="22" spans="1:5" x14ac:dyDescent="0.25">
      <c r="A22" s="12" t="s">
        <v>2651</v>
      </c>
      <c r="B22" t="s">
        <v>4</v>
      </c>
      <c r="C22" t="s">
        <v>1726</v>
      </c>
      <c r="D22" t="s">
        <v>14</v>
      </c>
      <c r="E22" s="12" t="s">
        <v>1556</v>
      </c>
    </row>
    <row r="23" spans="1:5" x14ac:dyDescent="0.25">
      <c r="A23" s="12" t="s">
        <v>2651</v>
      </c>
      <c r="B23" t="s">
        <v>4</v>
      </c>
      <c r="C23" t="s">
        <v>1726</v>
      </c>
      <c r="D23" t="s">
        <v>24</v>
      </c>
      <c r="E23" s="12" t="s">
        <v>1556</v>
      </c>
    </row>
    <row r="24" spans="1:5" x14ac:dyDescent="0.25">
      <c r="A24" s="12" t="s">
        <v>2651</v>
      </c>
      <c r="B24" t="s">
        <v>4</v>
      </c>
      <c r="C24" t="s">
        <v>1726</v>
      </c>
      <c r="D24" t="s">
        <v>29</v>
      </c>
      <c r="E24" s="12" t="s">
        <v>1558</v>
      </c>
    </row>
    <row r="25" spans="1:5" x14ac:dyDescent="0.25">
      <c r="A25" s="12" t="s">
        <v>2651</v>
      </c>
      <c r="B25" t="s">
        <v>4</v>
      </c>
      <c r="C25" t="s">
        <v>1726</v>
      </c>
      <c r="D25" t="s">
        <v>26</v>
      </c>
      <c r="E25" s="12" t="s">
        <v>1559</v>
      </c>
    </row>
    <row r="26" spans="1:5" x14ac:dyDescent="0.25">
      <c r="A26" s="12" t="s">
        <v>2651</v>
      </c>
      <c r="B26" t="s">
        <v>4</v>
      </c>
      <c r="C26" t="s">
        <v>1726</v>
      </c>
      <c r="D26" t="s">
        <v>6</v>
      </c>
      <c r="E26" s="12" t="s">
        <v>1556</v>
      </c>
    </row>
    <row r="27" spans="1:5" x14ac:dyDescent="0.25">
      <c r="A27" s="12" t="s">
        <v>2651</v>
      </c>
      <c r="B27" t="s">
        <v>4</v>
      </c>
      <c r="C27" t="s">
        <v>1726</v>
      </c>
      <c r="D27" t="s">
        <v>12</v>
      </c>
      <c r="E27" s="12" t="s">
        <v>1556</v>
      </c>
    </row>
    <row r="28" spans="1:5" x14ac:dyDescent="0.25">
      <c r="A28" s="12" t="s">
        <v>2651</v>
      </c>
      <c r="B28" t="s">
        <v>4</v>
      </c>
      <c r="C28" t="s">
        <v>1726</v>
      </c>
      <c r="D28" t="s">
        <v>8</v>
      </c>
      <c r="E28" s="12" t="s">
        <v>1556</v>
      </c>
    </row>
  </sheetData>
  <conditionalFormatting sqref="E1:E28">
    <cfRule type="containsText" dxfId="30" priority="1" operator="containsText" text="\">
      <formula>NOT(ISERROR(SEARCH("\",E1)))</formula>
    </cfRule>
    <cfRule type="containsText" dxfId="29" priority="2" operator="containsText" text="/">
      <formula>NOT(ISERROR(SEARCH("/",E1)))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sheetPr filterMode="1"/>
  <dimension ref="A1:T246"/>
  <sheetViews>
    <sheetView tabSelected="1" topLeftCell="J1" workbookViewId="0">
      <pane ySplit="1" topLeftCell="A223" activePane="bottomLeft" state="frozen"/>
      <selection pane="bottomLeft" activeCell="K225" sqref="K225"/>
    </sheetView>
  </sheetViews>
  <sheetFormatPr defaultRowHeight="15" x14ac:dyDescent="0.25"/>
  <cols>
    <col min="1" max="1" width="9" style="12"/>
    <col min="2" max="2" width="11.140625" style="12" customWidth="1"/>
    <col min="3" max="3" width="36.5703125" style="12" customWidth="1"/>
    <col min="4" max="4" width="20.85546875" style="12" customWidth="1"/>
    <col min="5" max="5" width="11.140625" style="12" customWidth="1"/>
    <col min="6" max="6" width="59.5703125" style="12" hidden="1" customWidth="1"/>
    <col min="7" max="7" width="43.28515625" style="12" hidden="1" customWidth="1"/>
    <col min="8" max="8" width="29.140625" style="12" customWidth="1"/>
    <col min="9" max="9" width="38.42578125" style="12" hidden="1" customWidth="1"/>
    <col min="10" max="10" width="48.7109375" style="12" customWidth="1"/>
    <col min="11" max="11" width="16.5703125" style="12" customWidth="1"/>
    <col min="12" max="12" width="109.85546875" style="67" customWidth="1"/>
    <col min="13" max="13" width="9" style="12" hidden="1" customWidth="1"/>
    <col min="14" max="16" width="0" style="12" hidden="1" customWidth="1"/>
    <col min="17" max="17" width="27.42578125" style="12" hidden="1" customWidth="1"/>
    <col min="18" max="18" width="35" style="12" customWidth="1"/>
    <col min="19" max="19" width="52.42578125" style="12" customWidth="1"/>
    <col min="20" max="20" width="9" style="12"/>
  </cols>
  <sheetData>
    <row r="1" spans="1:19" x14ac:dyDescent="0.25">
      <c r="A1" s="12" t="s">
        <v>1330</v>
      </c>
      <c r="B1" s="13" t="s">
        <v>847</v>
      </c>
      <c r="C1" s="13" t="s">
        <v>791</v>
      </c>
      <c r="D1" s="12" t="s">
        <v>791</v>
      </c>
      <c r="E1" s="13" t="s">
        <v>479</v>
      </c>
      <c r="F1" s="13" t="s">
        <v>2267</v>
      </c>
      <c r="G1" s="13" t="s">
        <v>2268</v>
      </c>
      <c r="H1" s="13" t="s">
        <v>394</v>
      </c>
      <c r="I1" s="13" t="s">
        <v>2711</v>
      </c>
      <c r="J1" s="13" t="s">
        <v>482</v>
      </c>
      <c r="K1" s="13" t="s">
        <v>1540</v>
      </c>
      <c r="L1" s="59" t="s">
        <v>2192</v>
      </c>
      <c r="M1" s="13" t="s">
        <v>396</v>
      </c>
      <c r="N1" s="13" t="s">
        <v>395</v>
      </c>
      <c r="O1" s="13" t="s">
        <v>161</v>
      </c>
      <c r="P1" s="13" t="s">
        <v>1282</v>
      </c>
      <c r="Q1" s="13" t="s">
        <v>848</v>
      </c>
      <c r="R1" s="14" t="s">
        <v>795</v>
      </c>
      <c r="S1" s="14" t="s">
        <v>794</v>
      </c>
    </row>
    <row r="2" spans="1:19" x14ac:dyDescent="0.25">
      <c r="B2" s="12">
        <v>8</v>
      </c>
      <c r="C2" s="12" t="s">
        <v>2651</v>
      </c>
      <c r="D2" s="12" t="s">
        <v>1710</v>
      </c>
      <c r="E2" s="12" t="s">
        <v>480</v>
      </c>
      <c r="F2" s="30" t="s">
        <v>2157</v>
      </c>
      <c r="G2" s="30" t="str">
        <f>"{term}`"&amp;I2&amp;"`"</f>
        <v>{term}`**Bait*/Lure Type**`</v>
      </c>
      <c r="H2" s="15" t="s">
        <v>333</v>
      </c>
      <c r="I2" s="16" t="s">
        <v>1334</v>
      </c>
      <c r="J2" s="16" t="s">
        <v>2558</v>
      </c>
      <c r="K2" s="16"/>
      <c r="L2" s="60" t="s">
        <v>457</v>
      </c>
      <c r="M2" s="15" t="b">
        <v>1</v>
      </c>
      <c r="N2" s="18" t="b">
        <v>1</v>
      </c>
      <c r="O2" s="19" t="b">
        <v>1</v>
      </c>
      <c r="P2" s="19" t="b">
        <v>1</v>
      </c>
      <c r="Q2" s="17" t="str">
        <f>"(#"&amp;H2&amp;")=@{{ "&amp;E2&amp;"_"&amp;H2&amp;" }}@@: {{ "&amp;E2&amp;"_def_"&amp;H2&amp;" }}@@"</f>
        <v>(#baitlure_bait_lure_type)=@{{ field_baitlure_bait_lure_type }}@@: {{ field_def_baitlure_bait_lure_type }}@@</v>
      </c>
      <c r="R2" s="12" t="str">
        <f>"    "&amp;E2&amp;"_"&amp;H2&amp;": """&amp;I2&amp;""""</f>
        <v xml:space="preserve">    field_baitlure_bait_lure_type: "**Bait*/Lure Type**"</v>
      </c>
      <c r="S2" s="12" t="str">
        <f>IF(L2=999,"",("    "&amp;E2&amp;"_def_"&amp;H2&amp;": """&amp;L2&amp;""""))</f>
        <v xml:space="preserve">    field_def_baitlure_bait_lure_type: "The type of bait or lure used at a camera location. Record 'None' if a Bait*/Lure Type was not used and 'Unknown' if not known. If 'Other,' describe in the Deployment Comments."</v>
      </c>
    </row>
    <row r="3" spans="1:19" x14ac:dyDescent="0.25">
      <c r="B3" s="12">
        <v>21</v>
      </c>
      <c r="C3" s="12" t="s">
        <v>2651</v>
      </c>
      <c r="D3" s="12" t="s">
        <v>1719</v>
      </c>
      <c r="E3" s="12" t="s">
        <v>480</v>
      </c>
      <c r="F3" s="30" t="s">
        <v>2042</v>
      </c>
      <c r="G3" s="30" t="str">
        <f>"{term}`"&amp;I3&amp;"`"</f>
        <v>{term}`**\*Camera Location Characteristic(s)**`</v>
      </c>
      <c r="H3" s="15" t="s">
        <v>377</v>
      </c>
      <c r="I3" s="20" t="s">
        <v>1035</v>
      </c>
      <c r="J3" s="20" t="s">
        <v>2621</v>
      </c>
      <c r="K3" s="20"/>
      <c r="L3" s="60" t="s">
        <v>411</v>
      </c>
      <c r="M3" s="15" t="b">
        <v>1</v>
      </c>
      <c r="N3" s="18" t="b">
        <v>0</v>
      </c>
      <c r="O3" s="19" t="b">
        <v>1</v>
      </c>
      <c r="P3" s="19" t="b">
        <v>1</v>
      </c>
      <c r="Q3" s="17" t="str">
        <f>"(#"&amp;H3&amp;")=@{{ "&amp;E3&amp;"_"&amp;H3&amp;" }}@@: {{ "&amp;E3&amp;"_def_"&amp;H3&amp;" }}@@"</f>
        <v>(#camera_location_characteristics)=@{{ field_camera_location_characteristics }}@@: {{ field_def_camera_location_characteristics }}@@</v>
      </c>
      <c r="R3" s="12" t="str">
        <f>"    "&amp;E3&amp;"_"&amp;H3&amp;": """&amp;I3&amp;""""</f>
        <v xml:space="preserve">    field_camera_location_characteristics: "**\*Camera Location Characteristic(s)**"</v>
      </c>
      <c r="S3" s="12" t="str">
        <f t="shared" ref="S3:S66" si="0">IF(L3=999,"",("    "&amp;E3&amp;"_def_"&amp;H3&amp;": """&amp;L3&amp;""""))</f>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4" spans="1:19" x14ac:dyDescent="0.25">
      <c r="B4" s="12">
        <v>22</v>
      </c>
      <c r="C4" s="12" t="s">
        <v>2651</v>
      </c>
      <c r="D4" s="12" t="s">
        <v>1719</v>
      </c>
      <c r="E4" s="12" t="s">
        <v>480</v>
      </c>
      <c r="F4" s="30" t="s">
        <v>2051</v>
      </c>
      <c r="G4" s="30" t="str">
        <f>"{term}`"&amp;I4&amp;"`"</f>
        <v>{term}`**\*Camera Location Comments**`</v>
      </c>
      <c r="H4" s="15" t="s">
        <v>375</v>
      </c>
      <c r="I4" s="20" t="s">
        <v>1036</v>
      </c>
      <c r="J4" s="20" t="s">
        <v>2622</v>
      </c>
      <c r="K4" s="20"/>
      <c r="L4" s="60" t="s">
        <v>376</v>
      </c>
      <c r="M4" s="15"/>
      <c r="N4" s="18" t="b">
        <v>0</v>
      </c>
      <c r="O4" s="19" t="b">
        <v>1</v>
      </c>
      <c r="P4" s="19" t="b">
        <v>1</v>
      </c>
      <c r="Q4" s="17" t="str">
        <f>"(#"&amp;H4&amp;")=@{{ "&amp;E4&amp;"_"&amp;H4&amp;" }}@@: {{ "&amp;E4&amp;"_def_"&amp;H4&amp;" }}@@"</f>
        <v>(#camera_location_comments)=@{{ field_camera_location_comments }}@@: {{ field_def_camera_location_comments }}@@</v>
      </c>
      <c r="R4" s="12" t="str">
        <f>"    "&amp;E4&amp;"_"&amp;H4&amp;": """&amp;I4&amp;""""</f>
        <v xml:space="preserve">    field_camera_location_comments: "**\*Camera Location Comments**"</v>
      </c>
      <c r="S4" s="12" t="str">
        <f t="shared" si="0"/>
        <v xml:space="preserve">    field_def_camera_location_comments: "Comments describing additional details about a camera location."</v>
      </c>
    </row>
    <row r="5" spans="1:19" x14ac:dyDescent="0.25">
      <c r="B5" s="12">
        <v>23</v>
      </c>
      <c r="C5" s="12" t="s">
        <v>2651</v>
      </c>
      <c r="D5" s="12" t="s">
        <v>1719</v>
      </c>
      <c r="E5" s="12" t="s">
        <v>480</v>
      </c>
      <c r="F5" s="30" t="s">
        <v>2023</v>
      </c>
      <c r="G5" s="30" t="str">
        <f>"{term}`"&amp;I5&amp;"`"</f>
        <v>{term}`**Camera Location Name**`</v>
      </c>
      <c r="H5" s="15" t="s">
        <v>328</v>
      </c>
      <c r="I5" s="20" t="s">
        <v>1733</v>
      </c>
      <c r="J5" s="20" t="s">
        <v>2563</v>
      </c>
      <c r="K5" s="20"/>
      <c r="L5" s="60" t="s">
        <v>412</v>
      </c>
      <c r="M5" s="15"/>
      <c r="N5" s="18" t="b">
        <v>1</v>
      </c>
      <c r="O5" s="19" t="b">
        <v>1</v>
      </c>
      <c r="P5" s="19" t="b">
        <v>1</v>
      </c>
      <c r="Q5" s="17" t="str">
        <f>"(#"&amp;H5&amp;")=@{{ "&amp;E5&amp;"_"&amp;H5&amp;" }}@@: {{ "&amp;E5&amp;"_def_"&amp;H5&amp;" }}@@"</f>
        <v>(#camera_location_name)=@{{ field_camera_location_name }}@@: {{ field_def_camera_location_name }}@@</v>
      </c>
      <c r="R5" s="12" t="str">
        <f>"    "&amp;E5&amp;"_"&amp;H5&amp;": """&amp;I5&amp;""""</f>
        <v xml:space="preserve">    field_camera_location_name: "**Camera Location Name**"</v>
      </c>
      <c r="S5" s="12" t="str">
        <f t="shared" si="0"/>
        <v xml:space="preserve">    field_def_camera_location_name: "A unique alphanumeric identifier for the location where a single camera was placed (e.g., 'bh1,' 'bh2')."</v>
      </c>
    </row>
    <row r="6" spans="1:19" x14ac:dyDescent="0.25">
      <c r="B6" s="12">
        <v>53</v>
      </c>
      <c r="C6" s="12" t="s">
        <v>2651</v>
      </c>
      <c r="D6" s="12" t="s">
        <v>1719</v>
      </c>
      <c r="E6" s="12" t="s">
        <v>480</v>
      </c>
      <c r="F6" s="30" t="s">
        <v>2099</v>
      </c>
      <c r="G6" s="30" t="str">
        <f>"{term}`"&amp;I6&amp;"`"</f>
        <v>{term}`**Easting Camera Location**`</v>
      </c>
      <c r="H6" s="15" t="s">
        <v>316</v>
      </c>
      <c r="I6" s="16" t="s">
        <v>317</v>
      </c>
      <c r="J6" s="16" t="s">
        <v>2574</v>
      </c>
      <c r="K6" s="16"/>
      <c r="L6" s="60" t="s">
        <v>419</v>
      </c>
      <c r="M6" s="15" t="b">
        <v>1</v>
      </c>
      <c r="N6" s="18" t="b">
        <v>1</v>
      </c>
      <c r="O6" s="19" t="b">
        <v>1</v>
      </c>
      <c r="P6" s="19" t="b">
        <v>1</v>
      </c>
      <c r="Q6" s="17" t="str">
        <f>"(#"&amp;H6&amp;")=@{{ "&amp;E6&amp;"_"&amp;H6&amp;" }}@@: {{ "&amp;E6&amp;"_def_"&amp;H6&amp;" }}@@"</f>
        <v>(#easting_camera_location)=@{{ field_easting_camera_location }}@@: {{ field_def_easting_camera_location }}@@</v>
      </c>
      <c r="R6" s="12" t="str">
        <f>"    "&amp;E6&amp;"_"&amp;H6&amp;": """&amp;I6&amp;""""</f>
        <v xml:space="preserve">    field_easting_camera_location: "**Easting Camera Location**"</v>
      </c>
      <c r="S6" s="12" t="str">
        <f t="shared" si="0"/>
        <v xml:space="preserve">    field_def_easting_camera_location: "The easting UTM coordinate of the camera location (e.g., '337875'). Record using the NAD83 datum. Leave blank if recording the Longitude instead."</v>
      </c>
    </row>
    <row r="7" spans="1:19" x14ac:dyDescent="0.25">
      <c r="B7" s="12">
        <v>89</v>
      </c>
      <c r="C7" s="12" t="s">
        <v>2651</v>
      </c>
      <c r="D7" s="12" t="s">
        <v>1719</v>
      </c>
      <c r="E7" s="12" t="s">
        <v>480</v>
      </c>
      <c r="F7" s="30" t="s">
        <v>2116</v>
      </c>
      <c r="G7" s="30" t="str">
        <f>"{term}`"&amp;I7&amp;"`"</f>
        <v>{term}`**Latitude Camera Location**`</v>
      </c>
      <c r="H7" s="15" t="s">
        <v>302</v>
      </c>
      <c r="I7" s="20" t="s">
        <v>1350</v>
      </c>
      <c r="J7" s="20" t="s">
        <v>2583</v>
      </c>
      <c r="K7" s="20"/>
      <c r="L7" s="60" t="s">
        <v>434</v>
      </c>
      <c r="M7" s="15" t="b">
        <v>1</v>
      </c>
      <c r="N7" s="18" t="b">
        <v>1</v>
      </c>
      <c r="O7" s="19" t="b">
        <v>1</v>
      </c>
      <c r="P7" s="19" t="b">
        <v>1</v>
      </c>
      <c r="Q7" s="17" t="str">
        <f>"(#"&amp;H7&amp;")=@{{ "&amp;E7&amp;"_"&amp;H7&amp;" }}@@: {{ "&amp;E7&amp;"_def_"&amp;H7&amp;" }}@@"</f>
        <v>(#latitude_camera_location)=@{{ field_latitude_camera_location }}@@: {{ field_def_latitude_camera_location }}@@</v>
      </c>
      <c r="R7" s="12" t="str">
        <f>"    "&amp;E7&amp;"_"&amp;H7&amp;": """&amp;I7&amp;""""</f>
        <v xml:space="preserve">    field_latitude_camera_location: "**Latitude Camera Location**"</v>
      </c>
      <c r="S7" s="12" t="str">
        <f t="shared" si="0"/>
        <v xml:space="preserve">    field_def_latitude_camera_location: "The latitude of the camera location in decimal degrees to five decimal places (e.g., '53.78136'). Leave blank if recording Northing instead."</v>
      </c>
    </row>
    <row r="8" spans="1:19" x14ac:dyDescent="0.25">
      <c r="B8" s="12">
        <v>90</v>
      </c>
      <c r="C8" s="12" t="s">
        <v>2651</v>
      </c>
      <c r="D8" s="12" t="s">
        <v>1719</v>
      </c>
      <c r="E8" s="12" t="s">
        <v>480</v>
      </c>
      <c r="F8" s="30" t="s">
        <v>2119</v>
      </c>
      <c r="G8" s="30" t="str">
        <f>"{term}`"&amp;I8&amp;"`"</f>
        <v>{term}`**Longitude Camera Location**`</v>
      </c>
      <c r="H8" s="15" t="s">
        <v>301</v>
      </c>
      <c r="I8" s="20" t="s">
        <v>1351</v>
      </c>
      <c r="J8" s="20" t="s">
        <v>2584</v>
      </c>
      <c r="K8" s="20"/>
      <c r="L8" s="60" t="s">
        <v>435</v>
      </c>
      <c r="M8" s="15" t="b">
        <v>1</v>
      </c>
      <c r="N8" s="18" t="b">
        <v>1</v>
      </c>
      <c r="O8" s="19" t="b">
        <v>1</v>
      </c>
      <c r="P8" s="19" t="b">
        <v>1</v>
      </c>
      <c r="Q8" s="17" t="str">
        <f>"(#"&amp;H8&amp;")=@{{ "&amp;E8&amp;"_"&amp;H8&amp;" }}@@: {{ "&amp;E8&amp;"_def_"&amp;H8&amp;" }}@@"</f>
        <v>(#longitude_camera_location)=@{{ field_longitude_camera_location }}@@: {{ field_def_longitude_camera_location }}@@</v>
      </c>
      <c r="R8" s="12" t="str">
        <f>"    "&amp;E8&amp;"_"&amp;H8&amp;": """&amp;I8&amp;""""</f>
        <v xml:space="preserve">    field_longitude_camera_location: "**Longitude Camera Location**"</v>
      </c>
      <c r="S8" s="12" t="str">
        <f t="shared" si="0"/>
        <v xml:space="preserve">    field_def_longitude_camera_location: "The longitude of the camera location in decimal degrees to five decimal places (e.g., '-113.46067'). Leave blank if recording Easting instead."</v>
      </c>
    </row>
    <row r="9" spans="1:19" x14ac:dyDescent="0.25">
      <c r="B9" s="12">
        <v>105</v>
      </c>
      <c r="C9" s="12" t="s">
        <v>2651</v>
      </c>
      <c r="D9" s="12" t="s">
        <v>1719</v>
      </c>
      <c r="E9" s="12" t="s">
        <v>480</v>
      </c>
      <c r="F9" s="30" t="s">
        <v>2126</v>
      </c>
      <c r="G9" s="30" t="str">
        <f>"{term}`"&amp;I9&amp;"`"</f>
        <v>{term}`**Northing Camera Location**`</v>
      </c>
      <c r="H9" s="15" t="s">
        <v>294</v>
      </c>
      <c r="I9" s="20" t="s">
        <v>1353</v>
      </c>
      <c r="J9" s="20" t="s">
        <v>2586</v>
      </c>
      <c r="K9" s="20"/>
      <c r="L9" s="60" t="s">
        <v>440</v>
      </c>
      <c r="M9" s="15" t="b">
        <v>1</v>
      </c>
      <c r="N9" s="18" t="b">
        <v>1</v>
      </c>
      <c r="O9" s="19" t="b">
        <v>1</v>
      </c>
      <c r="P9" s="19" t="b">
        <v>1</v>
      </c>
      <c r="Q9" s="17" t="str">
        <f>"(#"&amp;H9&amp;")=@{{ "&amp;E9&amp;"_"&amp;H9&amp;" }}@@: {{ "&amp;E9&amp;"_def_"&amp;H9&amp;" }}@@"</f>
        <v>(#northing_camera_location)=@{{ field_northing_camera_location }}@@: {{ field_def_northing_camera_location }}@@</v>
      </c>
      <c r="R9" s="12" t="str">
        <f>"    "&amp;E9&amp;"_"&amp;H9&amp;": """&amp;I9&amp;""""</f>
        <v xml:space="preserve">    field_northing_camera_location: "**Northing Camera Location**"</v>
      </c>
      <c r="S9" s="12" t="str">
        <f t="shared" si="0"/>
        <v xml:space="preserve">    field_def_northing_camera_location: "The northing UTM coordinate of the camera location (e.g., '5962006'). Record using the NAD83 datum. Leave blank if recording the Latitude instead."</v>
      </c>
    </row>
    <row r="10" spans="1:19" x14ac:dyDescent="0.25">
      <c r="B10" s="12">
        <v>131</v>
      </c>
      <c r="C10" s="12" t="s">
        <v>2651</v>
      </c>
      <c r="D10" s="12" t="s">
        <v>1719</v>
      </c>
      <c r="E10" s="12" t="s">
        <v>480</v>
      </c>
      <c r="F10" s="30" t="s">
        <v>2013</v>
      </c>
      <c r="G10" s="30" t="str">
        <f>"{term}`"&amp;I10&amp;"`"</f>
        <v>{term}`**Sample Station Name**`</v>
      </c>
      <c r="H10" s="15" t="s">
        <v>278</v>
      </c>
      <c r="I10" s="20" t="s">
        <v>1357</v>
      </c>
      <c r="J10" s="20" t="s">
        <v>2592</v>
      </c>
      <c r="K10" s="20"/>
      <c r="L10" s="60" t="s">
        <v>444</v>
      </c>
      <c r="M10" s="15" t="b">
        <v>1</v>
      </c>
      <c r="N10" s="18" t="b">
        <v>1</v>
      </c>
      <c r="O10" s="19" t="b">
        <v>1</v>
      </c>
      <c r="P10" s="19" t="b">
        <v>1</v>
      </c>
      <c r="Q10" s="17" t="str">
        <f>"(#"&amp;H10&amp;")=@{{ "&amp;E10&amp;"_"&amp;H10&amp;" }}@@: {{ "&amp;E10&amp;"_def_"&amp;H10&amp;" }}@@"</f>
        <v>(#sample_station_name)=@{{ field_sample_station_name }}@@: {{ field_def_sample_station_name }}@@</v>
      </c>
      <c r="R10" s="12" t="str">
        <f>"    "&amp;E10&amp;"_"&amp;H10&amp;": """&amp;I10&amp;""""</f>
        <v xml:space="preserve">    field_sample_station_name: "**Sample Station Name**"</v>
      </c>
      <c r="S10" s="12" t="str">
        <f t="shared" si="0"/>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11" spans="1:19" x14ac:dyDescent="0.25">
      <c r="B11" s="12">
        <v>184</v>
      </c>
      <c r="C11" s="12" t="s">
        <v>2651</v>
      </c>
      <c r="D11" s="12" t="s">
        <v>1719</v>
      </c>
      <c r="E11" s="12" t="s">
        <v>480</v>
      </c>
      <c r="F11" s="30" t="s">
        <v>2127</v>
      </c>
      <c r="G11" s="30" t="str">
        <f>"{term}`"&amp;I11&amp;"`"</f>
        <v>{term}`**UTM Zone Camera Location**`</v>
      </c>
      <c r="H11" s="15" t="s">
        <v>255</v>
      </c>
      <c r="I11" s="20" t="s">
        <v>1364</v>
      </c>
      <c r="J11" s="20" t="s">
        <v>2615</v>
      </c>
      <c r="K11" s="20"/>
      <c r="L11" s="60" t="s">
        <v>456</v>
      </c>
      <c r="M11" s="15"/>
      <c r="N11" s="18" t="b">
        <v>1</v>
      </c>
      <c r="O11" s="19" t="b">
        <v>1</v>
      </c>
      <c r="P11" s="19" t="b">
        <v>1</v>
      </c>
      <c r="Q11" s="17" t="str">
        <f>"(#"&amp;H11&amp;")=@{{ "&amp;E11&amp;"_"&amp;H11&amp;" }}@@: {{ "&amp;E11&amp;"_def_"&amp;H11&amp;" }}@@"</f>
        <v>(#utm_zone_camera_location)=@{{ field_utm_zone_camera_location }}@@: {{ field_def_utm_zone_camera_location }}@@</v>
      </c>
      <c r="R11" s="12" t="str">
        <f>"    "&amp;E11&amp;"_"&amp;H11&amp;": """&amp;I11&amp;""""</f>
        <v xml:space="preserve">    field_utm_zone_camera_location: "**UTM Zone Camera Location**"</v>
      </c>
      <c r="S11" s="12" t="str">
        <f t="shared" si="0"/>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12" spans="1:19" x14ac:dyDescent="0.25">
      <c r="B12" s="12">
        <v>1</v>
      </c>
      <c r="C12" s="12" t="s">
        <v>2651</v>
      </c>
      <c r="D12" s="12" t="s">
        <v>1712</v>
      </c>
      <c r="E12" s="12" t="s">
        <v>480</v>
      </c>
      <c r="F12" s="30" t="s">
        <v>2123</v>
      </c>
      <c r="G12" s="30" t="str">
        <f>"{term}`"&amp;I12&amp;"`"</f>
        <v>{term}`***Access Method**`</v>
      </c>
      <c r="H12" s="15" t="s">
        <v>391</v>
      </c>
      <c r="I12" s="16" t="s">
        <v>1731</v>
      </c>
      <c r="J12" s="16" t="s">
        <v>2549</v>
      </c>
      <c r="K12" s="16"/>
      <c r="L12" s="60" t="s">
        <v>403</v>
      </c>
      <c r="M12" s="15"/>
      <c r="N12" s="18" t="b">
        <v>0</v>
      </c>
      <c r="O12" s="19" t="b">
        <v>1</v>
      </c>
      <c r="P12" s="19" t="b">
        <v>1</v>
      </c>
      <c r="Q12" s="17" t="str">
        <f>"(#"&amp;H12&amp;")=@{{ "&amp;E12&amp;"_"&amp;H12&amp;" }}@@: {{ "&amp;E12&amp;"_def_"&amp;H12&amp;" }}@@"</f>
        <v>(#access_method)=@{{ field_access_method }}@@: {{ field_def_access_method }}@@</v>
      </c>
      <c r="R12" s="12" t="str">
        <f>"    "&amp;E12&amp;"_"&amp;H12&amp;": """&amp;I12&amp;""""</f>
        <v xml:space="preserve">    field_access_method: "***Access Method**"</v>
      </c>
      <c r="S12" s="12" t="str">
        <f t="shared" si="0"/>
        <v xml:space="preserve">    field_def_access_method: "The method used to reach the camera location (e.g., on 'Foot,' 'ATV,' 'Helicopter,' etc.)."</v>
      </c>
    </row>
    <row r="13" spans="1:19" x14ac:dyDescent="0.25">
      <c r="B13" s="12">
        <v>61</v>
      </c>
      <c r="C13" s="12" t="s">
        <v>2651</v>
      </c>
      <c r="D13" s="12" t="s">
        <v>1712</v>
      </c>
      <c r="E13" s="12" t="s">
        <v>480</v>
      </c>
      <c r="F13" s="30" t="s">
        <v>2121</v>
      </c>
      <c r="G13" s="30" t="str">
        <f>"{term}`"&amp;I13&amp;"`"</f>
        <v>{term}`**GPS Unit Accuracy (m) **`</v>
      </c>
      <c r="H13" s="15" t="s">
        <v>312</v>
      </c>
      <c r="I13" s="20" t="s">
        <v>1345</v>
      </c>
      <c r="J13" s="20" t="s">
        <v>2577</v>
      </c>
      <c r="K13" s="20"/>
      <c r="L13" s="60" t="s">
        <v>422</v>
      </c>
      <c r="M13" s="15"/>
      <c r="N13" s="18" t="b">
        <v>1</v>
      </c>
      <c r="O13" s="19" t="b">
        <v>1</v>
      </c>
      <c r="P13" s="19" t="b">
        <v>1</v>
      </c>
      <c r="Q13" s="17" t="str">
        <f>"(#"&amp;H13&amp;")=@{{ "&amp;E13&amp;"_"&amp;H13&amp;" }}@@: {{ "&amp;E13&amp;"_def_"&amp;H13&amp;" }}@@"</f>
        <v>(#gps_unit_accuracy)=@{{ field_gps_unit_accuracy }}@@: {{ field_def_gps_unit_accuracy }}@@</v>
      </c>
      <c r="R13" s="12" t="str">
        <f>"    "&amp;E13&amp;"_"&amp;H13&amp;": """&amp;I13&amp;""""</f>
        <v xml:space="preserve">    field_gps_unit_accuracy: "**GPS Unit Accuracy (m) **"</v>
      </c>
      <c r="S13" s="12" t="str">
        <f t="shared" si="0"/>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14" spans="1:19" x14ac:dyDescent="0.25">
      <c r="B14" s="12">
        <v>120</v>
      </c>
      <c r="C14" s="12" t="s">
        <v>2651</v>
      </c>
      <c r="D14" s="12" t="s">
        <v>1712</v>
      </c>
      <c r="E14" s="12" t="s">
        <v>480</v>
      </c>
      <c r="F14" s="30" t="s">
        <v>2143</v>
      </c>
      <c r="G14" s="30" t="str">
        <f>"{term}`"&amp;I14&amp;"`"</f>
        <v>{term}`**Purpose of Visit**`</v>
      </c>
      <c r="H14" s="15" t="s">
        <v>280</v>
      </c>
      <c r="I14" s="20" t="s">
        <v>281</v>
      </c>
      <c r="J14" s="20" t="s">
        <v>2591</v>
      </c>
      <c r="K14" s="20"/>
      <c r="L14" s="60" t="s">
        <v>468</v>
      </c>
      <c r="M14" s="15"/>
      <c r="N14" s="18" t="b">
        <v>1</v>
      </c>
      <c r="O14" s="19" t="b">
        <v>1</v>
      </c>
      <c r="P14" s="19" t="b">
        <v>1</v>
      </c>
      <c r="Q14" s="17" t="str">
        <f>"(#"&amp;H14&amp;")=@{{ "&amp;E14&amp;"_"&amp;H14&amp;" }}@@: {{ "&amp;E14&amp;"_def_"&amp;H14&amp;" }}@@"</f>
        <v>(#purpose_of_visit)=@{{ field_purpose_of_visit }}@@: {{ field_def_purpose_of_visit }}@@</v>
      </c>
      <c r="R14" s="12" t="str">
        <f>"    "&amp;E14&amp;"_"&amp;H14&amp;": """&amp;I14&amp;""""</f>
        <v xml:space="preserve">    field_purpose_of_visit: "**Purpose of Visit**"</v>
      </c>
      <c r="S14" s="12" t="str">
        <f t="shared" si="0"/>
        <v xml:space="preserve">    field_def_purpose_of_visit: "The reason for visiting the camera location (i.e. to deploy the camera ['Deployment'], retrieve the camera ['Retrieve'] or to change batteries*/SD card or replace the camera ['Service'])."</v>
      </c>
    </row>
    <row r="15" spans="1:19" x14ac:dyDescent="0.25">
      <c r="B15" s="12">
        <v>141</v>
      </c>
      <c r="C15" s="12" t="s">
        <v>2651</v>
      </c>
      <c r="D15" s="12" t="s">
        <v>1712</v>
      </c>
      <c r="E15" s="12" t="s">
        <v>480</v>
      </c>
      <c r="F15" s="30" t="s">
        <v>2108</v>
      </c>
      <c r="G15" s="30" t="str">
        <f>"{term}`"&amp;I15&amp;"`"</f>
        <v>{term}`**Service*/Retrieval Crew**`</v>
      </c>
      <c r="H15" s="15" t="s">
        <v>274</v>
      </c>
      <c r="I15" s="20" t="s">
        <v>276</v>
      </c>
      <c r="J15" s="20" t="s">
        <v>2596</v>
      </c>
      <c r="K15" s="20"/>
      <c r="L15" s="60" t="s">
        <v>275</v>
      </c>
      <c r="M15" s="15"/>
      <c r="N15" s="18" t="b">
        <v>1</v>
      </c>
      <c r="O15" s="19" t="b">
        <v>1</v>
      </c>
      <c r="P15" s="19" t="b">
        <v>1</v>
      </c>
      <c r="Q15" s="17" t="str">
        <f>"(#"&amp;H15&amp;")=@{{ "&amp;E15&amp;"_"&amp;H15&amp;" }}@@: {{ "&amp;E15&amp;"_def_"&amp;H15&amp;" }}@@"</f>
        <v>(#service_retrieval_crew)=@{{ field_service_retrieval_crew }}@@: {{ field_def_service_retrieval_crew }}@@</v>
      </c>
      <c r="R15" s="12" t="str">
        <f>"    "&amp;E15&amp;"_"&amp;H15&amp;": """&amp;I15&amp;""""</f>
        <v xml:space="preserve">    field_service_retrieval_crew: "**Service*/Retrieval Crew**"</v>
      </c>
      <c r="S15" s="12" t="str">
        <f t="shared" si="0"/>
        <v xml:space="preserve">    field_def_service_retrieval_crew: "The first and last names of the individuals who collected data during the Service*/Retrieval visit."</v>
      </c>
    </row>
    <row r="16" spans="1:19" x14ac:dyDescent="0.25">
      <c r="B16" s="12">
        <v>36</v>
      </c>
      <c r="C16" s="12" t="s">
        <v>2651</v>
      </c>
      <c r="D16" s="12" t="s">
        <v>1717</v>
      </c>
      <c r="E16" s="12" t="s">
        <v>480</v>
      </c>
      <c r="F16" s="30" t="s">
        <v>2115</v>
      </c>
      <c r="G16" s="30" t="str">
        <f>"{term}`"&amp;I16&amp;"`"</f>
        <v>{term}`**\*Deployment Area Photo Numbers**`</v>
      </c>
      <c r="H16" s="15" t="s">
        <v>374</v>
      </c>
      <c r="I16" s="20" t="s">
        <v>1037</v>
      </c>
      <c r="J16" s="20" t="s">
        <v>2623</v>
      </c>
      <c r="K16" s="20"/>
      <c r="L16" s="60" t="s">
        <v>417</v>
      </c>
      <c r="M16" s="15" t="b">
        <v>1</v>
      </c>
      <c r="N16" s="18" t="b">
        <v>0</v>
      </c>
      <c r="O16" s="19" t="b">
        <v>1</v>
      </c>
      <c r="P16" s="19" t="b">
        <v>1</v>
      </c>
      <c r="Q16" s="17" t="str">
        <f>"(#"&amp;H16&amp;")=@{{ "&amp;E16&amp;"_"&amp;H16&amp;" }}@@: {{ "&amp;E16&amp;"_def_"&amp;H16&amp;" }}@@"</f>
        <v>(#deployment_area_photo_numbers)=@{{ field_deployment_area_photo_numbers }}@@: {{ field_def_deployment_area_photo_numbers }}@@</v>
      </c>
      <c r="R16" s="12" t="str">
        <f>"    "&amp;E16&amp;"_"&amp;H16&amp;": """&amp;I16&amp;""""</f>
        <v xml:space="preserve">    field_deployment_area_photo_numbers: "**\*Deployment Area Photo Numbers**"</v>
      </c>
      <c r="S16" s="12" t="str">
        <f t="shared" si="0"/>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17" spans="2:19" x14ac:dyDescent="0.25">
      <c r="B17" s="12">
        <v>38</v>
      </c>
      <c r="C17" s="12" t="s">
        <v>2651</v>
      </c>
      <c r="D17" s="12" t="s">
        <v>1717</v>
      </c>
      <c r="E17" s="12" t="s">
        <v>480</v>
      </c>
      <c r="F17" s="30" t="s">
        <v>2172</v>
      </c>
      <c r="G17" s="30" t="str">
        <f>"{term}`"&amp;I17&amp;"`"</f>
        <v>{term}`**\*Deployment Area Photos Taken**`</v>
      </c>
      <c r="H17" s="15" t="s">
        <v>373</v>
      </c>
      <c r="I17" s="20" t="s">
        <v>1038</v>
      </c>
      <c r="J17" s="20" t="s">
        <v>2624</v>
      </c>
      <c r="K17" s="20"/>
      <c r="L17" s="60" t="s">
        <v>461</v>
      </c>
      <c r="M17" s="15"/>
      <c r="N17" s="18" t="b">
        <v>0</v>
      </c>
      <c r="O17" s="19" t="b">
        <v>1</v>
      </c>
      <c r="P17" s="19" t="b">
        <v>1</v>
      </c>
      <c r="Q17" s="17" t="str">
        <f>"(#"&amp;H17&amp;")=@{{ "&amp;E17&amp;"_"&amp;H17&amp;" }}@@: {{ "&amp;E17&amp;"_def_"&amp;H17&amp;" }}@@"</f>
        <v>(#deployment_area_photos_taken)=@{{ field_deployment_area_photos_taken }}@@: {{ field_def_deployment_area_photos_taken }}@@</v>
      </c>
      <c r="R17" s="12" t="str">
        <f>"    "&amp;E17&amp;"_"&amp;H17&amp;": """&amp;I17&amp;""""</f>
        <v xml:space="preserve">    field_deployment_area_photos_taken: "**\*Deployment Area Photos Taken**"</v>
      </c>
      <c r="S17" s="12" t="str">
        <f t="shared" si="0"/>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18" spans="2:19" x14ac:dyDescent="0.25">
      <c r="B18" s="12">
        <v>39</v>
      </c>
      <c r="C18" s="12" t="s">
        <v>2651</v>
      </c>
      <c r="D18" s="12" t="s">
        <v>1717</v>
      </c>
      <c r="E18" s="12" t="s">
        <v>480</v>
      </c>
      <c r="F18" s="30" t="s">
        <v>2053</v>
      </c>
      <c r="G18" s="30" t="str">
        <f>"{term}`"&amp;I18&amp;"`"</f>
        <v>{term}`**\*Deployment Comments**`</v>
      </c>
      <c r="H18" s="15" t="s">
        <v>371</v>
      </c>
      <c r="I18" s="20" t="s">
        <v>1039</v>
      </c>
      <c r="J18" s="20" t="s">
        <v>2625</v>
      </c>
      <c r="K18" s="20"/>
      <c r="L18" s="60" t="s">
        <v>372</v>
      </c>
      <c r="M18" s="15"/>
      <c r="N18" s="18" t="b">
        <v>0</v>
      </c>
      <c r="O18" s="19" t="b">
        <v>1</v>
      </c>
      <c r="P18" s="19" t="b">
        <v>1</v>
      </c>
      <c r="Q18" s="17" t="str">
        <f>"(#"&amp;H18&amp;")=@{{ "&amp;E18&amp;"_"&amp;H18&amp;" }}@@: {{ "&amp;E18&amp;"_def_"&amp;H18&amp;" }}@@"</f>
        <v>(#deployment_comments)=@{{ field_deployment_comments }}@@: {{ field_def_deployment_comments }}@@</v>
      </c>
      <c r="R18" s="12" t="str">
        <f>"    "&amp;E18&amp;"_"&amp;H18&amp;": """&amp;I18&amp;""""</f>
        <v xml:space="preserve">    field_deployment_comments: "**\*Deployment Comments**"</v>
      </c>
      <c r="S18" s="12" t="str">
        <f t="shared" si="0"/>
        <v xml:space="preserve">    field_def_deployment_comments: "Comments describing additional details about the deployment."</v>
      </c>
    </row>
    <row r="19" spans="2:19" x14ac:dyDescent="0.25">
      <c r="B19" s="12">
        <v>40</v>
      </c>
      <c r="C19" s="12" t="s">
        <v>2651</v>
      </c>
      <c r="D19" s="12" t="s">
        <v>1717</v>
      </c>
      <c r="E19" s="12" t="s">
        <v>480</v>
      </c>
      <c r="F19" s="30" t="s">
        <v>2107</v>
      </c>
      <c r="G19" s="30" t="str">
        <f>"{term}`"&amp;I19&amp;"`"</f>
        <v>{term}`**Deployment Crew**`</v>
      </c>
      <c r="H19" s="15" t="s">
        <v>323</v>
      </c>
      <c r="I19" s="20" t="s">
        <v>1340</v>
      </c>
      <c r="J19" s="20" t="s">
        <v>2570</v>
      </c>
      <c r="K19" s="20"/>
      <c r="L19" s="60" t="s">
        <v>324</v>
      </c>
      <c r="M19" s="15"/>
      <c r="N19" s="18" t="b">
        <v>1</v>
      </c>
      <c r="O19" s="19" t="b">
        <v>1</v>
      </c>
      <c r="P19" s="19" t="b">
        <v>1</v>
      </c>
      <c r="Q19" s="17" t="str">
        <f>"(#"&amp;H19&amp;")=@{{ "&amp;E19&amp;"_"&amp;H19&amp;" }}@@: {{ "&amp;E19&amp;"_def_"&amp;H19&amp;" }}@@"</f>
        <v>(#deployment_crew)=@{{ field_deployment_crew }}@@: {{ field_def_deployment_crew }}@@</v>
      </c>
      <c r="R19" s="12" t="str">
        <f>"    "&amp;E19&amp;"_"&amp;H19&amp;": """&amp;I19&amp;""""</f>
        <v xml:space="preserve">    field_deployment_crew: "**Deployment Crew**"</v>
      </c>
      <c r="S19" s="12" t="str">
        <f t="shared" si="0"/>
        <v xml:space="preserve">    field_def_deployment_crew: "The first and last names of the individuals who collected data during the deployment visit."</v>
      </c>
    </row>
    <row r="20" spans="2:19" x14ac:dyDescent="0.25">
      <c r="B20" s="12">
        <v>41</v>
      </c>
      <c r="C20" s="12" t="s">
        <v>2651</v>
      </c>
      <c r="D20" s="12" t="s">
        <v>1717</v>
      </c>
      <c r="E20" s="12" t="s">
        <v>480</v>
      </c>
      <c r="F20" s="30" t="s">
        <v>2093</v>
      </c>
      <c r="G20" s="30" t="str">
        <f>"{term}`"&amp;I20&amp;"`"</f>
        <v>{term}`**Deployment End Date Time (DD-MMM-YYYY HH:MM:SS)**`</v>
      </c>
      <c r="H20" s="15" t="s">
        <v>321</v>
      </c>
      <c r="I20" s="20" t="s">
        <v>1341</v>
      </c>
      <c r="J20" s="20" t="s">
        <v>2571</v>
      </c>
      <c r="K20" s="20"/>
      <c r="L20" s="60" t="s">
        <v>322</v>
      </c>
      <c r="M20" s="15"/>
      <c r="N20" s="18" t="b">
        <v>1</v>
      </c>
      <c r="O20" s="19" t="b">
        <v>1</v>
      </c>
      <c r="P20" s="19" t="b">
        <v>1</v>
      </c>
      <c r="Q20" s="17" t="str">
        <f>"(#"&amp;H20&amp;")=@{{ "&amp;E20&amp;"_"&amp;H20&amp;" }}@@: {{ "&amp;E20&amp;"_def_"&amp;H20&amp;" }}@@"</f>
        <v>(#deployment_end_date_time)=@{{ field_deployment_end_date_time }}@@: {{ field_def_deployment_end_date_time }}@@</v>
      </c>
      <c r="R20" s="12" t="str">
        <f>"    "&amp;E20&amp;"_"&amp;H20&amp;": """&amp;I20&amp;""""</f>
        <v xml:space="preserve">    field_deployment_end_date_time: "**Deployment End Date Time (DD-MMM-YYYY HH:MM:SS)**"</v>
      </c>
      <c r="S20" s="12" t="str">
        <f t="shared" si="0"/>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21" spans="2:19" x14ac:dyDescent="0.25">
      <c r="B21" s="12">
        <v>42</v>
      </c>
      <c r="C21" s="12" t="s">
        <v>2651</v>
      </c>
      <c r="D21" s="12" t="s">
        <v>1717</v>
      </c>
      <c r="E21" s="12" t="s">
        <v>480</v>
      </c>
      <c r="F21" s="30" t="s">
        <v>2156</v>
      </c>
      <c r="G21" s="30" t="str">
        <f>"{term}`"&amp;I21&amp;"`"</f>
        <v>{term}`**\*Deployment Image Count**`</v>
      </c>
      <c r="H21" s="15" t="s">
        <v>369</v>
      </c>
      <c r="I21" s="20" t="s">
        <v>1040</v>
      </c>
      <c r="J21" s="20" t="s">
        <v>2626</v>
      </c>
      <c r="K21" s="20"/>
      <c r="L21" s="60" t="s">
        <v>370</v>
      </c>
      <c r="M21" s="15"/>
      <c r="N21" s="18" t="b">
        <v>0</v>
      </c>
      <c r="O21" s="19" t="b">
        <v>1</v>
      </c>
      <c r="P21" s="21" t="b">
        <v>0</v>
      </c>
      <c r="Q21" s="17" t="str">
        <f>"(#"&amp;H21&amp;")=@{{ "&amp;E21&amp;"_"&amp;H21&amp;" }}@@: {{ "&amp;E21&amp;"_def_"&amp;H21&amp;" }}@@"</f>
        <v>(#deployment_image_count)=@{{ field_deployment_image_count }}@@: {{ field_def_deployment_image_count }}@@</v>
      </c>
      <c r="R21" s="12" t="str">
        <f>"    "&amp;E21&amp;"_"&amp;H21&amp;": """&amp;I21&amp;""""</f>
        <v xml:space="preserve">    field_deployment_image_count: "**\*Deployment Image Count**"</v>
      </c>
      <c r="S21" s="12" t="str">
        <f t="shared" si="0"/>
        <v xml:space="preserve">    field_def_deployment_image_count: "The total number of images collected during the deployment, including false triggers (i.e., empty images with no wildlife or human present species) and those triggered by a time-lapse setting (if applicable)."</v>
      </c>
    </row>
    <row r="22" spans="2:19" x14ac:dyDescent="0.25">
      <c r="B22" s="12">
        <v>44</v>
      </c>
      <c r="C22" s="12" t="s">
        <v>2651</v>
      </c>
      <c r="D22" s="12" t="s">
        <v>1717</v>
      </c>
      <c r="E22" s="12" t="s">
        <v>480</v>
      </c>
      <c r="F22" s="30" t="s">
        <v>2018</v>
      </c>
      <c r="G22" s="30" t="str">
        <f>"{term}`"&amp;I22&amp;"`"</f>
        <v>{term}`**Deployment Name**`</v>
      </c>
      <c r="H22" s="15" t="s">
        <v>320</v>
      </c>
      <c r="I22" s="20" t="s">
        <v>1342</v>
      </c>
      <c r="J22" s="20" t="s">
        <v>2572</v>
      </c>
      <c r="K22" s="20"/>
      <c r="L22" s="60" t="s">
        <v>2195</v>
      </c>
      <c r="M22" s="15"/>
      <c r="N22" s="18" t="b">
        <v>1</v>
      </c>
      <c r="O22" s="19" t="b">
        <v>1</v>
      </c>
      <c r="P22" s="19" t="b">
        <v>1</v>
      </c>
      <c r="Q22" s="17" t="str">
        <f>"(#"&amp;H22&amp;")=@{{ "&amp;E22&amp;"_"&amp;H22&amp;" }}@@: {{ "&amp;E22&amp;"_def_"&amp;H22&amp;" }}@@"</f>
        <v>(#deployment_name)=@{{ field_deployment_name }}@@: {{ field_def_deployment_name }}@@</v>
      </c>
      <c r="R22" s="12" t="str">
        <f>"    "&amp;E22&amp;"_"&amp;H22&amp;": """&amp;I22&amp;""""</f>
        <v xml:space="preserve">    field_deployment_name: "**Deployment Name**"</v>
      </c>
      <c r="S22" s="12" t="str">
        <f t="shared" si="0"/>
        <v xml:space="preserve">    field_def_deployment_name: "A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v>
      </c>
    </row>
    <row r="23" spans="2:19" x14ac:dyDescent="0.25">
      <c r="B23" s="12">
        <v>45</v>
      </c>
      <c r="C23" s="12" t="s">
        <v>2651</v>
      </c>
      <c r="D23" s="12" t="s">
        <v>1717</v>
      </c>
      <c r="E23" s="12" t="s">
        <v>480</v>
      </c>
      <c r="F23" s="30" t="s">
        <v>2092</v>
      </c>
      <c r="G23" s="30" t="str">
        <f>"{term}`"&amp;I23&amp;"`"</f>
        <v>{term}`**Deployment Start Date Time (DD-MMM-YYYY HH:MM:SS)**`</v>
      </c>
      <c r="H23" s="15" t="s">
        <v>318</v>
      </c>
      <c r="I23" s="20" t="s">
        <v>1343</v>
      </c>
      <c r="J23" s="20" t="s">
        <v>2573</v>
      </c>
      <c r="K23" s="20"/>
      <c r="L23" s="60" t="s">
        <v>319</v>
      </c>
      <c r="M23" s="15"/>
      <c r="N23" s="18" t="b">
        <v>1</v>
      </c>
      <c r="O23" s="19" t="b">
        <v>1</v>
      </c>
      <c r="P23" s="19" t="b">
        <v>1</v>
      </c>
      <c r="Q23" s="17" t="str">
        <f>"(#"&amp;H23&amp;")=@{{ "&amp;E23&amp;"_"&amp;H23&amp;" }}@@: {{ "&amp;E23&amp;"_def_"&amp;H23&amp;" }}@@"</f>
        <v>(#deployment_start_date_time)=@{{ field_deployment_start_date_time }}@@: {{ field_def_deployment_start_date_time }}@@</v>
      </c>
      <c r="R23" s="12" t="str">
        <f>"    "&amp;E23&amp;"_"&amp;H23&amp;": """&amp;I23&amp;""""</f>
        <v xml:space="preserve">    field_deployment_start_date_time: "**Deployment Start Date Time (DD-MMM-YYYY HH:MM:SS)**"</v>
      </c>
      <c r="S23" s="12" t="str">
        <f t="shared" si="0"/>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24" spans="2:19" x14ac:dyDescent="0.25">
      <c r="B24" s="12">
        <v>107</v>
      </c>
      <c r="C24" s="12" t="s">
        <v>2651</v>
      </c>
      <c r="D24" s="12" t="s">
        <v>1715</v>
      </c>
      <c r="E24" s="12" t="s">
        <v>480</v>
      </c>
      <c r="F24" s="30" t="s">
        <v>2130</v>
      </c>
      <c r="G24" s="30" t="str">
        <f>"{term}`"&amp;I24&amp;"`"</f>
        <v>{term}`**\*# Of Images**`</v>
      </c>
      <c r="H24" s="15" t="s">
        <v>392</v>
      </c>
      <c r="I24" s="16" t="s">
        <v>1048</v>
      </c>
      <c r="J24" s="16" t="s">
        <v>2634</v>
      </c>
      <c r="K24" s="16"/>
      <c r="L24" s="60" t="s">
        <v>393</v>
      </c>
      <c r="M24" s="15"/>
      <c r="N24" s="18" t="b">
        <v>0</v>
      </c>
      <c r="O24" s="19" t="b">
        <v>1</v>
      </c>
      <c r="P24" s="19" t="b">
        <v>1</v>
      </c>
      <c r="Q24" s="17" t="str">
        <f>"(#"&amp;H24&amp;")=@{{ "&amp;E24&amp;"_"&amp;H24&amp;" }}@@: {{ "&amp;E24&amp;"_def_"&amp;H24&amp;" }}@@"</f>
        <v>(#number_of_images)=@{{ field_number_of_images }}@@: {{ field_def_number_of_images }}@@</v>
      </c>
      <c r="R24" s="12" t="str">
        <f>"    "&amp;E24&amp;"_"&amp;H24&amp;": """&amp;I24&amp;""""</f>
        <v xml:space="preserve">    field_number_of_images: "**\*# Of Images**"</v>
      </c>
      <c r="S24" s="12" t="str">
        <f t="shared" si="0"/>
        <v xml:space="preserve">    field_def_number_of_images: "The number of images on an SD card."</v>
      </c>
    </row>
    <row r="25" spans="2:19" x14ac:dyDescent="0.25">
      <c r="B25" s="12">
        <v>9</v>
      </c>
      <c r="C25" s="12" t="s">
        <v>2651</v>
      </c>
      <c r="D25" s="12" t="s">
        <v>1715</v>
      </c>
      <c r="E25" s="12" t="s">
        <v>480</v>
      </c>
      <c r="F25" s="30" t="s">
        <v>2175</v>
      </c>
      <c r="G25" s="30" t="str">
        <f>"{term}`"&amp;I25&amp;"`"</f>
        <v>{term}`***Batteries Replaced**`</v>
      </c>
      <c r="H25" s="15" t="s">
        <v>387</v>
      </c>
      <c r="I25" s="20" t="s">
        <v>1732</v>
      </c>
      <c r="J25" s="20" t="s">
        <v>2559</v>
      </c>
      <c r="K25" s="20"/>
      <c r="L25" s="60" t="s">
        <v>388</v>
      </c>
      <c r="M25" s="15"/>
      <c r="N25" s="18" t="b">
        <v>0</v>
      </c>
      <c r="O25" s="19" t="b">
        <v>1</v>
      </c>
      <c r="P25" s="19" t="b">
        <v>1</v>
      </c>
      <c r="Q25" s="17" t="str">
        <f>"(#"&amp;H25&amp;")=@{{ "&amp;E25&amp;"_"&amp;H25&amp;" }}@@: {{ "&amp;E25&amp;"_def_"&amp;H25&amp;" }}@@"</f>
        <v>(#batteries_replaced)=@{{ field_batteries_replaced }}@@: {{ field_def_batteries_replaced }}@@</v>
      </c>
      <c r="R25" s="12" t="str">
        <f>"    "&amp;E25&amp;"_"&amp;H25&amp;": """&amp;I25&amp;""""</f>
        <v xml:space="preserve">    field_batteries_replaced: "***Batteries Replaced**"</v>
      </c>
      <c r="S25" s="12" t="str">
        <f t="shared" si="0"/>
        <v xml:space="preserve">    field_def_batteries_replaced: "Whether the camera's batteries were replaced."</v>
      </c>
    </row>
    <row r="26" spans="2:19" x14ac:dyDescent="0.25">
      <c r="B26" s="12">
        <v>10</v>
      </c>
      <c r="C26" s="12" t="s">
        <v>2651</v>
      </c>
      <c r="D26" s="12" t="s">
        <v>1715</v>
      </c>
      <c r="E26" s="12" t="s">
        <v>480</v>
      </c>
      <c r="F26" s="30" t="s">
        <v>2080</v>
      </c>
      <c r="G26" s="30" t="str">
        <f>"{term}`"&amp;I26&amp;"`"</f>
        <v>{term}`**\*Behaviour**`</v>
      </c>
      <c r="H26" s="15" t="s">
        <v>386</v>
      </c>
      <c r="I26" s="16" t="s">
        <v>1029</v>
      </c>
      <c r="J26" s="16" t="s">
        <v>31</v>
      </c>
      <c r="K26" s="16"/>
      <c r="L26" s="60" t="s">
        <v>408</v>
      </c>
      <c r="M26" s="15"/>
      <c r="N26" s="18" t="b">
        <v>0</v>
      </c>
      <c r="O26" s="19" t="b">
        <v>1</v>
      </c>
      <c r="P26" s="19" t="b">
        <v>1</v>
      </c>
      <c r="Q26" s="17" t="str">
        <f>"(#"&amp;H26&amp;")=@{{ "&amp;E26&amp;"_"&amp;H26&amp;" }}@@: {{ "&amp;E26&amp;"_def_"&amp;H26&amp;" }}@@"</f>
        <v>(#behaviour)=@{{ field_behaviour }}@@: {{ field_def_behaviour }}@@</v>
      </c>
      <c r="R26" s="12" t="str">
        <f>"    "&amp;E26&amp;"_"&amp;H26&amp;": """&amp;I26&amp;""""</f>
        <v xml:space="preserve">    field_behaviour: "**\*Behaviour**"</v>
      </c>
      <c r="S26" s="12" t="str">
        <f t="shared" si="0"/>
        <v xml:space="preserve">    field_def_behaviour: "The behaviour of the individual(s) being categorized (e.g., 'Standing,' 'Drinking,' 'Vigilant,' etc.)."</v>
      </c>
    </row>
    <row r="27" spans="2:19" x14ac:dyDescent="0.25">
      <c r="B27" s="12">
        <v>11</v>
      </c>
      <c r="C27" s="12" t="s">
        <v>2651</v>
      </c>
      <c r="D27" s="12" t="s">
        <v>1715</v>
      </c>
      <c r="E27" s="12" t="s">
        <v>480</v>
      </c>
      <c r="F27" s="30" t="s">
        <v>2168</v>
      </c>
      <c r="G27" s="30" t="str">
        <f>"{term}`"&amp;I27&amp;"`"</f>
        <v>{term}`**\*Camera Active On Arrival**`</v>
      </c>
      <c r="H27" s="15" t="s">
        <v>384</v>
      </c>
      <c r="I27" s="20" t="s">
        <v>1030</v>
      </c>
      <c r="J27" s="20" t="s">
        <v>2616</v>
      </c>
      <c r="K27" s="20"/>
      <c r="L27" s="60" t="s">
        <v>385</v>
      </c>
      <c r="M27" s="15"/>
      <c r="N27" s="18" t="b">
        <v>0</v>
      </c>
      <c r="O27" s="19" t="b">
        <v>1</v>
      </c>
      <c r="P27" s="19" t="b">
        <v>1</v>
      </c>
      <c r="Q27" s="17" t="str">
        <f>"(#"&amp;H27&amp;")=@{{ "&amp;E27&amp;"_"&amp;H27&amp;" }}@@: {{ "&amp;E27&amp;"_def_"&amp;H27&amp;" }}@@"</f>
        <v>(#camera_active_on_arrival)=@{{ field_camera_active_on_arrival }}@@: {{ field_def_camera_active_on_arrival }}@@</v>
      </c>
      <c r="R27" s="12" t="str">
        <f>"    "&amp;E27&amp;"_"&amp;H27&amp;": """&amp;I27&amp;""""</f>
        <v xml:space="preserve">    field_camera_active_on_arrival: "**\*Camera Active On Arrival**"</v>
      </c>
      <c r="S27" s="12" t="str">
        <f t="shared" si="0"/>
        <v xml:space="preserve">    field_def_camera_active_on_arrival: "Whether a camera was functional upon arrival."</v>
      </c>
    </row>
    <row r="28" spans="2:19" x14ac:dyDescent="0.25">
      <c r="B28" s="12">
        <v>12</v>
      </c>
      <c r="C28" s="12" t="s">
        <v>2651</v>
      </c>
      <c r="D28" s="12" t="s">
        <v>1715</v>
      </c>
      <c r="E28" s="12" t="s">
        <v>480</v>
      </c>
      <c r="F28" s="30" t="s">
        <v>2169</v>
      </c>
      <c r="G28" s="30" t="str">
        <f>"{term}`"&amp;I28&amp;"`"</f>
        <v>{term}`**\*Camera Active On Departure**`</v>
      </c>
      <c r="H28" s="15" t="s">
        <v>382</v>
      </c>
      <c r="I28" s="20" t="s">
        <v>1031</v>
      </c>
      <c r="J28" s="20" t="s">
        <v>2617</v>
      </c>
      <c r="K28" s="20"/>
      <c r="L28" s="60" t="s">
        <v>383</v>
      </c>
      <c r="M28" s="15"/>
      <c r="N28" s="18" t="b">
        <v>0</v>
      </c>
      <c r="O28" s="19" t="b">
        <v>1</v>
      </c>
      <c r="P28" s="19" t="b">
        <v>1</v>
      </c>
      <c r="Q28" s="17" t="str">
        <f>"(#"&amp;H28&amp;")=@{{ "&amp;E28&amp;"_"&amp;H28&amp;" }}@@: {{ "&amp;E28&amp;"_def_"&amp;H28&amp;" }}@@"</f>
        <v>(#camera_active_on_departure)=@{{ field_camera_active_on_departure }}@@: {{ field_def_camera_active_on_departure }}@@</v>
      </c>
      <c r="R28" s="12" t="str">
        <f>"    "&amp;E28&amp;"_"&amp;H28&amp;": """&amp;I28&amp;""""</f>
        <v xml:space="preserve">    field_camera_active_on_departure: "**\*Camera Active On Departure**"</v>
      </c>
      <c r="S28" s="12" t="str">
        <f t="shared" si="0"/>
        <v xml:space="preserve">    field_def_camera_active_on_departure: "Whether a camera was functional upon departure."</v>
      </c>
    </row>
    <row r="29" spans="2:19" x14ac:dyDescent="0.25">
      <c r="B29" s="12">
        <v>15</v>
      </c>
      <c r="C29" s="12" t="s">
        <v>2651</v>
      </c>
      <c r="D29" s="12" t="s">
        <v>1715</v>
      </c>
      <c r="E29" s="12" t="s">
        <v>480</v>
      </c>
      <c r="F29" s="30" t="s">
        <v>2174</v>
      </c>
      <c r="G29" s="30" t="str">
        <f>"{term}`"&amp;I29&amp;"`"</f>
        <v>{term}`**\*Camera Damaged**`</v>
      </c>
      <c r="H29" s="15" t="s">
        <v>379</v>
      </c>
      <c r="I29" s="20" t="s">
        <v>1033</v>
      </c>
      <c r="J29" s="20" t="s">
        <v>2619</v>
      </c>
      <c r="K29" s="20"/>
      <c r="L29" s="60" t="s">
        <v>380</v>
      </c>
      <c r="M29" s="15"/>
      <c r="N29" s="18" t="b">
        <v>0</v>
      </c>
      <c r="O29" s="19" t="b">
        <v>1</v>
      </c>
      <c r="P29" s="19" t="b">
        <v>1</v>
      </c>
      <c r="Q29" s="17" t="str">
        <f>"(#"&amp;H29&amp;")=@{{ "&amp;E29&amp;"_"&amp;H29&amp;" }}@@: {{ "&amp;E29&amp;"_def_"&amp;H29&amp;" }}@@"</f>
        <v>(#camera_damaged)=@{{ field_camera_damaged }}@@: {{ field_def_camera_damaged }}@@</v>
      </c>
      <c r="R29" s="12" t="str">
        <f>"    "&amp;E29&amp;"_"&amp;H29&amp;": """&amp;I29&amp;""""</f>
        <v xml:space="preserve">    field_camera_damaged: "**\*Camera Damaged**"</v>
      </c>
      <c r="S29" s="12" t="str">
        <f t="shared" si="0"/>
        <v xml:space="preserve">    field_def_camera_damaged: "Whether the camera was damaged or malfunctioning; if there is any damage to the device (physical or mechanical), the crew should describe the damage in the Service*/Retrieval Comments."</v>
      </c>
    </row>
    <row r="30" spans="2:19" x14ac:dyDescent="0.25">
      <c r="B30" s="12">
        <v>19</v>
      </c>
      <c r="C30" s="12" t="s">
        <v>2651</v>
      </c>
      <c r="D30" s="12" t="s">
        <v>1715</v>
      </c>
      <c r="E30" s="12" t="s">
        <v>480</v>
      </c>
      <c r="F30" s="30" t="s">
        <v>2016</v>
      </c>
      <c r="G30" s="30" t="str">
        <f>"{term}`"&amp;I30&amp;"`"</f>
        <v>{term}`**Camera ID**`</v>
      </c>
      <c r="H30" s="15" t="s">
        <v>329</v>
      </c>
      <c r="I30" s="20" t="s">
        <v>1336</v>
      </c>
      <c r="J30" s="20" t="s">
        <v>2562</v>
      </c>
      <c r="K30" s="20"/>
      <c r="L30" s="60" t="s">
        <v>330</v>
      </c>
      <c r="M30" s="15"/>
      <c r="N30" s="18" t="b">
        <v>1</v>
      </c>
      <c r="O30" s="19" t="b">
        <v>1</v>
      </c>
      <c r="P30" s="19" t="b">
        <v>1</v>
      </c>
      <c r="Q30" s="17" t="str">
        <f>"(#"&amp;H30&amp;")=@{{ "&amp;E30&amp;"_"&amp;H30&amp;" }}@@: {{ "&amp;E30&amp;"_def_"&amp;H30&amp;" }}@@"</f>
        <v>(#camera_id)=@{{ field_camera_id }}@@: {{ field_def_camera_id }}@@</v>
      </c>
      <c r="R30" s="12" t="str">
        <f>"    "&amp;E30&amp;"_"&amp;H30&amp;": """&amp;I30&amp;""""</f>
        <v xml:space="preserve">    field_camera_id: "**Camera ID**"</v>
      </c>
      <c r="S30" s="12" t="str">
        <f t="shared" si="0"/>
        <v xml:space="preserve">    field_def_camera_id: "A unique alphanumeric ID for the camera that distinguishes it from other cameras of the same make or model."</v>
      </c>
    </row>
    <row r="31" spans="2:19" x14ac:dyDescent="0.25">
      <c r="B31" s="12">
        <v>24</v>
      </c>
      <c r="C31" s="12" t="s">
        <v>2651</v>
      </c>
      <c r="D31" s="12" t="s">
        <v>1715</v>
      </c>
      <c r="E31" s="12" t="s">
        <v>480</v>
      </c>
      <c r="F31" s="30" t="s">
        <v>2120</v>
      </c>
      <c r="G31" s="30" t="str">
        <f>"{term}`"&amp;I31&amp;"`"</f>
        <v>{term}`**Camera Make**`</v>
      </c>
      <c r="H31" s="15" t="s">
        <v>327</v>
      </c>
      <c r="I31" s="20" t="s">
        <v>1337</v>
      </c>
      <c r="J31" s="20" t="s">
        <v>2564</v>
      </c>
      <c r="K31" s="20"/>
      <c r="L31" s="60" t="s">
        <v>413</v>
      </c>
      <c r="M31" s="15"/>
      <c r="N31" s="18" t="b">
        <v>1</v>
      </c>
      <c r="O31" s="19" t="b">
        <v>1</v>
      </c>
      <c r="P31" s="19" t="b">
        <v>1</v>
      </c>
      <c r="Q31" s="17" t="str">
        <f>"(#"&amp;H31&amp;")=@{{ "&amp;E31&amp;"_"&amp;H31&amp;" }}@@: {{ "&amp;E31&amp;"_def_"&amp;H31&amp;" }}@@"</f>
        <v>(#camera_make)=@{{ field_camera_make }}@@: {{ field_def_camera_make }}@@</v>
      </c>
      <c r="R31" s="12" t="str">
        <f>"    "&amp;E31&amp;"_"&amp;H31&amp;": """&amp;I31&amp;""""</f>
        <v xml:space="preserve">    field_camera_make: "**Camera Make**"</v>
      </c>
      <c r="S31" s="12" t="str">
        <f t="shared" si="0"/>
        <v xml:space="preserve">    field_def_camera_make: "The make of a particular camera (i.e., the manufacturer, e.g., 'Reconyx' or 'Bushnell')."</v>
      </c>
    </row>
    <row r="32" spans="2:19" x14ac:dyDescent="0.25">
      <c r="B32" s="12">
        <v>25</v>
      </c>
      <c r="C32" s="12" t="s">
        <v>2651</v>
      </c>
      <c r="D32" s="12" t="s">
        <v>1715</v>
      </c>
      <c r="E32" s="12" t="s">
        <v>480</v>
      </c>
      <c r="F32" s="30" t="s">
        <v>2125</v>
      </c>
      <c r="G32" s="30" t="str">
        <f>"{term}`"&amp;I32&amp;"`"</f>
        <v>{term}`**Camera Model**`</v>
      </c>
      <c r="H32" s="15" t="s">
        <v>326</v>
      </c>
      <c r="I32" s="20" t="s">
        <v>1338</v>
      </c>
      <c r="J32" s="20" t="s">
        <v>2566</v>
      </c>
      <c r="K32" s="20"/>
      <c r="L32" s="60" t="s">
        <v>414</v>
      </c>
      <c r="M32" s="15"/>
      <c r="N32" s="18" t="b">
        <v>1</v>
      </c>
      <c r="O32" s="19" t="b">
        <v>1</v>
      </c>
      <c r="P32" s="19" t="b">
        <v>1</v>
      </c>
      <c r="Q32" s="17" t="str">
        <f>"(#"&amp;H32&amp;")=@{{ "&amp;E32&amp;"_"&amp;H32&amp;" }}@@: {{ "&amp;E32&amp;"_def_"&amp;H32&amp;" }}@@"</f>
        <v>(#camera_model)=@{{ field_camera_model }}@@: {{ field_def_camera_model }}@@</v>
      </c>
      <c r="R32" s="12" t="str">
        <f>"    "&amp;E32&amp;"_"&amp;H32&amp;": """&amp;I32&amp;""""</f>
        <v xml:space="preserve">    field_camera_model: "**Camera Model**"</v>
      </c>
      <c r="S32" s="12" t="str">
        <f t="shared" si="0"/>
        <v xml:space="preserve">    field_def_camera_model: "The model number or name of a particular camera (e.g., 'PC900' or 'Trophy Cam HD')."</v>
      </c>
    </row>
    <row r="33" spans="2:19" x14ac:dyDescent="0.25">
      <c r="B33" s="12">
        <v>26</v>
      </c>
      <c r="C33" s="12" t="s">
        <v>2651</v>
      </c>
      <c r="D33" s="12" t="s">
        <v>1715</v>
      </c>
      <c r="E33" s="12" t="s">
        <v>480</v>
      </c>
      <c r="F33" s="30" t="s">
        <v>2147</v>
      </c>
      <c r="G33" s="30" t="str">
        <f>"{term}`"&amp;I33&amp;"`"</f>
        <v>{term}`**Camera Serial Number**`</v>
      </c>
      <c r="H33" s="15" t="s">
        <v>325</v>
      </c>
      <c r="I33" s="20" t="s">
        <v>1339</v>
      </c>
      <c r="J33" s="20" t="s">
        <v>2568</v>
      </c>
      <c r="K33" s="20"/>
      <c r="L33" s="60" t="s">
        <v>415</v>
      </c>
      <c r="M33" s="15"/>
      <c r="N33" s="18" t="b">
        <v>1</v>
      </c>
      <c r="O33" s="19" t="b">
        <v>1</v>
      </c>
      <c r="P33" s="19" t="b">
        <v>1</v>
      </c>
      <c r="Q33" s="17" t="str">
        <f>"(#"&amp;H33&amp;")=@{{ "&amp;E33&amp;"_"&amp;H33&amp;" }}@@: {{ "&amp;E33&amp;"_def_"&amp;H33&amp;" }}@@"</f>
        <v>(#camera_serial_number)=@{{ field_camera_serial_number }}@@: {{ field_def_camera_serial_number }}@@</v>
      </c>
      <c r="R33" s="12" t="str">
        <f>"    "&amp;E33&amp;"_"&amp;H33&amp;": """&amp;I33&amp;""""</f>
        <v xml:space="preserve">    field_camera_serial_number: "**Camera Serial Number**"</v>
      </c>
      <c r="S33" s="12" t="str">
        <f t="shared" si="0"/>
        <v xml:space="preserve">    field_def_camera_serial_number: "The serial number of a particular camera, which is usually found inside the camera cover (e.g., 'P900FF04152022')."</v>
      </c>
    </row>
    <row r="34" spans="2:19" x14ac:dyDescent="0.25">
      <c r="B34" s="12">
        <v>69</v>
      </c>
      <c r="C34" s="12" t="s">
        <v>2651</v>
      </c>
      <c r="D34" s="12" t="s">
        <v>1715</v>
      </c>
      <c r="E34" s="12" t="s">
        <v>480</v>
      </c>
      <c r="F34" s="30" t="s">
        <v>2022</v>
      </c>
      <c r="G34" s="30" t="str">
        <f>"{term}`"&amp;I34&amp;"`"</f>
        <v>{term}`**Image Name**`</v>
      </c>
      <c r="H34" s="15" t="s">
        <v>311</v>
      </c>
      <c r="I34" s="20" t="s">
        <v>1346</v>
      </c>
      <c r="J34" s="20" t="s">
        <v>2578</v>
      </c>
      <c r="K34" s="20"/>
      <c r="L34" s="60" t="s">
        <v>427</v>
      </c>
      <c r="M34" s="15"/>
      <c r="N34" s="18" t="b">
        <v>1</v>
      </c>
      <c r="O34" s="19" t="b">
        <v>1</v>
      </c>
      <c r="P34" s="19" t="b">
        <v>1</v>
      </c>
      <c r="Q34" s="17" t="str">
        <f>"(#"&amp;H34&amp;")=@{{ "&amp;E34&amp;"_"&amp;H34&amp;" }}@@: {{ "&amp;E34&amp;"_def_"&amp;H34&amp;" }}@@"</f>
        <v>(#image_name)=@{{ field_image_name }}@@: {{ field_def_image_name }}@@</v>
      </c>
      <c r="R34" s="12" t="str">
        <f>"    "&amp;E34&amp;"_"&amp;H34&amp;": """&amp;I34&amp;""""</f>
        <v xml:space="preserve">    field_image_name: "**Image Name**"</v>
      </c>
      <c r="S34" s="12" t="str">
        <f t="shared" si="0"/>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35" spans="2:19" x14ac:dyDescent="0.25">
      <c r="B35" s="12">
        <v>88</v>
      </c>
      <c r="C35" s="12" t="s">
        <v>2651</v>
      </c>
      <c r="D35" s="12" t="s">
        <v>1715</v>
      </c>
      <c r="E35" s="12" t="s">
        <v>480</v>
      </c>
      <c r="F35" s="30" t="s">
        <v>2159</v>
      </c>
      <c r="G35" s="30" t="str">
        <f>"{term}`"&amp;I35&amp;"`"</f>
        <v>{term}`**\*Key ID`</v>
      </c>
      <c r="H35" s="15" t="s">
        <v>361</v>
      </c>
      <c r="I35" s="20" t="s">
        <v>1047</v>
      </c>
      <c r="J35" s="20" t="s">
        <v>2633</v>
      </c>
      <c r="K35" s="20"/>
      <c r="L35" s="60" t="s">
        <v>466</v>
      </c>
      <c r="M35" s="15"/>
      <c r="N35" s="18" t="b">
        <v>0</v>
      </c>
      <c r="O35" s="19" t="b">
        <v>1</v>
      </c>
      <c r="P35" s="19" t="b">
        <v>1</v>
      </c>
      <c r="Q35" s="17" t="str">
        <f>"(#"&amp;H35&amp;")=@{{ "&amp;E35&amp;"_"&amp;H35&amp;" }}@@: {{ "&amp;E35&amp;"_def_"&amp;H35&amp;" }}@@"</f>
        <v>(#key_id)=@{{ field_key_id }}@@: {{ field_def_key_id }}@@</v>
      </c>
      <c r="R35" s="12" t="str">
        <f>"    "&amp;E35&amp;"_"&amp;H35&amp;": """&amp;I35&amp;""""</f>
        <v xml:space="preserve">    field_key_id: "**\*Key ID"</v>
      </c>
      <c r="S35" s="12" t="str">
        <f t="shared" si="0"/>
        <v xml:space="preserve">    field_def_key_id: "The unique ID for the specific key or set of keys used to lock*/secure the camera to the post, tree, etc."</v>
      </c>
    </row>
    <row r="36" spans="2:19" x14ac:dyDescent="0.25">
      <c r="B36" s="12">
        <v>99</v>
      </c>
      <c r="C36" s="12" t="s">
        <v>2651</v>
      </c>
      <c r="D36" s="12" t="s">
        <v>1715</v>
      </c>
      <c r="E36" s="12" t="s">
        <v>480</v>
      </c>
      <c r="F36" s="30" t="s">
        <v>1943</v>
      </c>
      <c r="G36" s="30" t="str">
        <f>"{term}`"&amp;I36&amp;"`"</f>
        <v>{term}`**New Camera ID**`</v>
      </c>
      <c r="H36" s="15" t="s">
        <v>401</v>
      </c>
      <c r="I36" s="20" t="s">
        <v>299</v>
      </c>
      <c r="J36" s="20" t="s">
        <v>2560</v>
      </c>
      <c r="K36" s="20"/>
      <c r="L36" s="60">
        <v>999</v>
      </c>
      <c r="M36" s="15"/>
      <c r="N36" s="18" t="b">
        <v>1</v>
      </c>
      <c r="O36" s="21" t="b">
        <v>0</v>
      </c>
      <c r="P36" s="21" t="b">
        <v>0</v>
      </c>
      <c r="Q36" s="17" t="str">
        <f>"(#"&amp;H36&amp;")=@{{ "&amp;E36&amp;"_"&amp;H36&amp;" }}@@: {{ "&amp;E36&amp;"_def_"&amp;H36&amp;" }}@@"</f>
        <v>(#cam_id_new)=@{{ field_cam_id_new }}@@: {{ field_def_cam_id_new }}@@</v>
      </c>
      <c r="R36" s="12" t="str">
        <f>"    "&amp;E36&amp;"_"&amp;H36&amp;": """&amp;I36&amp;""""</f>
        <v xml:space="preserve">    field_cam_id_new: "**New Camera ID**"</v>
      </c>
      <c r="S36" s="12" t="str">
        <f t="shared" si="0"/>
        <v/>
      </c>
    </row>
    <row r="37" spans="2:19" x14ac:dyDescent="0.25">
      <c r="B37" s="12">
        <v>100</v>
      </c>
      <c r="C37" s="12" t="s">
        <v>2651</v>
      </c>
      <c r="D37" s="12" t="s">
        <v>1715</v>
      </c>
      <c r="E37" s="12" t="s">
        <v>480</v>
      </c>
      <c r="F37" s="30" t="s">
        <v>1944</v>
      </c>
      <c r="G37" s="30" t="str">
        <f>"{term}`"&amp;I37&amp;"`"</f>
        <v>{term}`**New Camera Make**`</v>
      </c>
      <c r="H37" s="15" t="s">
        <v>398</v>
      </c>
      <c r="I37" s="20" t="s">
        <v>298</v>
      </c>
      <c r="J37" s="20" t="s">
        <v>2565</v>
      </c>
      <c r="K37" s="20"/>
      <c r="L37" s="60">
        <v>999</v>
      </c>
      <c r="M37" s="15"/>
      <c r="N37" s="18" t="b">
        <v>1</v>
      </c>
      <c r="O37" s="21" t="b">
        <v>0</v>
      </c>
      <c r="P37" s="21" t="b">
        <v>0</v>
      </c>
      <c r="Q37" s="17" t="str">
        <f>"(#"&amp;H37&amp;")=@{{ "&amp;E37&amp;"_"&amp;H37&amp;" }}@@: {{ "&amp;E37&amp;"_def_"&amp;H37&amp;" }}@@"</f>
        <v>(#camera_make_new)=@{{ field_camera_make_new }}@@: {{ field_def_camera_make_new }}@@</v>
      </c>
      <c r="R37" s="12" t="str">
        <f>"    "&amp;E37&amp;"_"&amp;H37&amp;": """&amp;I37&amp;""""</f>
        <v xml:space="preserve">    field_camera_make_new: "**New Camera Make**"</v>
      </c>
      <c r="S37" s="12" t="str">
        <f t="shared" si="0"/>
        <v/>
      </c>
    </row>
    <row r="38" spans="2:19" x14ac:dyDescent="0.25">
      <c r="B38" s="12">
        <v>101</v>
      </c>
      <c r="C38" s="12" t="s">
        <v>2651</v>
      </c>
      <c r="D38" s="12" t="s">
        <v>1715</v>
      </c>
      <c r="E38" s="12" t="s">
        <v>480</v>
      </c>
      <c r="F38" s="30" t="s">
        <v>1945</v>
      </c>
      <c r="G38" s="30" t="str">
        <f>"{term}`"&amp;I38&amp;"`"</f>
        <v>{term}`**New Camera Model**`</v>
      </c>
      <c r="H38" s="15" t="s">
        <v>399</v>
      </c>
      <c r="I38" s="20" t="s">
        <v>297</v>
      </c>
      <c r="J38" s="20" t="s">
        <v>2567</v>
      </c>
      <c r="K38" s="20"/>
      <c r="L38" s="60">
        <v>999</v>
      </c>
      <c r="M38" s="15"/>
      <c r="N38" s="18" t="b">
        <v>1</v>
      </c>
      <c r="O38" s="21" t="b">
        <v>0</v>
      </c>
      <c r="P38" s="21" t="b">
        <v>0</v>
      </c>
      <c r="Q38" s="17" t="str">
        <f>"(#"&amp;H38&amp;")=@{{ "&amp;E38&amp;"_"&amp;H38&amp;" }}@@: {{ "&amp;E38&amp;"_def_"&amp;H38&amp;" }}@@"</f>
        <v>(#camera_model_new)=@{{ field_camera_model_new }}@@: {{ field_def_camera_model_new }}@@</v>
      </c>
      <c r="R38" s="12" t="str">
        <f>"    "&amp;E38&amp;"_"&amp;H38&amp;": """&amp;I38&amp;""""</f>
        <v xml:space="preserve">    field_camera_model_new: "**New Camera Model**"</v>
      </c>
      <c r="S38" s="12" t="str">
        <f t="shared" si="0"/>
        <v/>
      </c>
    </row>
    <row r="39" spans="2:19" x14ac:dyDescent="0.25">
      <c r="B39" s="12">
        <v>102</v>
      </c>
      <c r="C39" s="12" t="s">
        <v>2651</v>
      </c>
      <c r="D39" s="12" t="s">
        <v>1715</v>
      </c>
      <c r="E39" s="12" t="s">
        <v>480</v>
      </c>
      <c r="F39" s="30" t="s">
        <v>1946</v>
      </c>
      <c r="G39" s="30" t="str">
        <f>"{term}`"&amp;I39&amp;"`"</f>
        <v>{term}`**New Camera Serial Number**`</v>
      </c>
      <c r="H39" s="15" t="s">
        <v>400</v>
      </c>
      <c r="I39" s="20" t="s">
        <v>296</v>
      </c>
      <c r="J39" s="20" t="s">
        <v>2569</v>
      </c>
      <c r="K39" s="20"/>
      <c r="L39" s="60">
        <v>999</v>
      </c>
      <c r="M39" s="15"/>
      <c r="N39" s="18" t="b">
        <v>1</v>
      </c>
      <c r="O39" s="21" t="b">
        <v>0</v>
      </c>
      <c r="P39" s="21" t="b">
        <v>0</v>
      </c>
      <c r="Q39" s="17" t="str">
        <f>"(#"&amp;H39&amp;")=@{{ "&amp;E39&amp;"_"&amp;H39&amp;" }}@@: {{ "&amp;E39&amp;"_def_"&amp;H39&amp;" }}@@"</f>
        <v>(#camera_serial_number_new)=@{{ field_camera_serial_number_new }}@@: {{ field_def_camera_serial_number_new }}@@</v>
      </c>
      <c r="R39" s="12" t="str">
        <f>"    "&amp;E39&amp;"_"&amp;H39&amp;": """&amp;I39&amp;""""</f>
        <v xml:space="preserve">    field_camera_serial_number_new: "**New Camera Serial Number**"</v>
      </c>
      <c r="S39" s="12" t="str">
        <f t="shared" si="0"/>
        <v/>
      </c>
    </row>
    <row r="40" spans="2:19" x14ac:dyDescent="0.25">
      <c r="B40" s="12">
        <v>103</v>
      </c>
      <c r="C40" s="12" t="s">
        <v>2651</v>
      </c>
      <c r="D40" s="12" t="s">
        <v>1715</v>
      </c>
      <c r="E40" s="12" t="s">
        <v>480</v>
      </c>
      <c r="F40" s="30" t="s">
        <v>1947</v>
      </c>
      <c r="G40" s="30" t="str">
        <f>"{term}`"&amp;I40&amp;"`"</f>
        <v>{term}`***New SD Card ID`</v>
      </c>
      <c r="H40" s="15" t="s">
        <v>402</v>
      </c>
      <c r="I40" s="20" t="s">
        <v>1729</v>
      </c>
      <c r="J40" s="20" t="s">
        <v>2593</v>
      </c>
      <c r="K40" s="20"/>
      <c r="L40" s="60">
        <v>999</v>
      </c>
      <c r="M40" s="15"/>
      <c r="N40" s="18" t="b">
        <v>0</v>
      </c>
      <c r="O40" s="19" t="b">
        <v>1</v>
      </c>
      <c r="P40" s="19" t="b">
        <v>1</v>
      </c>
      <c r="Q40" s="17" t="str">
        <f>"(#"&amp;H40&amp;")=@{{ "&amp;E40&amp;"_"&amp;H40&amp;" }}@@: {{ "&amp;E40&amp;"_def_"&amp;H40&amp;" }}@@"</f>
        <v>(#sd_id_new)=@{{ field_sd_id_new }}@@: {{ field_def_sd_id_new }}@@</v>
      </c>
      <c r="R40" s="12" t="str">
        <f>"    "&amp;E40&amp;"_"&amp;H40&amp;": """&amp;I40&amp;""""</f>
        <v xml:space="preserve">    field_sd_id_new: "***New SD Card ID"</v>
      </c>
      <c r="S40" s="12" t="str">
        <f t="shared" si="0"/>
        <v/>
      </c>
    </row>
    <row r="41" spans="2:19" x14ac:dyDescent="0.25">
      <c r="B41" s="12">
        <v>128</v>
      </c>
      <c r="C41" s="12" t="s">
        <v>2651</v>
      </c>
      <c r="D41" s="12" t="s">
        <v>1715</v>
      </c>
      <c r="E41" s="12" t="s">
        <v>480</v>
      </c>
      <c r="F41" s="30" t="s">
        <v>2144</v>
      </c>
      <c r="G41" s="30" t="str">
        <f>"{term}`"&amp;I41&amp;"`"</f>
        <v>{term}`**\*Remaining Battery (%)`</v>
      </c>
      <c r="H41" s="15" t="s">
        <v>359</v>
      </c>
      <c r="I41" s="20" t="s">
        <v>1049</v>
      </c>
      <c r="J41" s="20" t="s">
        <v>2635</v>
      </c>
      <c r="K41" s="20"/>
      <c r="L41" s="60" t="s">
        <v>360</v>
      </c>
      <c r="M41" s="15"/>
      <c r="N41" s="18" t="b">
        <v>0</v>
      </c>
      <c r="O41" s="19" t="b">
        <v>1</v>
      </c>
      <c r="P41" s="19" t="b">
        <v>1</v>
      </c>
      <c r="Q41" s="17" t="str">
        <f>"(#"&amp;H41&amp;")=@{{ "&amp;E41&amp;"_"&amp;H41&amp;" }}@@: {{ "&amp;E41&amp;"_def_"&amp;H41&amp;" }}@@"</f>
        <v>(#remaining_battery_percent)=@{{ field_remaining_battery_percent }}@@: {{ field_def_remaining_battery_percent }}@@</v>
      </c>
      <c r="R41" s="12" t="str">
        <f>"    "&amp;E41&amp;"_"&amp;H41&amp;": """&amp;I41&amp;""""</f>
        <v xml:space="preserve">    field_remaining_battery_percent: "**\*Remaining Battery (%)"</v>
      </c>
      <c r="S41" s="12" t="str">
        <f t="shared" si="0"/>
        <v xml:space="preserve">    field_def_remaining_battery_percent: "The remaining battery power (%) of batteries within a camera."</v>
      </c>
    </row>
    <row r="42" spans="2:19" x14ac:dyDescent="0.25">
      <c r="B42" s="12">
        <v>133</v>
      </c>
      <c r="C42" s="12" t="s">
        <v>2651</v>
      </c>
      <c r="D42" s="12" t="s">
        <v>1715</v>
      </c>
      <c r="E42" s="12" t="s">
        <v>480</v>
      </c>
      <c r="F42" s="30" t="s">
        <v>2112</v>
      </c>
      <c r="G42" s="30" t="str">
        <f>"{term}`"&amp;I42&amp;"`"</f>
        <v>{term}`**\*SD Card ID`</v>
      </c>
      <c r="H42" s="15" t="s">
        <v>358</v>
      </c>
      <c r="I42" s="20" t="s">
        <v>1050</v>
      </c>
      <c r="J42" s="20" t="s">
        <v>2636</v>
      </c>
      <c r="K42" s="20"/>
      <c r="L42" s="60" t="s">
        <v>446</v>
      </c>
      <c r="M42" s="15"/>
      <c r="N42" s="18" t="b">
        <v>0</v>
      </c>
      <c r="O42" s="19" t="b">
        <v>1</v>
      </c>
      <c r="P42" s="19" t="b">
        <v>1</v>
      </c>
      <c r="Q42" s="17" t="str">
        <f>"(#"&amp;H42&amp;")=@{{ "&amp;E42&amp;"_"&amp;H42&amp;" }}@@: {{ "&amp;E42&amp;"_def_"&amp;H42&amp;" }}@@"</f>
        <v>(#sd_card_id)=@{{ field_sd_card_id }}@@: {{ field_def_sd_card_id }}@@</v>
      </c>
      <c r="R42" s="12" t="str">
        <f>"    "&amp;E42&amp;"_"&amp;H42&amp;": """&amp;I42&amp;""""</f>
        <v xml:space="preserve">    field_sd_card_id: "**\*SD Card ID"</v>
      </c>
      <c r="S42" s="12" t="str">
        <f t="shared" si="0"/>
        <v xml:space="preserve">    field_def_sd_card_id: "The ID label on an SD card (e.g., 'cmu_100')."</v>
      </c>
    </row>
    <row r="43" spans="2:19" x14ac:dyDescent="0.25">
      <c r="B43" s="12">
        <v>134</v>
      </c>
      <c r="C43" s="12" t="s">
        <v>2651</v>
      </c>
      <c r="D43" s="12" t="s">
        <v>1715</v>
      </c>
      <c r="E43" s="12" t="s">
        <v>480</v>
      </c>
      <c r="F43" s="30" t="s">
        <v>2176</v>
      </c>
      <c r="G43" s="30" t="str">
        <f>"{term}`"&amp;I43&amp;"`"</f>
        <v>{term}`**\*SD Card Replaced`</v>
      </c>
      <c r="H43" s="15" t="s">
        <v>356</v>
      </c>
      <c r="I43" s="20" t="s">
        <v>1051</v>
      </c>
      <c r="J43" s="20" t="s">
        <v>2637</v>
      </c>
      <c r="K43" s="20"/>
      <c r="L43" s="60" t="s">
        <v>357</v>
      </c>
      <c r="M43" s="15"/>
      <c r="N43" s="18" t="b">
        <v>0</v>
      </c>
      <c r="O43" s="19" t="b">
        <v>1</v>
      </c>
      <c r="P43" s="19" t="b">
        <v>1</v>
      </c>
      <c r="Q43" s="17" t="str">
        <f>"(#"&amp;H43&amp;")=@{{ "&amp;E43&amp;"_"&amp;H43&amp;" }}@@: {{ "&amp;E43&amp;"_def_"&amp;H43&amp;" }}@@"</f>
        <v>(#sd_card_replaced)=@{{ field_sd_card_replaced }}@@: {{ field_def_sd_card_replaced }}@@</v>
      </c>
      <c r="R43" s="12" t="str">
        <f>"    "&amp;E43&amp;"_"&amp;H43&amp;": """&amp;I43&amp;""""</f>
        <v xml:space="preserve">    field_sd_card_replaced: "**\*SD Card Replaced"</v>
      </c>
      <c r="S43" s="12" t="str">
        <f t="shared" si="0"/>
        <v xml:space="preserve">    field_def_sd_card_replaced: "Whether the SD card was replaced."</v>
      </c>
    </row>
    <row r="44" spans="2:19" x14ac:dyDescent="0.25">
      <c r="B44" s="12">
        <v>135</v>
      </c>
      <c r="C44" s="12" t="s">
        <v>2651</v>
      </c>
      <c r="D44" s="12" t="s">
        <v>1715</v>
      </c>
      <c r="E44" s="12" t="s">
        <v>480</v>
      </c>
      <c r="F44" s="30" t="s">
        <v>2145</v>
      </c>
      <c r="G44" s="30" t="str">
        <f>"{term}`"&amp;I44&amp;"`"</f>
        <v>{term}`**\*SD Card Status (% Full)`</v>
      </c>
      <c r="H44" s="15" t="s">
        <v>354</v>
      </c>
      <c r="I44" s="20" t="s">
        <v>1052</v>
      </c>
      <c r="J44" s="20" t="s">
        <v>2638</v>
      </c>
      <c r="K44" s="20"/>
      <c r="L44" s="60" t="s">
        <v>355</v>
      </c>
      <c r="M44" s="15"/>
      <c r="N44" s="18" t="b">
        <v>0</v>
      </c>
      <c r="O44" s="19" t="b">
        <v>1</v>
      </c>
      <c r="P44" s="19" t="b">
        <v>1</v>
      </c>
      <c r="Q44" s="17" t="str">
        <f>"(#"&amp;H44&amp;")=@{{ "&amp;E44&amp;"_"&amp;H44&amp;" }}@@: {{ "&amp;E44&amp;"_def_"&amp;H44&amp;" }}@@"</f>
        <v>(#sd_card_status)=@{{ field_sd_card_status }}@@: {{ field_def_sd_card_status }}@@</v>
      </c>
      <c r="R44" s="12" t="str">
        <f>"    "&amp;E44&amp;"_"&amp;H44&amp;": """&amp;I44&amp;""""</f>
        <v xml:space="preserve">    field_sd_card_status: "**\*SD Card Status (% Full)"</v>
      </c>
      <c r="S44" s="12" t="str">
        <f t="shared" si="0"/>
        <v xml:space="preserve">    field_def_sd_card_status: "The remaining storage capacity on an SD card; collected during a camera service or retrieval."</v>
      </c>
    </row>
    <row r="45" spans="2:19" x14ac:dyDescent="0.25">
      <c r="B45" s="12">
        <v>193</v>
      </c>
      <c r="C45" s="12" t="s">
        <v>2651</v>
      </c>
      <c r="D45" s="12" t="s">
        <v>1720</v>
      </c>
      <c r="E45" s="12" t="s">
        <v>480</v>
      </c>
      <c r="F45" s="30" t="s">
        <v>2171</v>
      </c>
      <c r="G45" s="30" t="str">
        <f>"{term}`"&amp;I45&amp;"`"</f>
        <v>{term}`**\*Walktest Complete`</v>
      </c>
      <c r="H45" s="15" t="s">
        <v>343</v>
      </c>
      <c r="I45" s="20" t="s">
        <v>1059</v>
      </c>
      <c r="J45" s="20" t="s">
        <v>2646</v>
      </c>
      <c r="K45" s="20"/>
      <c r="L45" s="60" t="s">
        <v>477</v>
      </c>
      <c r="M45" s="15"/>
      <c r="N45" s="18" t="b">
        <v>0</v>
      </c>
      <c r="O45" s="19" t="b">
        <v>1</v>
      </c>
      <c r="P45" s="19" t="b">
        <v>1</v>
      </c>
      <c r="Q45" s="17" t="str">
        <f>"(#"&amp;H45&amp;")=@{{ "&amp;E45&amp;"_"&amp;H45&amp;" }}@@: {{ "&amp;E45&amp;"_def_"&amp;H45&amp;" }}@@"</f>
        <v>(#walktest_complete)=@{{ field_walktest_complete }}@@: {{ field_def_walktest_complete }}@@</v>
      </c>
      <c r="R45" s="12" t="str">
        <f>"    "&amp;E45&amp;"_"&amp;H45&amp;": """&amp;I45&amp;""""</f>
        <v xml:space="preserve">    field_walktest_complete: "**\*Walktest Complete"</v>
      </c>
      <c r="S45" s="12" t="str">
        <f t="shared" si="0"/>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46" spans="2:19" x14ac:dyDescent="0.25">
      <c r="B46" s="12">
        <v>194</v>
      </c>
      <c r="C46" s="12" t="s">
        <v>2651</v>
      </c>
      <c r="D46" s="12" t="s">
        <v>1720</v>
      </c>
      <c r="E46" s="12" t="s">
        <v>480</v>
      </c>
      <c r="F46" s="30" t="s">
        <v>2111</v>
      </c>
      <c r="G46" s="30" t="str">
        <f>"{term}`"&amp;I46&amp;"`"</f>
        <v>{term}`**\*Walktest Distance (m) **`</v>
      </c>
      <c r="H46" s="15" t="s">
        <v>341</v>
      </c>
      <c r="I46" s="20" t="s">
        <v>1060</v>
      </c>
      <c r="J46" s="20" t="s">
        <v>2647</v>
      </c>
      <c r="K46" s="20"/>
      <c r="L46" s="60" t="s">
        <v>342</v>
      </c>
      <c r="M46" s="15" t="b">
        <v>1</v>
      </c>
      <c r="N46" s="18" t="b">
        <v>0</v>
      </c>
      <c r="O46" s="19" t="b">
        <v>1</v>
      </c>
      <c r="P46" s="19" t="b">
        <v>1</v>
      </c>
      <c r="Q46" s="17" t="str">
        <f>"(#"&amp;H46&amp;")=@{{ "&amp;E46&amp;"_"&amp;H46&amp;" }}@@: {{ "&amp;E46&amp;"_def_"&amp;H46&amp;" }}@@"</f>
        <v>(#walktest_distance)=@{{ field_walktest_distance }}@@: {{ field_def_walktest_distance }}@@</v>
      </c>
      <c r="R46" s="12" t="str">
        <f>"    "&amp;E46&amp;"_"&amp;H46&amp;": """&amp;I46&amp;""""</f>
        <v xml:space="preserve">    field_walktest_distance: "**\*Walktest Distance (m) **"</v>
      </c>
      <c r="S46" s="12" t="str">
        <f t="shared" si="0"/>
        <v xml:space="preserve">    field_def_walktest_distance: "The horizontal distance from the camera at which the crew performs the walktest (metres; to the nearest 0.05 m). Leave blank if not applicable."</v>
      </c>
    </row>
    <row r="47" spans="2:19" x14ac:dyDescent="0.25">
      <c r="B47" s="12">
        <v>195</v>
      </c>
      <c r="C47" s="12" t="s">
        <v>2651</v>
      </c>
      <c r="D47" s="12" t="s">
        <v>1720</v>
      </c>
      <c r="E47" s="12" t="s">
        <v>480</v>
      </c>
      <c r="F47" s="30" t="s">
        <v>2161</v>
      </c>
      <c r="G47" s="30" t="str">
        <f>"{term}`"&amp;I47&amp;"`"</f>
        <v>{term}`**\*Walktest Height (m)**`</v>
      </c>
      <c r="H47" s="15" t="s">
        <v>339</v>
      </c>
      <c r="I47" s="20" t="s">
        <v>1061</v>
      </c>
      <c r="J47" s="20" t="s">
        <v>2648</v>
      </c>
      <c r="K47" s="20"/>
      <c r="L47" s="60" t="s">
        <v>340</v>
      </c>
      <c r="M47" s="15" t="b">
        <v>1</v>
      </c>
      <c r="N47" s="18" t="b">
        <v>0</v>
      </c>
      <c r="O47" s="19" t="b">
        <v>1</v>
      </c>
      <c r="P47" s="19" t="b">
        <v>1</v>
      </c>
      <c r="Q47" s="17" t="str">
        <f>"(#"&amp;H47&amp;")=@{{ "&amp;E47&amp;"_"&amp;H47&amp;" }}@@: {{ "&amp;E47&amp;"_def_"&amp;H47&amp;" }}@@"</f>
        <v>(#walktest_height)=@{{ field_walktest_height }}@@: {{ field_def_walktest_height }}@@</v>
      </c>
      <c r="R47" s="12" t="str">
        <f>"    "&amp;E47&amp;"_"&amp;H47&amp;": """&amp;I47&amp;""""</f>
        <v xml:space="preserve">    field_walktest_height: "**\*Walktest Height (m)**"</v>
      </c>
      <c r="S47" s="12" t="str">
        <f t="shared" si="0"/>
        <v xml:space="preserve">    field_def_walktest_height: "The vertical distance from the camera at which the crew performs the walktest (metres; to the nearest 0.05 m). Leave blank if not applicable."</v>
      </c>
    </row>
    <row r="48" spans="2:19" x14ac:dyDescent="0.25">
      <c r="B48" s="12">
        <v>14</v>
      </c>
      <c r="C48" s="12" t="s">
        <v>2651</v>
      </c>
      <c r="D48" s="12" t="s">
        <v>1714</v>
      </c>
      <c r="E48" s="12" t="s">
        <v>480</v>
      </c>
      <c r="F48" s="30" t="s">
        <v>2124</v>
      </c>
      <c r="G48" s="30" t="str">
        <f>"{term}`"&amp;I48&amp;"`"</f>
        <v>{term}`**\*Camera Attachment**`</v>
      </c>
      <c r="H48" s="15" t="s">
        <v>381</v>
      </c>
      <c r="I48" s="20" t="s">
        <v>1032</v>
      </c>
      <c r="J48" s="20" t="s">
        <v>2618</v>
      </c>
      <c r="K48" s="20"/>
      <c r="L48" s="60" t="s">
        <v>458</v>
      </c>
      <c r="M48" s="15" t="b">
        <v>1</v>
      </c>
      <c r="N48" s="18" t="b">
        <v>0</v>
      </c>
      <c r="O48" s="19" t="b">
        <v>1</v>
      </c>
      <c r="P48" s="19" t="b">
        <v>1</v>
      </c>
      <c r="Q48" s="17" t="str">
        <f>"(#"&amp;H48&amp;")=@{{ "&amp;E48&amp;"_"&amp;H48&amp;" }}@@: {{ "&amp;E48&amp;"_def_"&amp;H48&amp;" }}@@"</f>
        <v>(#camera_attachment)=@{{ field_camera_attachment }}@@: {{ field_def_camera_attachment }}@@</v>
      </c>
      <c r="R48" s="12" t="str">
        <f>"    "&amp;E48&amp;"_"&amp;H48&amp;": """&amp;I48&amp;""""</f>
        <v xml:space="preserve">    field_camera_attachment: "**\*Camera Attachment**"</v>
      </c>
      <c r="S48" s="12" t="str">
        <f t="shared" si="0"/>
        <v xml:space="preserve">    field_def_camera_attachment: "The method*/tools used to attach the camera (e.g., attached to a tree with a bungee cord; reported as codes such as 'Tree + Bungee*/Strap'). If 'Other,' describe in the Camera Location Comments."</v>
      </c>
    </row>
    <row r="49" spans="2:19" x14ac:dyDescent="0.25">
      <c r="B49" s="12">
        <v>17</v>
      </c>
      <c r="C49" s="12" t="s">
        <v>2651</v>
      </c>
      <c r="D49" s="12" t="s">
        <v>1714</v>
      </c>
      <c r="E49" s="12" t="s">
        <v>480</v>
      </c>
      <c r="F49" s="30" t="s">
        <v>2087</v>
      </c>
      <c r="G49" s="30" t="str">
        <f>"{term}`"&amp;I49&amp;"`"</f>
        <v>{term}`**\*Camera Direction (degrees)**`</v>
      </c>
      <c r="H49" s="15" t="s">
        <v>378</v>
      </c>
      <c r="I49" s="16" t="s">
        <v>1034</v>
      </c>
      <c r="J49" s="16" t="s">
        <v>2620</v>
      </c>
      <c r="K49" s="16"/>
      <c r="L49" s="60" t="s">
        <v>409</v>
      </c>
      <c r="M49" s="15"/>
      <c r="N49" s="18" t="b">
        <v>0</v>
      </c>
      <c r="O49" s="19" t="b">
        <v>1</v>
      </c>
      <c r="P49" s="19" t="b">
        <v>1</v>
      </c>
      <c r="Q49" s="17" t="str">
        <f>"(#"&amp;H49&amp;")=@{{ "&amp;E49&amp;"_"&amp;H49&amp;" }}@@: {{ "&amp;E49&amp;"_def_"&amp;H49&amp;" }}@@"</f>
        <v>(#camera_direction)=@{{ field_camera_direction }}@@: {{ field_def_camera_direction }}@@</v>
      </c>
      <c r="R49" s="12" t="str">
        <f>"    "&amp;E49&amp;"_"&amp;H49&amp;": """&amp;I49&amp;""""</f>
        <v xml:space="preserve">    field_camera_direction: "**\*Camera Direction (degrees)**"</v>
      </c>
      <c r="S49" s="12" t="str">
        <f t="shared" si="0"/>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50" spans="2:19" x14ac:dyDescent="0.25">
      <c r="B50" s="12">
        <v>18</v>
      </c>
      <c r="C50" s="12" t="s">
        <v>2651</v>
      </c>
      <c r="D50" s="12" t="s">
        <v>1714</v>
      </c>
      <c r="E50" s="12" t="s">
        <v>480</v>
      </c>
      <c r="F50" s="30" t="s">
        <v>2110</v>
      </c>
      <c r="G50" s="30" t="str">
        <f>"{term}`"&amp;I50&amp;"`"</f>
        <v>{term}`**Camera Height (m) **`</v>
      </c>
      <c r="H50" s="15" t="s">
        <v>331</v>
      </c>
      <c r="I50" s="20" t="s">
        <v>1335</v>
      </c>
      <c r="J50" s="20" t="s">
        <v>2561</v>
      </c>
      <c r="K50" s="20"/>
      <c r="L50" s="60" t="s">
        <v>332</v>
      </c>
      <c r="M50" s="15"/>
      <c r="N50" s="18" t="b">
        <v>1</v>
      </c>
      <c r="O50" s="19" t="b">
        <v>1</v>
      </c>
      <c r="P50" s="19" t="b">
        <v>1</v>
      </c>
      <c r="Q50" s="17" t="str">
        <f>"(#"&amp;H50&amp;")=@{{ "&amp;E50&amp;"_"&amp;H50&amp;" }}@@: {{ "&amp;E50&amp;"_def_"&amp;H50&amp;" }}@@"</f>
        <v>(#camera_height)=@{{ field_camera_height }}@@: {{ field_def_camera_height }}@@</v>
      </c>
      <c r="R50" s="12" t="str">
        <f>"    "&amp;E50&amp;"_"&amp;H50&amp;": """&amp;I50&amp;""""</f>
        <v xml:space="preserve">    field_camera_height: "**Camera Height (m) **"</v>
      </c>
      <c r="S50" s="12" t="str">
        <f t="shared" si="0"/>
        <v xml:space="preserve">    field_def_camera_height: "The height from the ground (below snow) to the bottom of the lens (metres; to the nearest 0.05 m)."</v>
      </c>
    </row>
    <row r="51" spans="2:19" x14ac:dyDescent="0.25">
      <c r="B51" s="12">
        <v>59</v>
      </c>
      <c r="C51" s="12" t="s">
        <v>2651</v>
      </c>
      <c r="D51" s="12" t="s">
        <v>1714</v>
      </c>
      <c r="E51" s="12" t="s">
        <v>480</v>
      </c>
      <c r="F51" s="30" t="s">
        <v>2014</v>
      </c>
      <c r="G51" s="30" t="str">
        <f>"{term}`"&amp;I51&amp;"`"</f>
        <v>{term}`**FOV Target Feature**`</v>
      </c>
      <c r="H51" s="15" t="s">
        <v>313</v>
      </c>
      <c r="I51" s="16" t="s">
        <v>314</v>
      </c>
      <c r="J51" s="16" t="s">
        <v>2576</v>
      </c>
      <c r="K51" s="16"/>
      <c r="L51" s="60" t="s">
        <v>421</v>
      </c>
      <c r="M51" s="15" t="b">
        <v>1</v>
      </c>
      <c r="N51" s="18" t="b">
        <v>1</v>
      </c>
      <c r="O51" s="19" t="b">
        <v>1</v>
      </c>
      <c r="P51" s="19" t="b">
        <v>1</v>
      </c>
      <c r="Q51" s="17" t="str">
        <f>"(#"&amp;H51&amp;")=@{{ "&amp;E51&amp;"_"&amp;H51&amp;" }}@@: {{ "&amp;E51&amp;"_def_"&amp;H51&amp;" }}@@"</f>
        <v>(#fov_target)=@{{ field_fov_target }}@@: {{ field_def_fov_target }}@@</v>
      </c>
      <c r="R51" s="12" t="str">
        <f>"    "&amp;E51&amp;"_"&amp;H51&amp;": """&amp;I51&amp;""""</f>
        <v xml:space="preserve">    field_fov_target: "**FOV Target Feature**"</v>
      </c>
      <c r="S51" s="12" t="str">
        <f t="shared" si="0"/>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52" spans="2:19" x14ac:dyDescent="0.25">
      <c r="B52" s="12">
        <v>60</v>
      </c>
      <c r="C52" s="12" t="s">
        <v>2651</v>
      </c>
      <c r="D52" s="12" t="s">
        <v>1714</v>
      </c>
      <c r="E52" s="12" t="s">
        <v>480</v>
      </c>
      <c r="F52" s="30" t="s">
        <v>2098</v>
      </c>
      <c r="G52" s="30" t="str">
        <f>"{term}`"&amp;I52&amp;"`"</f>
        <v>{term}`**\*FOV Target Feature Distance (m)**`</v>
      </c>
      <c r="H52" s="15" t="s">
        <v>367</v>
      </c>
      <c r="I52" s="16" t="s">
        <v>1041</v>
      </c>
      <c r="J52" s="16" t="s">
        <v>2627</v>
      </c>
      <c r="K52" s="16"/>
      <c r="L52" s="60" t="s">
        <v>368</v>
      </c>
      <c r="M52" s="15" t="b">
        <v>1</v>
      </c>
      <c r="N52" s="18" t="b">
        <v>0</v>
      </c>
      <c r="O52" s="19" t="b">
        <v>1</v>
      </c>
      <c r="P52" s="19" t="b">
        <v>1</v>
      </c>
      <c r="Q52" s="17" t="str">
        <f>"(#"&amp;H52&amp;")=@{{ "&amp;E52&amp;"_"&amp;H52&amp;" }}@@: {{ "&amp;E52&amp;"_def_"&amp;H52&amp;" }}@@"</f>
        <v>(#fov_target_distance)=@{{ field_fov_target_distance }}@@: {{ field_def_fov_target_distance }}@@</v>
      </c>
      <c r="R52" s="12" t="str">
        <f>"    "&amp;E52&amp;"_"&amp;H52&amp;": """&amp;I52&amp;""""</f>
        <v xml:space="preserve">    field_fov_target_distance: "**\*FOV Target Feature Distance (m)**"</v>
      </c>
      <c r="S52" s="12" t="str">
        <f t="shared" si="0"/>
        <v xml:space="preserve">    field_def_fov_target_distance: "The distance from the camera to the FOV Target Feature (in metres; to the nearest 0.5 m). Leave blank if not applicable."</v>
      </c>
    </row>
    <row r="53" spans="2:19" x14ac:dyDescent="0.25">
      <c r="B53" s="12">
        <v>136</v>
      </c>
      <c r="C53" s="12" t="s">
        <v>2651</v>
      </c>
      <c r="D53" s="12" t="s">
        <v>1714</v>
      </c>
      <c r="E53" s="12" t="s">
        <v>480</v>
      </c>
      <c r="F53" s="30" t="s">
        <v>2101</v>
      </c>
      <c r="G53" s="30" t="str">
        <f>"{term}`"&amp;I53&amp;"`"</f>
        <v>{term}`**\*Security`</v>
      </c>
      <c r="H53" s="15" t="s">
        <v>353</v>
      </c>
      <c r="I53" s="20" t="s">
        <v>1053</v>
      </c>
      <c r="J53" s="20" t="s">
        <v>2639</v>
      </c>
      <c r="K53" s="20"/>
      <c r="L53" s="60" t="s">
        <v>447</v>
      </c>
      <c r="M53" s="15" t="b">
        <v>1</v>
      </c>
      <c r="N53" s="18" t="b">
        <v>0</v>
      </c>
      <c r="O53" s="19" t="b">
        <v>1</v>
      </c>
      <c r="P53" s="19" t="b">
        <v>1</v>
      </c>
      <c r="Q53" s="17" t="str">
        <f>"(#"&amp;H53&amp;")=@{{ "&amp;E53&amp;"_"&amp;H53&amp;" }}@@: {{ "&amp;E53&amp;"_def_"&amp;H53&amp;" }}@@"</f>
        <v>(#security)=@{{ field_security }}@@: {{ field_def_security }}@@</v>
      </c>
      <c r="R53" s="12" t="str">
        <f>"    "&amp;E53&amp;"_"&amp;H53&amp;": """&amp;I53&amp;""""</f>
        <v xml:space="preserve">    field_security: "**\*Security"</v>
      </c>
      <c r="S53" s="12" t="str">
        <f t="shared" si="0"/>
        <v xml:space="preserve">    field_def_security: "The equipment used to secure the camera (e.g., 'Security box,' 'Bracket,' 'Bracket + Screws,' or 'None')."</v>
      </c>
    </row>
    <row r="54" spans="2:19" x14ac:dyDescent="0.25">
      <c r="B54" s="12">
        <v>140</v>
      </c>
      <c r="C54" s="12" t="s">
        <v>2651</v>
      </c>
      <c r="D54" s="12" t="s">
        <v>1714</v>
      </c>
      <c r="E54" s="12" t="s">
        <v>480</v>
      </c>
      <c r="F54" s="30" t="s">
        <v>2055</v>
      </c>
      <c r="G54" s="30" t="str">
        <f>"{term}`"&amp;I54&amp;"`"</f>
        <v>{term}`**\*Service*/Retrieval Comments`</v>
      </c>
      <c r="H54" s="15" t="s">
        <v>351</v>
      </c>
      <c r="I54" s="20" t="s">
        <v>1054</v>
      </c>
      <c r="J54" s="20" t="s">
        <v>2640</v>
      </c>
      <c r="K54" s="20"/>
      <c r="L54" s="60" t="s">
        <v>352</v>
      </c>
      <c r="M54" s="15"/>
      <c r="N54" s="18" t="b">
        <v>0</v>
      </c>
      <c r="O54" s="19" t="b">
        <v>1</v>
      </c>
      <c r="P54" s="19" t="b">
        <v>1</v>
      </c>
      <c r="Q54" s="17" t="str">
        <f>"(#"&amp;H54&amp;")=@{{ "&amp;E54&amp;"_"&amp;H54&amp;" }}@@: {{ "&amp;E54&amp;"_def_"&amp;H54&amp;" }}@@"</f>
        <v>(#service_retrieval_comments)=@{{ field_service_retrieval_comments }}@@: {{ field_def_service_retrieval_comments }}@@</v>
      </c>
      <c r="R54" s="12" t="str">
        <f>"    "&amp;E54&amp;"_"&amp;H54&amp;": """&amp;I54&amp;""""</f>
        <v xml:space="preserve">    field_service_retrieval_comments: "**\*Service*/Retrieval Comments"</v>
      </c>
      <c r="S54" s="12" t="str">
        <f t="shared" si="0"/>
        <v xml:space="preserve">    field_def_service_retrieval_comments: "Comments describing additional details about the Service*/Retrieval."</v>
      </c>
    </row>
    <row r="55" spans="2:19" x14ac:dyDescent="0.25">
      <c r="B55" s="12">
        <v>152</v>
      </c>
      <c r="C55" s="12" t="s">
        <v>2651</v>
      </c>
      <c r="D55" s="12" t="s">
        <v>1714</v>
      </c>
      <c r="E55" s="12" t="s">
        <v>480</v>
      </c>
      <c r="F55" s="30" t="s">
        <v>2097</v>
      </c>
      <c r="G55" s="30" t="str">
        <f>"{term}`"&amp;I55&amp;"`"</f>
        <v>{term}`**\*Stake Distance (m)`</v>
      </c>
      <c r="H55" s="15" t="s">
        <v>349</v>
      </c>
      <c r="I55" s="20" t="s">
        <v>1055</v>
      </c>
      <c r="J55" s="20" t="s">
        <v>2642</v>
      </c>
      <c r="K55" s="20"/>
      <c r="L55" s="60" t="s">
        <v>350</v>
      </c>
      <c r="M55" s="15" t="b">
        <v>1</v>
      </c>
      <c r="N55" s="18" t="b">
        <v>0</v>
      </c>
      <c r="O55" s="19" t="b">
        <v>1</v>
      </c>
      <c r="P55" s="19" t="b">
        <v>1</v>
      </c>
      <c r="Q55" s="17" t="str">
        <f>"(#"&amp;H55&amp;")=@{{ "&amp;E55&amp;"_"&amp;H55&amp;" }}@@: {{ "&amp;E55&amp;"_def_"&amp;H55&amp;" }}@@"</f>
        <v>(#stake_distance)=@{{ field_stake_distance }}@@: {{ field_def_stake_distance }}@@</v>
      </c>
      <c r="R55" s="12" t="str">
        <f>"    "&amp;E55&amp;"_"&amp;H55&amp;": """&amp;I55&amp;""""</f>
        <v xml:space="preserve">    field_stake_distance: "**\*Stake Distance (m)"</v>
      </c>
      <c r="S55" s="12" t="str">
        <f t="shared" si="0"/>
        <v xml:space="preserve">    field_def_stake_distance: "The distance from the camera to a stake (in metres to the nearest 0.05 m). Leave blank if not applicable."</v>
      </c>
    </row>
    <row r="56" spans="2:19" x14ac:dyDescent="0.25">
      <c r="B56" s="12">
        <v>173</v>
      </c>
      <c r="C56" s="12" t="s">
        <v>2651</v>
      </c>
      <c r="D56" s="12" t="s">
        <v>1714</v>
      </c>
      <c r="E56" s="12" t="s">
        <v>480</v>
      </c>
      <c r="F56" s="30" t="s">
        <v>2170</v>
      </c>
      <c r="G56" s="30" t="str">
        <f>"{term}`"&amp;I56&amp;"`"</f>
        <v>{term}`**\*Test Image Taken`</v>
      </c>
      <c r="H56" s="15" t="s">
        <v>347</v>
      </c>
      <c r="I56" s="20" t="s">
        <v>1056</v>
      </c>
      <c r="J56" s="20" t="s">
        <v>2644</v>
      </c>
      <c r="K56" s="20"/>
      <c r="L56" s="60" t="s">
        <v>348</v>
      </c>
      <c r="M56" s="15"/>
      <c r="N56" s="18" t="b">
        <v>0</v>
      </c>
      <c r="O56" s="19" t="b">
        <v>1</v>
      </c>
      <c r="P56" s="19" t="b">
        <v>1</v>
      </c>
      <c r="Q56" s="17" t="str">
        <f>"(#"&amp;H56&amp;")=@{{ "&amp;E56&amp;"_"&amp;H56&amp;" }}@@: {{ "&amp;E56&amp;"_def_"&amp;H56&amp;" }}@@"</f>
        <v>(#test_image_taken)=@{{ field_test_image_taken }}@@: {{ field_def_test_image_taken }}@@</v>
      </c>
      <c r="R56" s="12" t="str">
        <f>"    "&amp;E56&amp;"_"&amp;H56&amp;": """&amp;I56&amp;""""</f>
        <v xml:space="preserve">    field_test_image_taken: "**\*Test Image Taken"</v>
      </c>
      <c r="S56" s="12" t="str">
        <f t="shared" si="0"/>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57" spans="2:19" x14ac:dyDescent="0.25">
      <c r="B57" s="12">
        <v>185</v>
      </c>
      <c r="C57" s="12" t="s">
        <v>2651</v>
      </c>
      <c r="D57" s="12" t="s">
        <v>1714</v>
      </c>
      <c r="E57" s="12" t="s">
        <v>480</v>
      </c>
      <c r="F57" s="30" t="s">
        <v>2059</v>
      </c>
      <c r="G57" s="30" t="str">
        <f>"{term}`"&amp;I57&amp;"`"</f>
        <v>{term}`**\*Video Length (seconds)`</v>
      </c>
      <c r="H57" s="15" t="s">
        <v>345</v>
      </c>
      <c r="I57" s="20" t="s">
        <v>1057</v>
      </c>
      <c r="J57" s="20" t="s">
        <v>2641</v>
      </c>
      <c r="K57" s="20"/>
      <c r="L57" s="60" t="s">
        <v>346</v>
      </c>
      <c r="M57" s="15" t="b">
        <v>1</v>
      </c>
      <c r="N57" s="18" t="b">
        <v>0</v>
      </c>
      <c r="O57" s="19" t="b">
        <v>1</v>
      </c>
      <c r="P57" s="19" t="b">
        <v>1</v>
      </c>
      <c r="Q57" s="17" t="str">
        <f>"(#"&amp;H57&amp;")=@{{ "&amp;E57&amp;"_"&amp;H57&amp;" }}@@: {{ "&amp;E57&amp;"_def_"&amp;H57&amp;" }}@@"</f>
        <v>(#settings_video_length)=@{{ field_settings_video_length }}@@: {{ field_def_settings_video_length }}@@</v>
      </c>
      <c r="R57" s="12" t="str">
        <f>"    "&amp;E57&amp;"_"&amp;H57&amp;": """&amp;I57&amp;""""</f>
        <v xml:space="preserve">    field_settings_video_length: "**\*Video Length (seconds)"</v>
      </c>
      <c r="S57" s="12" t="str">
        <f t="shared" si="0"/>
        <v xml:space="preserve">    field_def_settings_video_length: "If applicable, describes the camera setting that specifies the minimum video duration (in seconds) that the camera will record when triggered. Leave blank if not applicable."</v>
      </c>
    </row>
    <row r="58" spans="2:19" x14ac:dyDescent="0.25">
      <c r="B58" s="12">
        <v>189</v>
      </c>
      <c r="C58" s="12" t="s">
        <v>2651</v>
      </c>
      <c r="D58" s="12" t="s">
        <v>1714</v>
      </c>
      <c r="E58" s="12" t="s">
        <v>480</v>
      </c>
      <c r="F58" s="30" t="s">
        <v>2052</v>
      </c>
      <c r="G58" s="30" t="str">
        <f>"{term}`"&amp;I58&amp;"`"</f>
        <v>{term}`**\*Visit Comments`</v>
      </c>
      <c r="H58" s="15" t="s">
        <v>344</v>
      </c>
      <c r="I58" s="20" t="s">
        <v>1058</v>
      </c>
      <c r="J58" s="20" t="s">
        <v>2645</v>
      </c>
      <c r="K58" s="20"/>
      <c r="L58" s="60" t="s">
        <v>478</v>
      </c>
      <c r="M58" s="15"/>
      <c r="N58" s="18" t="b">
        <v>0</v>
      </c>
      <c r="O58" s="19" t="b">
        <v>1</v>
      </c>
      <c r="P58" s="21" t="b">
        <v>0</v>
      </c>
      <c r="Q58" s="17" t="str">
        <f>"(#"&amp;H58&amp;")=@{{ "&amp;E58&amp;"_"&amp;H58&amp;" }}@@: {{ "&amp;E58&amp;"_def_"&amp;H58&amp;" }}@@"</f>
        <v>(#visit_comments)=@{{ field_visit_comments }}@@: {{ field_def_visit_comments }}@@</v>
      </c>
      <c r="R58" s="12" t="str">
        <f>"    "&amp;E58&amp;"_"&amp;H58&amp;": """&amp;I58&amp;""""</f>
        <v xml:space="preserve">    field_visit_comments: "**\*Visit Comments"</v>
      </c>
      <c r="S58" s="12" t="str">
        <f t="shared" si="0"/>
        <v xml:space="preserve">    field_def_visit_comments: "Comments describing additional details about the deployment and*/or Service*/Retrieval visits."</v>
      </c>
    </row>
    <row r="59" spans="2:19" x14ac:dyDescent="0.25">
      <c r="B59" s="12">
        <v>97</v>
      </c>
      <c r="C59" s="12" t="s">
        <v>2651</v>
      </c>
      <c r="D59" s="12" t="s">
        <v>1718</v>
      </c>
      <c r="E59" s="12" t="s">
        <v>480</v>
      </c>
      <c r="F59" s="30" t="s">
        <v>2153</v>
      </c>
      <c r="G59" s="30" t="str">
        <f>"{term}`"&amp;I59&amp;"`"</f>
        <v>{term}`**Motion Image Interval (seconds)**`</v>
      </c>
      <c r="H59" s="15" t="s">
        <v>300</v>
      </c>
      <c r="I59" s="20" t="s">
        <v>1352</v>
      </c>
      <c r="J59" s="20" t="s">
        <v>2599</v>
      </c>
      <c r="K59" s="20"/>
      <c r="L59" s="60" t="s">
        <v>450</v>
      </c>
      <c r="M59" s="15" t="b">
        <v>1</v>
      </c>
      <c r="N59" s="18" t="b">
        <v>1</v>
      </c>
      <c r="O59" s="19" t="b">
        <v>1</v>
      </c>
      <c r="P59" s="19" t="b">
        <v>1</v>
      </c>
      <c r="Q59" s="17" t="str">
        <f>"(#"&amp;H59&amp;")=@{{ "&amp;E59&amp;"_"&amp;H59&amp;" }}@@: {{ "&amp;E59&amp;"_def_"&amp;H59&amp;" }}@@"</f>
        <v>(#settings_motion_image_interval)=@{{ field_settings_motion_image_interval }}@@: {{ field_def_settings_motion_image_interval }}@@</v>
      </c>
      <c r="R59" s="12" t="str">
        <f>"    "&amp;E59&amp;"_"&amp;H59&amp;": """&amp;I59&amp;""""</f>
        <v xml:space="preserve">    field_settings_motion_image_interval: "**Motion Image Interval (seconds)**"</v>
      </c>
      <c r="S59" s="12" t="str">
        <f t="shared" si="0"/>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60" spans="2:19" x14ac:dyDescent="0.25">
      <c r="B60" s="12">
        <v>112</v>
      </c>
      <c r="C60" s="12" t="s">
        <v>2651</v>
      </c>
      <c r="D60" s="12" t="s">
        <v>1718</v>
      </c>
      <c r="E60" s="12" t="s">
        <v>480</v>
      </c>
      <c r="F60" s="30" t="s">
        <v>2083</v>
      </c>
      <c r="G60" s="30" t="str">
        <f>"{term}`"&amp;I60&amp;"`"</f>
        <v>{term}`**Photos Per Trigger**`</v>
      </c>
      <c r="H60" s="15" t="s">
        <v>292</v>
      </c>
      <c r="I60" s="20" t="s">
        <v>1354</v>
      </c>
      <c r="J60" s="20" t="s">
        <v>2600</v>
      </c>
      <c r="K60" s="20"/>
      <c r="L60" s="60" t="s">
        <v>293</v>
      </c>
      <c r="M60" s="15"/>
      <c r="N60" s="18" t="b">
        <v>1</v>
      </c>
      <c r="O60" s="19" t="b">
        <v>1</v>
      </c>
      <c r="P60" s="19" t="b">
        <v>1</v>
      </c>
      <c r="Q60" s="17" t="str">
        <f>"(#"&amp;H60&amp;")=@{{ "&amp;E60&amp;"_"&amp;H60&amp;" }}@@: {{ "&amp;E60&amp;"_def_"&amp;H60&amp;" }}@@"</f>
        <v>(#settings_photos_per_trigger)=@{{ field_settings_photos_per_trigger }}@@: {{ field_def_settings_photos_per_trigger }}@@</v>
      </c>
      <c r="R60" s="12" t="str">
        <f>"    "&amp;E60&amp;"_"&amp;H60&amp;": """&amp;I60&amp;""""</f>
        <v xml:space="preserve">    field_settings_photos_per_trigger: "**Photos Per Trigger**"</v>
      </c>
      <c r="S60" s="12" t="str">
        <f t="shared" si="0"/>
        <v xml:space="preserve">    field_def_settings_photos_per_trigger: "The camera setting that describes the number of photos taken each time the camera is triggered."</v>
      </c>
    </row>
    <row r="61" spans="2:19" x14ac:dyDescent="0.25">
      <c r="B61" s="12">
        <v>121</v>
      </c>
      <c r="C61" s="12" t="s">
        <v>2651</v>
      </c>
      <c r="D61" s="12" t="s">
        <v>1718</v>
      </c>
      <c r="E61" s="12" t="s">
        <v>480</v>
      </c>
      <c r="F61" s="30" t="s">
        <v>2160</v>
      </c>
      <c r="G61" s="30" t="str">
        <f>"{term}`"&amp;I61&amp;"`"</f>
        <v>{term}`**Quiet Period (seconds)**`</v>
      </c>
      <c r="H61" s="15" t="s">
        <v>279</v>
      </c>
      <c r="I61" s="20" t="s">
        <v>1356</v>
      </c>
      <c r="J61" s="20" t="s">
        <v>2601</v>
      </c>
      <c r="K61" s="20"/>
      <c r="L61" s="60" t="s">
        <v>451</v>
      </c>
      <c r="M61" s="15" t="b">
        <v>1</v>
      </c>
      <c r="N61" s="18" t="b">
        <v>1</v>
      </c>
      <c r="O61" s="19" t="b">
        <v>1</v>
      </c>
      <c r="P61" s="19" t="b">
        <v>1</v>
      </c>
      <c r="Q61" s="17" t="str">
        <f>"(#"&amp;H61&amp;")=@{{ "&amp;E61&amp;"_"&amp;H61&amp;" }}@@: {{ "&amp;E61&amp;"_def_"&amp;H61&amp;" }}@@"</f>
        <v>(#settings_quiet_period)=@{{ field_settings_quiet_period }}@@: {{ field_def_settings_quiet_period }}@@</v>
      </c>
      <c r="R61" s="12" t="str">
        <f>"    "&amp;E61&amp;"_"&amp;H61&amp;": """&amp;I61&amp;""""</f>
        <v xml:space="preserve">    field_settings_quiet_period: "**Quiet Period (seconds)**"</v>
      </c>
      <c r="S61" s="12" t="str">
        <f t="shared" si="0"/>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62" spans="2:19" x14ac:dyDescent="0.25">
      <c r="B62" s="12">
        <v>179</v>
      </c>
      <c r="C62" s="12" t="s">
        <v>2651</v>
      </c>
      <c r="D62" s="12" t="s">
        <v>1718</v>
      </c>
      <c r="E62" s="12" t="s">
        <v>480</v>
      </c>
      <c r="F62" s="30" t="s">
        <v>2085</v>
      </c>
      <c r="G62" s="30" t="str">
        <f>"{term}`"&amp;I62&amp;"`"</f>
        <v>{term}`**Trigger Mode(s) ** (camera settings)`</v>
      </c>
      <c r="H62" s="15" t="s">
        <v>257</v>
      </c>
      <c r="I62" s="20" t="s">
        <v>1362</v>
      </c>
      <c r="J62" s="20" t="s">
        <v>2602</v>
      </c>
      <c r="K62" s="20"/>
      <c r="L62" s="60" t="s">
        <v>470</v>
      </c>
      <c r="M62" s="15"/>
      <c r="N62" s="18" t="b">
        <v>1</v>
      </c>
      <c r="O62" s="19" t="b">
        <v>1</v>
      </c>
      <c r="P62" s="19" t="b">
        <v>1</v>
      </c>
      <c r="Q62" s="17" t="str">
        <f>"(#"&amp;H62&amp;")=@{{ "&amp;E62&amp;"_"&amp;H62&amp;" }}@@: {{ "&amp;E62&amp;"_def_"&amp;H62&amp;" }}@@"</f>
        <v>(#settings_trigger_modes)=@{{ field_settings_trigger_modes }}@@: {{ field_def_settings_trigger_modes }}@@</v>
      </c>
      <c r="R62" s="12" t="str">
        <f>"    "&amp;E62&amp;"_"&amp;H62&amp;": """&amp;I62&amp;""""</f>
        <v xml:space="preserve">    field_settings_trigger_modes: "**Trigger Mode(s) ** (camera settings)"</v>
      </c>
      <c r="S62" s="12" t="str">
        <f t="shared" si="0"/>
        <v xml:space="preserve">    field_def_settings_trigger_modes: "The camera setting(s) that determine how the camera will trigger: by motion ('Motion Image'), at set intervals ('Time-lapse image'), and*/or by video ('Video'; possible with newer camera models, such as Reconyx HP2X)."</v>
      </c>
    </row>
    <row r="63" spans="2:19" x14ac:dyDescent="0.25">
      <c r="B63" s="12">
        <v>180</v>
      </c>
      <c r="C63" s="12" t="s">
        <v>2651</v>
      </c>
      <c r="D63" s="12" t="s">
        <v>1718</v>
      </c>
      <c r="E63" s="12" t="s">
        <v>480</v>
      </c>
      <c r="F63" s="30" t="s">
        <v>2081</v>
      </c>
      <c r="G63" s="30" t="str">
        <f>"{term}`"&amp;I63&amp;"`"</f>
        <v>{term}`**Trigger Sensitivity**`</v>
      </c>
      <c r="H63" s="15" t="s">
        <v>256</v>
      </c>
      <c r="I63" s="20" t="s">
        <v>1363</v>
      </c>
      <c r="J63" s="20" t="s">
        <v>2603</v>
      </c>
      <c r="K63" s="20"/>
      <c r="L63" s="60" t="s">
        <v>471</v>
      </c>
      <c r="M63" s="15"/>
      <c r="N63" s="18" t="b">
        <v>1</v>
      </c>
      <c r="O63" s="19" t="b">
        <v>1</v>
      </c>
      <c r="P63" s="19" t="b">
        <v>1</v>
      </c>
      <c r="Q63" s="17" t="str">
        <f>"(#"&amp;H63&amp;")=@{{ "&amp;E63&amp;"_"&amp;H63&amp;" }}@@: {{ "&amp;E63&amp;"_def_"&amp;H63&amp;" }}@@"</f>
        <v>(#settings_trigger_sensitivity)=@{{ field_settings_trigger_sensitivity }}@@: {{ field_def_settings_trigger_sensitivity }}@@</v>
      </c>
      <c r="R63" s="12" t="str">
        <f>"    "&amp;E63&amp;"_"&amp;H63&amp;": """&amp;I63&amp;""""</f>
        <v xml:space="preserve">    field_settings_trigger_sensitivity: "**Trigger Sensitivity**"</v>
      </c>
      <c r="S63" s="12" t="str">
        <f t="shared" si="0"/>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64" spans="2:19" x14ac:dyDescent="0.25">
      <c r="B64" s="12">
        <v>76</v>
      </c>
      <c r="C64" s="12" t="s">
        <v>2651</v>
      </c>
      <c r="D64" s="12" t="s">
        <v>196</v>
      </c>
      <c r="E64" s="12" t="s">
        <v>480</v>
      </c>
      <c r="F64" s="30" t="s">
        <v>2054</v>
      </c>
      <c r="G64" s="30" t="str">
        <f>"{term}`"&amp;I64&amp;"`"</f>
        <v>{term}`**\*Image*/Sequence Comments`</v>
      </c>
      <c r="H64" s="15" t="s">
        <v>362</v>
      </c>
      <c r="I64" s="20" t="s">
        <v>1046</v>
      </c>
      <c r="J64" s="20" t="s">
        <v>2631</v>
      </c>
      <c r="K64" s="20"/>
      <c r="L64" s="60" t="s">
        <v>463</v>
      </c>
      <c r="M64" s="15"/>
      <c r="N64" s="18" t="b">
        <v>0</v>
      </c>
      <c r="O64" s="19" t="b">
        <v>1</v>
      </c>
      <c r="P64" s="21" t="b">
        <v>0</v>
      </c>
      <c r="Q64" s="17" t="str">
        <f>"(#"&amp;H64&amp;")=@{{ "&amp;E64&amp;"_"&amp;H64&amp;" }}@@: {{ "&amp;E64&amp;"_def_"&amp;H64&amp;" }}@@"</f>
        <v>(#image_sequence_comments)=@{{ field_image_sequence_comments }}@@: {{ field_def_image_sequence_comments }}@@</v>
      </c>
      <c r="R64" s="12" t="str">
        <f>"    "&amp;E64&amp;"_"&amp;H64&amp;": """&amp;I64&amp;""""</f>
        <v xml:space="preserve">    field_image_sequence_comments: "**\*Image*/Sequence Comments"</v>
      </c>
      <c r="S64" s="12" t="str">
        <f t="shared" si="0"/>
        <v xml:space="preserve">    field_def_image_sequence_comments: "Comments describing additional details about the image*/sequence."</v>
      </c>
    </row>
    <row r="65" spans="2:19" x14ac:dyDescent="0.25">
      <c r="B65" s="12">
        <v>67</v>
      </c>
      <c r="C65" s="12" t="s">
        <v>2651</v>
      </c>
      <c r="D65" s="12" t="s">
        <v>1716</v>
      </c>
      <c r="E65" s="12" t="s">
        <v>480</v>
      </c>
      <c r="F65" s="30" t="s">
        <v>2113</v>
      </c>
      <c r="G65" s="30" t="str">
        <f>"{term}`"&amp;I65&amp;"`"</f>
        <v>{term}`**\*Image Flash Output**`</v>
      </c>
      <c r="H65" s="15" t="s">
        <v>365</v>
      </c>
      <c r="I65" s="20" t="s">
        <v>1043</v>
      </c>
      <c r="J65" s="20" t="s">
        <v>2629</v>
      </c>
      <c r="K65" s="20"/>
      <c r="L65" s="60" t="s">
        <v>462</v>
      </c>
      <c r="M65" s="15" t="b">
        <v>1</v>
      </c>
      <c r="N65" s="18" t="b">
        <v>0</v>
      </c>
      <c r="O65" s="19" t="b">
        <v>1</v>
      </c>
      <c r="P65" s="21" t="b">
        <v>0</v>
      </c>
      <c r="Q65" s="17" t="str">
        <f>"(#"&amp;H65&amp;")=@{{ "&amp;E65&amp;"_"&amp;H65&amp;" }}@@: {{ "&amp;E65&amp;"_def_"&amp;H65&amp;" }}@@"</f>
        <v>(#image_flash_output)=@{{ field_image_flash_output }}@@: {{ field_def_image_flash_output }}@@</v>
      </c>
      <c r="R65" s="12" t="str">
        <f>"    "&amp;E65&amp;"_"&amp;H65&amp;": """&amp;I65&amp;""""</f>
        <v xml:space="preserve">    field_image_flash_output: "**\*Image Flash Output**"</v>
      </c>
      <c r="S65" s="12" t="str">
        <f t="shared" si="0"/>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66" spans="2:19" x14ac:dyDescent="0.25">
      <c r="B66" s="12">
        <v>68</v>
      </c>
      <c r="C66" s="12" t="s">
        <v>2651</v>
      </c>
      <c r="D66" s="12" t="s">
        <v>1716</v>
      </c>
      <c r="E66" s="12" t="s">
        <v>480</v>
      </c>
      <c r="F66" s="30" t="s">
        <v>2114</v>
      </c>
      <c r="G66" s="30" t="str">
        <f>"{term}`"&amp;I66&amp;"`"</f>
        <v>{term}`**\*Image Infrared Illuminator`</v>
      </c>
      <c r="H66" s="15" t="s">
        <v>364</v>
      </c>
      <c r="I66" s="20" t="s">
        <v>1044</v>
      </c>
      <c r="J66" s="20" t="s">
        <v>2630</v>
      </c>
      <c r="K66" s="20"/>
      <c r="L66" s="60" t="s">
        <v>426</v>
      </c>
      <c r="M66" s="15" t="b">
        <v>1</v>
      </c>
      <c r="N66" s="18" t="b">
        <v>0</v>
      </c>
      <c r="O66" s="19" t="b">
        <v>1</v>
      </c>
      <c r="P66" s="21" t="b">
        <v>0</v>
      </c>
      <c r="Q66" s="17" t="str">
        <f>"(#"&amp;H66&amp;")=@{{ "&amp;E66&amp;"_"&amp;H66&amp;" }}@@: {{ "&amp;E66&amp;"_def_"&amp;H66&amp;" }}@@"</f>
        <v>(#image_infrared_illuminator)=@{{ field_image_infrared_illuminator }}@@: {{ field_def_image_infrared_illuminator }}@@</v>
      </c>
      <c r="R66" s="12" t="str">
        <f>"    "&amp;E66&amp;"_"&amp;H66&amp;": """&amp;I66&amp;""""</f>
        <v xml:space="preserve">    field_image_infrared_illuminator: "**\*Image Infrared Illuminator"</v>
      </c>
      <c r="S66" s="12" t="str">
        <f t="shared" si="0"/>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67" spans="2:19" x14ac:dyDescent="0.25">
      <c r="B67" s="12">
        <v>75</v>
      </c>
      <c r="C67" s="12" t="s">
        <v>2651</v>
      </c>
      <c r="D67" s="12" t="s">
        <v>1716</v>
      </c>
      <c r="E67" s="12" t="s">
        <v>480</v>
      </c>
      <c r="F67" s="30" t="s">
        <v>2158</v>
      </c>
      <c r="G67" s="30" t="str">
        <f>"{term}`"&amp;I67&amp;"`"</f>
        <v>{term}`**\*Image Trigger Mode`</v>
      </c>
      <c r="H67" s="15" t="s">
        <v>363</v>
      </c>
      <c r="I67" s="20" t="s">
        <v>1045</v>
      </c>
      <c r="J67" s="20" t="s">
        <v>2632</v>
      </c>
      <c r="K67" s="20"/>
      <c r="L67" s="60" t="s">
        <v>431</v>
      </c>
      <c r="M67" s="15" t="b">
        <v>1</v>
      </c>
      <c r="N67" s="18" t="b">
        <v>0</v>
      </c>
      <c r="O67" s="19" t="b">
        <v>1</v>
      </c>
      <c r="P67" s="21" t="b">
        <v>0</v>
      </c>
      <c r="Q67" s="17" t="str">
        <f>"(#"&amp;H67&amp;")=@{{ "&amp;E67&amp;"_"&amp;H67&amp;" }}@@: {{ "&amp;E67&amp;"_def_"&amp;H67&amp;" }}@@"</f>
        <v>(#image_trigger_mode)=@{{ field_image_trigger_mode }}@@: {{ field_def_image_trigger_mode }}@@</v>
      </c>
      <c r="R67" s="12" t="str">
        <f>"    "&amp;E67&amp;"_"&amp;H67&amp;": """&amp;I67&amp;""""</f>
        <v xml:space="preserve">    field_image_trigger_mode: "**\*Image Trigger Mode"</v>
      </c>
      <c r="S67" s="12" t="str">
        <f t="shared" ref="S67:S96" si="1">IF(L67=999,"",("    "&amp;E67&amp;"_def_"&amp;H67&amp;": """&amp;L67&amp;""""))</f>
        <v xml:space="preserve">    field_def_image_trigger_mode: "The type of trigger mode used to capture the image as reported in the image Exif data (e.g., 'Time Lapse,' 'Motion Detection,' 'CodeLoc Not Entered,' 'External Sensor'). Record 'Unknown' if not known."</v>
      </c>
    </row>
    <row r="68" spans="2:19" x14ac:dyDescent="0.25">
      <c r="B68" s="12">
        <v>3</v>
      </c>
      <c r="C68" s="12" t="s">
        <v>2651</v>
      </c>
      <c r="D68" s="15" t="s">
        <v>188</v>
      </c>
      <c r="E68" s="12" t="s">
        <v>480</v>
      </c>
      <c r="F68" s="30" t="s">
        <v>2074</v>
      </c>
      <c r="G68" s="30" t="str">
        <f>"{term}`"&amp;I68&amp;"`"</f>
        <v>{term}`**Age Class**`</v>
      </c>
      <c r="H68" s="15" t="s">
        <v>336</v>
      </c>
      <c r="I68" s="20" t="s">
        <v>1332</v>
      </c>
      <c r="J68" s="20" t="s">
        <v>2550</v>
      </c>
      <c r="K68" s="20"/>
      <c r="L68" s="60" t="s">
        <v>404</v>
      </c>
      <c r="M68" s="15"/>
      <c r="N68" s="18" t="b">
        <v>1</v>
      </c>
      <c r="O68" s="19" t="b">
        <v>1</v>
      </c>
      <c r="P68" s="19" t="b">
        <v>1</v>
      </c>
      <c r="Q68" s="17" t="str">
        <f>"(#"&amp;H68&amp;")=@{{ "&amp;E68&amp;"_"&amp;H68&amp;" }}@@: {{ "&amp;E68&amp;"_def_"&amp;H68&amp;" }}@@"</f>
        <v>(#age_class)=@{{ field_age_class }}@@: {{ field_def_age_class }}@@</v>
      </c>
      <c r="R68" s="12" t="str">
        <f>"    "&amp;E68&amp;"_"&amp;H68&amp;": """&amp;I68&amp;""""</f>
        <v xml:space="preserve">    field_age_class: "**Age Class**"</v>
      </c>
      <c r="S68" s="12" t="str">
        <f t="shared" si="1"/>
        <v xml:space="preserve">    field_def_age_class: "The age classification of individual(s) being categorized (e.g., 'Adult,' 'Juvenile,' 'Subadult,' 'Subadult - Young of Year,' 'Subadult - Yearling,' or 'Unknown'). "</v>
      </c>
    </row>
    <row r="69" spans="2:19" x14ac:dyDescent="0.25">
      <c r="B69" s="12">
        <v>4</v>
      </c>
      <c r="C69" s="12" t="s">
        <v>2651</v>
      </c>
      <c r="D69" s="15" t="s">
        <v>188</v>
      </c>
      <c r="E69" s="12" t="s">
        <v>480</v>
      </c>
      <c r="F69" s="30" t="s">
        <v>2106</v>
      </c>
      <c r="G69" s="30" t="str">
        <f>"{term}`"&amp;I69&amp;"`"</f>
        <v>{term}`**Analyst**`</v>
      </c>
      <c r="H69" s="15" t="s">
        <v>334</v>
      </c>
      <c r="I69" s="20" t="s">
        <v>1333</v>
      </c>
      <c r="J69" s="20" t="s">
        <v>2556</v>
      </c>
      <c r="K69" s="20"/>
      <c r="L69" s="60" t="s">
        <v>335</v>
      </c>
      <c r="M69" s="15"/>
      <c r="N69" s="18" t="b">
        <v>1</v>
      </c>
      <c r="O69" s="19" t="b">
        <v>1</v>
      </c>
      <c r="P69" s="19" t="b">
        <v>1</v>
      </c>
      <c r="Q69" s="17" t="str">
        <f>"(#"&amp;H69&amp;")=@{{ "&amp;E69&amp;"_"&amp;H69&amp;" }}@@: {{ "&amp;E69&amp;"_def_"&amp;H69&amp;" }}@@"</f>
        <v>(#analyst)=@{{ field_analyst }}@@: {{ field_def_analyst }}@@</v>
      </c>
      <c r="R69" s="12" t="str">
        <f>"    "&amp;E69&amp;"_"&amp;H69&amp;": """&amp;I69&amp;""""</f>
        <v xml:space="preserve">    field_analyst: "**Analyst**"</v>
      </c>
      <c r="S69" s="12" t="str">
        <f t="shared" si="1"/>
        <v xml:space="preserve">    field_def_analyst: "The first and last names of the individual who provided the observation data point (species identification and associated information). If there are multiple analysts for an observation, enter the primary analyst."</v>
      </c>
    </row>
    <row r="70" spans="2:19" x14ac:dyDescent="0.25">
      <c r="B70" s="12">
        <v>5</v>
      </c>
      <c r="C70" s="12" t="s">
        <v>2651</v>
      </c>
      <c r="D70" s="15" t="s">
        <v>188</v>
      </c>
      <c r="E70" s="12" t="s">
        <v>480</v>
      </c>
      <c r="F70" s="30" t="s">
        <v>2025</v>
      </c>
      <c r="G70" s="30" t="str">
        <f>"{term}`"&amp;I70&amp;"`"</f>
        <v>{term}`***Animal ID**`</v>
      </c>
      <c r="H70" s="15" t="s">
        <v>389</v>
      </c>
      <c r="I70" s="20" t="s">
        <v>1730</v>
      </c>
      <c r="J70" s="20" t="s">
        <v>2557</v>
      </c>
      <c r="K70" s="20"/>
      <c r="L70" s="60" t="s">
        <v>390</v>
      </c>
      <c r="M70" s="15" t="b">
        <v>1</v>
      </c>
      <c r="N70" s="18" t="b">
        <v>0</v>
      </c>
      <c r="O70" s="19" t="b">
        <v>1</v>
      </c>
      <c r="P70" s="21" t="b">
        <v>0</v>
      </c>
      <c r="Q70" s="17" t="str">
        <f>"(#"&amp;H70&amp;")=@{{ "&amp;E70&amp;"_"&amp;H70&amp;" }}@@: {{ "&amp;E70&amp;"_def_"&amp;H70&amp;" }}@@"</f>
        <v>(#animal_id)=@{{ field_animal_id }}@@: {{ field_def_animal_id }}@@</v>
      </c>
      <c r="R70" s="12" t="str">
        <f>"    "&amp;E70&amp;"_"&amp;H70&amp;": """&amp;I70&amp;""""</f>
        <v xml:space="preserve">    field_animal_id: "***Animal ID**"</v>
      </c>
      <c r="S70" s="12" t="str">
        <f t="shared" si="1"/>
        <v xml:space="preserve">    field_def_animal_id: "A unique ID for an animal that can be uniquely identified (e.g., marked in some way). If multiple unique individuals are identified, enter an Animal ID for each as a unique row. Leave blank if not applicable."</v>
      </c>
    </row>
    <row r="71" spans="2:19" x14ac:dyDescent="0.25">
      <c r="B71" s="12">
        <v>55</v>
      </c>
      <c r="C71" s="12" t="s">
        <v>2651</v>
      </c>
      <c r="D71" s="15" t="s">
        <v>188</v>
      </c>
      <c r="E71" s="12" t="s">
        <v>480</v>
      </c>
      <c r="F71" s="30" t="s">
        <v>2173</v>
      </c>
      <c r="G71" s="30" t="str">
        <f>"{term}`"&amp;I71&amp;"`"</f>
        <v>{term}`**Event Type**`</v>
      </c>
      <c r="H71" s="15" t="s">
        <v>315</v>
      </c>
      <c r="I71" s="16" t="s">
        <v>1344</v>
      </c>
      <c r="J71" s="16" t="s">
        <v>2575</v>
      </c>
      <c r="K71" s="16"/>
      <c r="L71" s="60" t="s">
        <v>420</v>
      </c>
      <c r="M71" s="15"/>
      <c r="N71" s="18" t="b">
        <v>1</v>
      </c>
      <c r="O71" s="19" t="b">
        <v>1</v>
      </c>
      <c r="P71" s="21" t="b">
        <v>0</v>
      </c>
      <c r="Q71" s="17" t="str">
        <f>"(#"&amp;H71&amp;")=@{{ "&amp;E71&amp;"_"&amp;H71&amp;" }}@@: {{ "&amp;E71&amp;"_def_"&amp;H71&amp;" }}@@"</f>
        <v>(#event_type)=@{{ field_event_type }}@@: {{ field_def_event_type }}@@</v>
      </c>
      <c r="R71" s="12" t="str">
        <f>"    "&amp;E71&amp;"_"&amp;H71&amp;": """&amp;I71&amp;""""</f>
        <v xml:space="preserve">    field_event_type: "**Event Type**"</v>
      </c>
      <c r="S71" s="12" t="str">
        <f t="shared" si="1"/>
        <v xml:space="preserve">    field_def_event_type: "Whether detections were reported as an individual image captured by the camera ('Image'), a 'Sequence,' or 'Tag.'"</v>
      </c>
    </row>
    <row r="72" spans="2:19" x14ac:dyDescent="0.25">
      <c r="B72" s="12">
        <v>62</v>
      </c>
      <c r="C72" s="12" t="s">
        <v>2651</v>
      </c>
      <c r="D72" s="15" t="s">
        <v>188</v>
      </c>
      <c r="E72" s="12" t="s">
        <v>480</v>
      </c>
      <c r="F72" s="30" t="s">
        <v>2073</v>
      </c>
      <c r="G72" s="30" t="str">
        <f>"{term}`"&amp;I72&amp;"`"</f>
        <v>{term}`**\*Human Transport Mode*/Activity**`</v>
      </c>
      <c r="H72" s="15" t="s">
        <v>366</v>
      </c>
      <c r="I72" s="20" t="s">
        <v>1042</v>
      </c>
      <c r="J72" s="20" t="s">
        <v>2628</v>
      </c>
      <c r="K72" s="20"/>
      <c r="L72" s="60" t="s">
        <v>423</v>
      </c>
      <c r="M72" s="15" t="b">
        <v>1</v>
      </c>
      <c r="N72" s="18" t="b">
        <v>0</v>
      </c>
      <c r="O72" s="19" t="b">
        <v>1</v>
      </c>
      <c r="P72" s="21" t="b">
        <v>0</v>
      </c>
      <c r="Q72" s="17" t="str">
        <f>"(#"&amp;H72&amp;")=@{{ "&amp;E72&amp;"_"&amp;H72&amp;" }}@@: {{ "&amp;E72&amp;"_def_"&amp;H72&amp;" }}@@"</f>
        <v>(#human_transport_mode_activity)=@{{ field_human_transport_mode_activity }}@@: {{ field_def_human_transport_mode_activity }}@@</v>
      </c>
      <c r="R72" s="12" t="str">
        <f>"    "&amp;E72&amp;"_"&amp;H72&amp;": """&amp;I72&amp;""""</f>
        <v xml:space="preserve">    field_human_transport_mode_activity: "**\*Human Transport Mode*/Activity**"</v>
      </c>
      <c r="S72" s="12" t="str">
        <f t="shared" si="1"/>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3" spans="2:19" x14ac:dyDescent="0.25">
      <c r="B73" s="12">
        <v>77</v>
      </c>
      <c r="C73" s="12" t="s">
        <v>2651</v>
      </c>
      <c r="D73" s="15" t="s">
        <v>188</v>
      </c>
      <c r="E73" s="12" t="s">
        <v>480</v>
      </c>
      <c r="F73" s="30" t="s">
        <v>2089</v>
      </c>
      <c r="G73" s="30" t="str">
        <f>"{term}`"&amp;I73&amp;"`"</f>
        <v>{term}`**Image*/Sequence Date Time (DD-MMM-YYYY HH:MM:SS)**`</v>
      </c>
      <c r="H73" s="15" t="s">
        <v>307</v>
      </c>
      <c r="I73" s="20" t="s">
        <v>308</v>
      </c>
      <c r="J73" s="20" t="s">
        <v>2579</v>
      </c>
      <c r="K73" s="20"/>
      <c r="L73" s="65" t="s">
        <v>464</v>
      </c>
      <c r="M73" s="15"/>
      <c r="N73" s="18" t="b">
        <v>1</v>
      </c>
      <c r="O73" s="19" t="b">
        <v>1</v>
      </c>
      <c r="P73" s="21" t="b">
        <v>0</v>
      </c>
      <c r="Q73" s="17" t="str">
        <f>"(#"&amp;H73&amp;")=@{{ "&amp;E73&amp;"_"&amp;H73&amp;" }}@@: {{ "&amp;E73&amp;"_def_"&amp;H73&amp;" }}@@"</f>
        <v>(#image_sequence_date_time)=@{{ field_image_sequence_date_time }}@@: {{ field_def_image_sequence_date_time }}@@</v>
      </c>
      <c r="R73" s="12" t="str">
        <f>"    "&amp;E73&amp;"_"&amp;H73&amp;": """&amp;I73&amp;""""</f>
        <v xml:space="preserve">    field_image_sequence_date_time: "**Image*/Sequence Date Time (DD-MMM-YYYY HH:MM:SS)**"</v>
      </c>
      <c r="S73" s="12" t="str">
        <f t="shared" si="1"/>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74" spans="2:19" x14ac:dyDescent="0.25">
      <c r="B74" s="12">
        <v>80</v>
      </c>
      <c r="C74" s="12" t="s">
        <v>2651</v>
      </c>
      <c r="D74" s="15" t="s">
        <v>188</v>
      </c>
      <c r="E74" s="12" t="s">
        <v>480</v>
      </c>
      <c r="F74" s="30" t="s">
        <v>2134</v>
      </c>
      <c r="G74" s="30" t="str">
        <f>"{term}`"&amp;I74&amp;"`"</f>
        <v>{term}`**Individual Count**`</v>
      </c>
      <c r="H74" s="15" t="s">
        <v>306</v>
      </c>
      <c r="I74" s="20" t="s">
        <v>1349</v>
      </c>
      <c r="J74" s="20" t="s">
        <v>2582</v>
      </c>
      <c r="K74" s="20"/>
      <c r="L74" s="60" t="s">
        <v>465</v>
      </c>
      <c r="M74" s="15"/>
      <c r="N74" s="18" t="b">
        <v>1</v>
      </c>
      <c r="O74" s="19" t="b">
        <v>1</v>
      </c>
      <c r="P74" s="19" t="b">
        <v>1</v>
      </c>
      <c r="Q74" s="17" t="str">
        <f>"(#"&amp;H74&amp;")=@{{ "&amp;E74&amp;"_"&amp;H74&amp;" }}@@: {{ "&amp;E74&amp;"_def_"&amp;H74&amp;" }}@@"</f>
        <v>(#individual_count)=@{{ field_individual_count }}@@: {{ field_def_individual_count }}@@</v>
      </c>
      <c r="R74" s="12" t="str">
        <f>"    "&amp;E74&amp;"_"&amp;H74&amp;": """&amp;I74&amp;""""</f>
        <v xml:space="preserve">    field_individual_count: "**Individual Count**"</v>
      </c>
      <c r="S74" s="12" t="str">
        <f t="shared" si="1"/>
        <v xml:space="preserve">    field_def_individual_count: "The number of unique individuals being categorized. Depending on the Event Type, this may be recorded as the total number of individuals, or according to Age Class and*/or Sex Class."</v>
      </c>
    </row>
    <row r="75" spans="2:19" x14ac:dyDescent="0.25">
      <c r="B75" s="12">
        <v>144</v>
      </c>
      <c r="C75" s="12" t="s">
        <v>2651</v>
      </c>
      <c r="D75" s="15" t="s">
        <v>188</v>
      </c>
      <c r="E75" s="12" t="s">
        <v>480</v>
      </c>
      <c r="F75" s="30" t="s">
        <v>2149</v>
      </c>
      <c r="G75" s="30" t="str">
        <f>"{term}`"&amp;I75&amp;"`"</f>
        <v>{term}`**Sex Class**`</v>
      </c>
      <c r="H75" s="15" t="s">
        <v>273</v>
      </c>
      <c r="I75" s="20" t="s">
        <v>1359</v>
      </c>
      <c r="J75" s="20" t="s">
        <v>2604</v>
      </c>
      <c r="K75" s="20"/>
      <c r="L75" s="60" t="s">
        <v>452</v>
      </c>
      <c r="M75" s="15"/>
      <c r="N75" s="18" t="b">
        <v>1</v>
      </c>
      <c r="O75" s="19" t="b">
        <v>1</v>
      </c>
      <c r="P75" s="19" t="b">
        <v>1</v>
      </c>
      <c r="Q75" s="17" t="str">
        <f>"(#"&amp;H75&amp;")=@{{ "&amp;E75&amp;"_"&amp;H75&amp;" }}@@: {{ "&amp;E75&amp;"_def_"&amp;H75&amp;" }}@@"</f>
        <v>(#sex_class)=@{{ field_sex_class }}@@: {{ field_def_sex_class }}@@</v>
      </c>
      <c r="R75" s="12" t="str">
        <f>"    "&amp;E75&amp;"_"&amp;H75&amp;": """&amp;I75&amp;""""</f>
        <v xml:space="preserve">    field_sex_class: "**Sex Class**"</v>
      </c>
      <c r="S75" s="12" t="str">
        <f t="shared" si="1"/>
        <v xml:space="preserve">    field_def_sex_class: "The sex classification of individual(s) being categorized (e.g., 'Male,' 'Female,' or 'Unknown')."</v>
      </c>
    </row>
    <row r="76" spans="2:19" x14ac:dyDescent="0.25">
      <c r="B76" s="12">
        <v>151</v>
      </c>
      <c r="C76" s="12" t="s">
        <v>2651</v>
      </c>
      <c r="D76" s="15" t="s">
        <v>188</v>
      </c>
      <c r="E76" s="12" t="s">
        <v>480</v>
      </c>
      <c r="F76" s="30" t="s">
        <v>2086</v>
      </c>
      <c r="G76" s="30" t="str">
        <f>"{term}`"&amp;I76&amp;"`"</f>
        <v>{term}`**Species**`</v>
      </c>
      <c r="H76" s="15" t="s">
        <v>271</v>
      </c>
      <c r="I76" s="20" t="s">
        <v>272</v>
      </c>
      <c r="J76" s="20" t="s">
        <v>2401</v>
      </c>
      <c r="K76" s="20"/>
      <c r="L76" s="60" t="s">
        <v>453</v>
      </c>
      <c r="M76" s="15"/>
      <c r="N76" s="18" t="b">
        <v>1</v>
      </c>
      <c r="O76" s="19" t="b">
        <v>1</v>
      </c>
      <c r="P76" s="21" t="b">
        <v>0</v>
      </c>
      <c r="Q76" s="17" t="str">
        <f>"(#"&amp;H76&amp;")=@{{ "&amp;E76&amp;"_"&amp;H76&amp;" }}@@: {{ "&amp;E76&amp;"_def_"&amp;H76&amp;" }}@@"</f>
        <v>(#species)=@{{ field_species }}@@: {{ field_def_species }}@@</v>
      </c>
      <c r="R76" s="12" t="str">
        <f>"    "&amp;E76&amp;"_"&amp;H76&amp;": """&amp;I76&amp;""""</f>
        <v xml:space="preserve">    field_species: "**Species**"</v>
      </c>
      <c r="S76" s="12" t="str">
        <f t="shared" si="1"/>
        <v xml:space="preserve">    field_def_species: "The capitalized common name of the species being categorized ('tagged')."</v>
      </c>
    </row>
    <row r="77" spans="2:19" x14ac:dyDescent="0.25">
      <c r="B77" s="12">
        <v>169</v>
      </c>
      <c r="C77" s="12" t="s">
        <v>2651</v>
      </c>
      <c r="D77" s="15" t="s">
        <v>188</v>
      </c>
      <c r="E77" s="12" t="s">
        <v>480</v>
      </c>
      <c r="F77" s="30" t="s">
        <v>2166</v>
      </c>
      <c r="G77" s="30" t="str">
        <f>"{term}`"&amp;I77&amp;"`"</f>
        <v>{term}`**Tag**`</v>
      </c>
      <c r="H77" s="15" t="s">
        <v>259</v>
      </c>
      <c r="I77" s="20" t="s">
        <v>260</v>
      </c>
      <c r="J77" s="20" t="s">
        <v>2610</v>
      </c>
      <c r="K77" s="20"/>
      <c r="L77" s="65" t="s">
        <v>473</v>
      </c>
      <c r="M77" s="15"/>
      <c r="N77" s="18" t="s">
        <v>55</v>
      </c>
      <c r="O77" s="19" t="b">
        <v>1</v>
      </c>
      <c r="P77" s="21" t="b">
        <v>0</v>
      </c>
      <c r="Q77" s="17" t="str">
        <f>"(#"&amp;H77&amp;")=@{{ "&amp;E77&amp;"_"&amp;H77&amp;" }}@@: {{ "&amp;E77&amp;"_def_"&amp;H77&amp;" }}@@"</f>
        <v>(#tag)=@{{ field_tag }}@@: {{ field_def_tag }}@@</v>
      </c>
      <c r="R77" s="12" t="str">
        <f>"    "&amp;E77&amp;"_"&amp;H77&amp;": """&amp;I77&amp;""""</f>
        <v xml:space="preserve">    field_tag: "**Tag**"</v>
      </c>
      <c r="S77" s="12" t="str">
        <f t="shared" si="1"/>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78" spans="2:19" x14ac:dyDescent="0.25">
      <c r="B78" s="12">
        <v>72</v>
      </c>
      <c r="C78" s="12" t="s">
        <v>2651</v>
      </c>
      <c r="D78" s="12" t="s">
        <v>1721</v>
      </c>
      <c r="E78" s="12" t="s">
        <v>480</v>
      </c>
      <c r="F78" s="30" t="s">
        <v>2091</v>
      </c>
      <c r="G78" s="30" t="str">
        <f>"{term}`"&amp;I78&amp;"`"</f>
        <v>{term}`**Image Set End Date Time (DD-MMM-YYYY HH:MM:SS)**`</v>
      </c>
      <c r="H78" s="15" t="s">
        <v>310</v>
      </c>
      <c r="I78" s="20" t="s">
        <v>1347</v>
      </c>
      <c r="J78" s="20" t="s">
        <v>2580</v>
      </c>
      <c r="K78" s="20"/>
      <c r="L78" s="60" t="s">
        <v>429</v>
      </c>
      <c r="M78" s="15"/>
      <c r="N78" s="18" t="b">
        <v>1</v>
      </c>
      <c r="O78" s="19" t="b">
        <v>1</v>
      </c>
      <c r="P78" s="19" t="b">
        <v>1</v>
      </c>
      <c r="Q78" s="17" t="str">
        <f>"(#"&amp;H78&amp;")=@{{ "&amp;E78&amp;"_"&amp;H78&amp;" }}@@: {{ "&amp;E78&amp;"_def_"&amp;H78&amp;" }}@@"</f>
        <v>(#image_set_end_date_time)=@{{ field_image_set_end_date_time }}@@: {{ field_def_image_set_end_date_time }}@@</v>
      </c>
      <c r="R78" s="12" t="str">
        <f>"    "&amp;E78&amp;"_"&amp;H78&amp;": """&amp;I78&amp;""""</f>
        <v xml:space="preserve">    field_image_set_end_date_time: "**Image Set End Date Time (DD-MMM-YYYY HH:MM:SS)**"</v>
      </c>
      <c r="S78" s="12" t="str">
        <f t="shared" si="1"/>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79" spans="2:19" x14ac:dyDescent="0.25">
      <c r="B79" s="12">
        <v>73</v>
      </c>
      <c r="C79" s="12" t="s">
        <v>2651</v>
      </c>
      <c r="D79" s="12" t="s">
        <v>1721</v>
      </c>
      <c r="E79" s="12" t="s">
        <v>480</v>
      </c>
      <c r="F79" s="30" t="s">
        <v>2090</v>
      </c>
      <c r="G79" s="30" t="str">
        <f>"{term}`"&amp;I79&amp;"`"</f>
        <v>{term}`**Image Set Start Date Time (DD-MMM-YYYY HH:MM:SS)**`</v>
      </c>
      <c r="H79" s="15" t="s">
        <v>309</v>
      </c>
      <c r="I79" s="20" t="s">
        <v>1348</v>
      </c>
      <c r="J79" s="20" t="s">
        <v>2581</v>
      </c>
      <c r="K79" s="20"/>
      <c r="L79" s="60" t="s">
        <v>430</v>
      </c>
      <c r="M79" s="15"/>
      <c r="N79" s="18" t="b">
        <v>1</v>
      </c>
      <c r="O79" s="19" t="b">
        <v>1</v>
      </c>
      <c r="P79" s="19" t="b">
        <v>1</v>
      </c>
      <c r="Q79" s="17" t="str">
        <f>"(#"&amp;H79&amp;")=@{{ "&amp;E79&amp;"_"&amp;H79&amp;" }}@@: {{ "&amp;E79&amp;"_def_"&amp;H79&amp;" }}@@"</f>
        <v>(#image_set_start_date_time)=@{{ field_image_set_start_date_time }}@@: {{ field_def_image_set_start_date_time }}@@</v>
      </c>
      <c r="R79" s="12" t="str">
        <f>"    "&amp;E79&amp;"_"&amp;H79&amp;": """&amp;I79&amp;""""</f>
        <v xml:space="preserve">    field_image_set_start_date_time: "**Image Set Start Date Time (DD-MMM-YYYY HH:MM:SS)**"</v>
      </c>
      <c r="S79" s="12" t="str">
        <f t="shared" si="1"/>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0" spans="2:19" x14ac:dyDescent="0.25">
      <c r="B80" s="12">
        <v>166</v>
      </c>
      <c r="C80" s="12" t="s">
        <v>2651</v>
      </c>
      <c r="D80" s="15" t="s">
        <v>2715</v>
      </c>
      <c r="E80" s="12" t="s">
        <v>480</v>
      </c>
      <c r="F80" s="30" t="s">
        <v>2151</v>
      </c>
      <c r="G80" s="30" t="str">
        <f>"{term}`"&amp;I80&amp;"`"</f>
        <v>{term}`**Survey Objectives**`</v>
      </c>
      <c r="H80" s="15" t="s">
        <v>1318</v>
      </c>
      <c r="I80" s="20" t="s">
        <v>1327</v>
      </c>
      <c r="J80" s="20" t="s">
        <v>2609</v>
      </c>
      <c r="K80" s="5" t="str">
        <f>"**"&amp;J80&amp;"**: "&amp;L80</f>
        <v>**Survey Objectives**: 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c r="L80" s="60" t="s">
        <v>2200</v>
      </c>
      <c r="M80" s="15"/>
      <c r="N80" s="18" t="b">
        <v>1</v>
      </c>
      <c r="O80" s="19" t="b">
        <v>1</v>
      </c>
      <c r="P80" s="19" t="b">
        <v>1</v>
      </c>
      <c r="Q80" s="17" t="str">
        <f>"(#"&amp;H80&amp;")=@{{ "&amp;E80&amp;"_"&amp;H80&amp;" }}@@: {{ "&amp;E80&amp;"_def_"&amp;H80&amp;" }}@@"</f>
        <v>(#survey_objectives)=@{{ field_survey_objectives }}@@: {{ field_def_survey_objectives }}@@</v>
      </c>
      <c r="R80" s="12" t="str">
        <f>"    "&amp;E80&amp;"_"&amp;H80&amp;": """&amp;I80&amp;""""</f>
        <v xml:space="preserve">    field_survey_objectives: "**Survey Objectives**"</v>
      </c>
      <c r="S80" s="12" t="str">
        <f t="shared" si="1"/>
        <v xml:space="preserve">    field_def_survey_objectives: "The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1" spans="2:19" x14ac:dyDescent="0.25">
      <c r="B81" s="12">
        <v>170</v>
      </c>
      <c r="C81" s="12" t="s">
        <v>2651</v>
      </c>
      <c r="D81" s="15" t="s">
        <v>2715</v>
      </c>
      <c r="E81" s="12" t="s">
        <v>480</v>
      </c>
      <c r="F81" s="30" t="s">
        <v>2088</v>
      </c>
      <c r="G81" s="30" t="str">
        <f>"{term}`"&amp;I81&amp;"`"</f>
        <v>{term}`**Target Species**`</v>
      </c>
      <c r="H81" s="15" t="s">
        <v>258</v>
      </c>
      <c r="I81" s="20" t="s">
        <v>1361</v>
      </c>
      <c r="J81" s="20" t="s">
        <v>2611</v>
      </c>
      <c r="K81" s="20"/>
      <c r="L81" s="60" t="s">
        <v>2201</v>
      </c>
      <c r="M81" s="15"/>
      <c r="N81" s="18" t="b">
        <v>1</v>
      </c>
      <c r="O81" s="19" t="b">
        <v>1</v>
      </c>
      <c r="P81" s="19" t="b">
        <v>1</v>
      </c>
      <c r="Q81" s="17" t="str">
        <f>"(#"&amp;H81&amp;")=@{{ "&amp;E81&amp;"_"&amp;H81&amp;" }}@@: {{ "&amp;E81&amp;"_def_"&amp;H81&amp;" }}@@"</f>
        <v>(#target_species)=@{{ field_target_species }}@@: {{ field_def_target_species }}@@</v>
      </c>
      <c r="R81" s="12" t="str">
        <f>"    "&amp;E81&amp;"_"&amp;H81&amp;": """&amp;I81&amp;""""</f>
        <v xml:space="preserve">    field_target_species: "**Target Species**"</v>
      </c>
      <c r="S81" s="12" t="str">
        <f t="shared" si="1"/>
        <v xml:space="preserve">    field_def_target_species: "The common name(s) of the species that the {term}`survey` was designed to detect."</v>
      </c>
    </row>
    <row r="82" spans="2:19" x14ac:dyDescent="0.25">
      <c r="B82" s="12">
        <v>115</v>
      </c>
      <c r="C82" s="12" t="s">
        <v>2651</v>
      </c>
      <c r="D82" s="15" t="s">
        <v>144</v>
      </c>
      <c r="E82" s="12" t="s">
        <v>480</v>
      </c>
      <c r="F82" s="30" t="s">
        <v>2104</v>
      </c>
      <c r="G82" s="30" t="str">
        <f>"{term}`"&amp;I82&amp;"`"</f>
        <v>{term}`**Project Coordinator**`</v>
      </c>
      <c r="H82" s="15" t="s">
        <v>286</v>
      </c>
      <c r="I82" s="20" t="s">
        <v>288</v>
      </c>
      <c r="J82" s="20" t="s">
        <v>2587</v>
      </c>
      <c r="K82" s="20"/>
      <c r="L82" s="60" t="s">
        <v>287</v>
      </c>
      <c r="M82" s="15"/>
      <c r="N82" s="18" t="b">
        <v>1</v>
      </c>
      <c r="O82" s="19" t="b">
        <v>1</v>
      </c>
      <c r="P82" s="21" t="b">
        <v>0</v>
      </c>
      <c r="Q82" s="17" t="str">
        <f>"(#"&amp;H82&amp;")=@{{ "&amp;E82&amp;"_"&amp;H82&amp;" }}@@: {{ "&amp;E82&amp;"_def_"&amp;H82&amp;" }}@@"</f>
        <v>(#project_coordinator)=@{{ field_project_coordinator }}@@: {{ field_def_project_coordinator }}@@</v>
      </c>
      <c r="R82" s="12" t="str">
        <f>"    "&amp;E82&amp;"_"&amp;H82&amp;": """&amp;I82&amp;""""</f>
        <v xml:space="preserve">    field_project_coordinator: "**Project Coordinator**"</v>
      </c>
      <c r="S82" s="12" t="str">
        <f t="shared" si="1"/>
        <v xml:space="preserve">    field_def_project_coordinator: "The first and last name of the primary contact for the project."</v>
      </c>
    </row>
    <row r="83" spans="2:19" x14ac:dyDescent="0.25">
      <c r="B83" s="12">
        <v>116</v>
      </c>
      <c r="C83" s="12" t="s">
        <v>2651</v>
      </c>
      <c r="D83" s="15" t="s">
        <v>144</v>
      </c>
      <c r="E83" s="12" t="s">
        <v>480</v>
      </c>
      <c r="F83" s="30" t="s">
        <v>2100</v>
      </c>
      <c r="G83" s="30" t="str">
        <f>"{term}`"&amp;I83&amp;"`"</f>
        <v>{term}`**Project Coordinator Email**`</v>
      </c>
      <c r="H83" s="15" t="s">
        <v>289</v>
      </c>
      <c r="I83" s="20" t="s">
        <v>291</v>
      </c>
      <c r="J83" s="20" t="s">
        <v>2588</v>
      </c>
      <c r="K83" s="20"/>
      <c r="L83" s="60" t="s">
        <v>290</v>
      </c>
      <c r="M83" s="15"/>
      <c r="N83" s="18" t="b">
        <v>1</v>
      </c>
      <c r="O83" s="19" t="b">
        <v>1</v>
      </c>
      <c r="P83" s="21" t="b">
        <v>0</v>
      </c>
      <c r="Q83" s="17" t="str">
        <f>"(#"&amp;H83&amp;")=@{{ "&amp;E83&amp;"_"&amp;H83&amp;" }}@@: {{ "&amp;E83&amp;"_def_"&amp;H83&amp;" }}@@"</f>
        <v>(#project_coordinator_email)=@{{ field_project_coordinator_email }}@@: {{ field_def_project_coordinator_email }}@@</v>
      </c>
      <c r="R83" s="12" t="str">
        <f>"    "&amp;E83&amp;"_"&amp;H83&amp;": """&amp;I83&amp;""""</f>
        <v xml:space="preserve">    field_project_coordinator_email: "**Project Coordinator Email**"</v>
      </c>
      <c r="S83" s="12" t="str">
        <f t="shared" si="1"/>
        <v xml:space="preserve">    field_def_project_coordinator_email: "The email address of the Project Coordinator."</v>
      </c>
    </row>
    <row r="84" spans="2:19" x14ac:dyDescent="0.25">
      <c r="B84" s="12">
        <v>117</v>
      </c>
      <c r="C84" s="12" t="s">
        <v>2651</v>
      </c>
      <c r="D84" s="15" t="s">
        <v>144</v>
      </c>
      <c r="E84" s="12" t="s">
        <v>480</v>
      </c>
      <c r="F84" s="30" t="s">
        <v>1989</v>
      </c>
      <c r="G84" s="30" t="str">
        <f>"{term}`"&amp;I84&amp;"`"</f>
        <v>{term}`**Project Description**`</v>
      </c>
      <c r="H84" s="15" t="s">
        <v>283</v>
      </c>
      <c r="I84" s="20" t="s">
        <v>285</v>
      </c>
      <c r="J84" s="20" t="s">
        <v>2589</v>
      </c>
      <c r="K84" s="20"/>
      <c r="L84" s="60" t="s">
        <v>284</v>
      </c>
      <c r="M84" s="15"/>
      <c r="N84" s="18" t="b">
        <v>1</v>
      </c>
      <c r="O84" s="19" t="b">
        <v>1</v>
      </c>
      <c r="P84" s="21" t="b">
        <v>0</v>
      </c>
      <c r="Q84" s="17" t="str">
        <f>"(#"&amp;H84&amp;")=@{{ "&amp;E84&amp;"_"&amp;H84&amp;" }}@@: {{ "&amp;E84&amp;"_def_"&amp;H84&amp;" }}@@"</f>
        <v>(#project_description)=@{{ field_project_description }}@@: {{ field_def_project_description }}@@</v>
      </c>
      <c r="R84" s="12" t="str">
        <f>"    "&amp;E84&amp;"_"&amp;H84&amp;": """&amp;I84&amp;""""</f>
        <v xml:space="preserve">    field_project_description: "**Project Description**"</v>
      </c>
      <c r="S84" s="12" t="str">
        <f t="shared" si="1"/>
        <v xml:space="preserve">    field_def_project_description: "A description of the project objective(s) and general methods."</v>
      </c>
    </row>
    <row r="85" spans="2:19" x14ac:dyDescent="0.25">
      <c r="B85" s="12">
        <v>118</v>
      </c>
      <c r="C85" s="12" t="s">
        <v>2651</v>
      </c>
      <c r="D85" s="15" t="s">
        <v>144</v>
      </c>
      <c r="E85" s="12" t="s">
        <v>480</v>
      </c>
      <c r="F85" s="30" t="s">
        <v>2020</v>
      </c>
      <c r="G85" s="30" t="str">
        <f>"{term}`"&amp;I85&amp;"`"</f>
        <v>{term}`**Project Name**`</v>
      </c>
      <c r="H85" s="15" t="s">
        <v>282</v>
      </c>
      <c r="I85" s="20" t="s">
        <v>1355</v>
      </c>
      <c r="J85" s="20" t="s">
        <v>2590</v>
      </c>
      <c r="K85" s="20"/>
      <c r="L85" s="60" t="s">
        <v>442</v>
      </c>
      <c r="M85" s="15"/>
      <c r="N85" s="18" t="b">
        <v>1</v>
      </c>
      <c r="O85" s="19" t="b">
        <v>1</v>
      </c>
      <c r="P85" s="19" t="b">
        <v>1</v>
      </c>
      <c r="Q85" s="17" t="str">
        <f>"(#"&amp;H85&amp;")=@{{ "&amp;E85&amp;"_"&amp;H85&amp;" }}@@: {{ "&amp;E85&amp;"_def_"&amp;H85&amp;" }}@@"</f>
        <v>(#project_name)=@{{ field_project_name }}@@: {{ field_def_project_name }}@@</v>
      </c>
      <c r="R85" s="12" t="str">
        <f>"    "&amp;E85&amp;"_"&amp;H85&amp;": """&amp;I85&amp;""""</f>
        <v xml:space="preserve">    field_project_name: "**Project Name**"</v>
      </c>
      <c r="S85" s="12" t="str">
        <f t="shared" si="1"/>
        <v xml:space="preserve">    field_def_project_name: "A unique alphanumeric identifier for each project. Ideally, the Project Name should include an abbreviation for the organization, a brief project name, and the year the project began (e.g., 'uofa_oilsands_2018')."</v>
      </c>
    </row>
    <row r="86" spans="2:19" x14ac:dyDescent="0.25">
      <c r="B86" s="12">
        <v>157</v>
      </c>
      <c r="C86" s="12" t="s">
        <v>2651</v>
      </c>
      <c r="D86" s="15" t="s">
        <v>99</v>
      </c>
      <c r="E86" s="12" t="s">
        <v>480</v>
      </c>
      <c r="F86" s="30" t="s">
        <v>1987</v>
      </c>
      <c r="G86" s="30" t="str">
        <f>"{term}`"&amp;I86&amp;"`"</f>
        <v>{term}`**Study Area Description**`</v>
      </c>
      <c r="H86" s="15" t="s">
        <v>268</v>
      </c>
      <c r="I86" s="20" t="s">
        <v>270</v>
      </c>
      <c r="J86" s="20" t="s">
        <v>2605</v>
      </c>
      <c r="K86" s="20"/>
      <c r="L86" s="60" t="s">
        <v>269</v>
      </c>
      <c r="M86" s="15"/>
      <c r="N86" s="18" t="b">
        <v>1</v>
      </c>
      <c r="O86" s="19" t="b">
        <v>1</v>
      </c>
      <c r="P86" s="21" t="b">
        <v>0</v>
      </c>
      <c r="Q86" s="17" t="str">
        <f>"(#"&amp;H86&amp;")=@{{ "&amp;E86&amp;"_"&amp;H86&amp;" }}@@: {{ "&amp;E86&amp;"_def_"&amp;H86&amp;" }}@@"</f>
        <v>(#study_area_description)=@{{ field_study_area_description }}@@: {{ field_def_study_area_description }}@@</v>
      </c>
      <c r="R86" s="12" t="str">
        <f>"    "&amp;E86&amp;"_"&amp;H86&amp;": """&amp;I86&amp;""""</f>
        <v xml:space="preserve">    field_study_area_description: "**Study Area Description**"</v>
      </c>
      <c r="S86" s="12" t="str">
        <f t="shared" si="1"/>
        <v xml:space="preserve">    field_def_study_area_description: "A description for each unique research or monitoring area including its location, the habitat type(s), land use(s) and habitat disturbances (where applicable)."</v>
      </c>
    </row>
    <row r="87" spans="2:19" x14ac:dyDescent="0.25">
      <c r="B87" s="12">
        <v>158</v>
      </c>
      <c r="C87" s="12" t="s">
        <v>2651</v>
      </c>
      <c r="D87" s="15" t="s">
        <v>99</v>
      </c>
      <c r="E87" s="12" t="s">
        <v>480</v>
      </c>
      <c r="F87" s="30" t="s">
        <v>2021</v>
      </c>
      <c r="G87" s="30" t="str">
        <f>"{term}`"&amp;I87&amp;"`"</f>
        <v>{term}`**Study Area Name**`</v>
      </c>
      <c r="H87" s="15" t="s">
        <v>267</v>
      </c>
      <c r="I87" s="20" t="s">
        <v>1360</v>
      </c>
      <c r="J87" s="20" t="s">
        <v>2606</v>
      </c>
      <c r="K87" s="20"/>
      <c r="L87" s="60" t="s">
        <v>2197</v>
      </c>
      <c r="M87" s="15"/>
      <c r="N87" s="18" t="b">
        <v>1</v>
      </c>
      <c r="O87" s="19" t="b">
        <v>1</v>
      </c>
      <c r="P87" s="19" t="b">
        <v>1</v>
      </c>
      <c r="Q87" s="17" t="str">
        <f>"(#"&amp;H87&amp;")=@{{ "&amp;E87&amp;"_"&amp;H87&amp;" }}@@: {{ "&amp;E87&amp;"_def_"&amp;H87&amp;" }}@@"</f>
        <v>(#study_area_name)=@{{ field_study_area_name }}@@: {{ field_def_study_area_name }}@@</v>
      </c>
      <c r="R87" s="12" t="str">
        <f>"    "&amp;E87&amp;"_"&amp;H87&amp;": """&amp;I87&amp;""""</f>
        <v xml:space="preserve">    field_study_area_name: "**Study Area Name**"</v>
      </c>
      <c r="S87" s="12" t="str">
        <f t="shared" si="1"/>
        <v xml:space="preserve">    field_def_study_area_name: "A unique alphanumeric identifier for each study area (e.g.,'oilsands_ref1'). If only one area was {term}`survey`ed, the Project Name and Study Area Name should be the same."</v>
      </c>
    </row>
    <row r="88" spans="2:19" x14ac:dyDescent="0.25">
      <c r="B88" s="12">
        <v>163</v>
      </c>
      <c r="C88" s="12" t="s">
        <v>2651</v>
      </c>
      <c r="D88" s="15" t="s">
        <v>1314</v>
      </c>
      <c r="E88" s="12" t="s">
        <v>480</v>
      </c>
      <c r="F88" s="30" t="s">
        <v>2150</v>
      </c>
      <c r="G88" s="30" t="str">
        <f>"{term}`"&amp;I88&amp;"`"</f>
        <v>{term}`**Survey Design**`</v>
      </c>
      <c r="H88" s="15" t="s">
        <v>1315</v>
      </c>
      <c r="I88" s="20" t="s">
        <v>1324</v>
      </c>
      <c r="J88" s="20" t="s">
        <v>2607</v>
      </c>
      <c r="K88" s="20"/>
      <c r="L88" s="60" t="s">
        <v>2198</v>
      </c>
      <c r="M88" s="15" t="b">
        <v>1</v>
      </c>
      <c r="N88" s="18" t="b">
        <v>1</v>
      </c>
      <c r="O88" s="19" t="b">
        <v>1</v>
      </c>
      <c r="P88" s="19" t="b">
        <v>1</v>
      </c>
      <c r="Q88" s="17" t="str">
        <f>"(#"&amp;H88&amp;")=@{{ "&amp;E88&amp;"_"&amp;H88&amp;" }}@@: {{ "&amp;E88&amp;"_def_"&amp;H88&amp;" }}@@"</f>
        <v>(#survey_design)=@{{ field_survey_design }}@@: {{ field_def_survey_design }}@@</v>
      </c>
      <c r="R88" s="12" t="str">
        <f>"    "&amp;E88&amp;"_"&amp;H88&amp;": """&amp;I88&amp;""""</f>
        <v xml:space="preserve">    field_survey_design: "**Survey Design**"</v>
      </c>
      <c r="S88" s="12" t="str">
        <f t="shared" si="1"/>
        <v xml:space="preserve">    field_def_survey_design: "The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v>
      </c>
    </row>
    <row r="89" spans="2:19" x14ac:dyDescent="0.25">
      <c r="B89" s="12">
        <v>164</v>
      </c>
      <c r="C89" s="12" t="s">
        <v>2651</v>
      </c>
      <c r="D89" s="12" t="s">
        <v>1314</v>
      </c>
      <c r="E89" s="12" t="s">
        <v>480</v>
      </c>
      <c r="F89" s="30" t="s">
        <v>1988</v>
      </c>
      <c r="G89" s="30" t="str">
        <f>"{term}`"&amp;I89&amp;"`"</f>
        <v>{term}`**\*Survey Design Description`</v>
      </c>
      <c r="H89" s="15" t="s">
        <v>1316</v>
      </c>
      <c r="I89" s="20" t="s">
        <v>1325</v>
      </c>
      <c r="J89" s="20" t="s">
        <v>2643</v>
      </c>
      <c r="K89" s="20"/>
      <c r="L89" s="60" t="s">
        <v>1931</v>
      </c>
      <c r="M89" s="15"/>
      <c r="N89" s="18" t="b">
        <v>0</v>
      </c>
      <c r="O89" s="19" t="b">
        <v>1</v>
      </c>
      <c r="P89" s="19" t="b">
        <v>1</v>
      </c>
      <c r="Q89" s="17" t="str">
        <f>"(#"&amp;H89&amp;")=@{{ "&amp;E89&amp;"_"&amp;H89&amp;" }}@@: {{ "&amp;E89&amp;"_def_"&amp;H89&amp;" }}@@"</f>
        <v>(#survey_design_description)=@{{ field_survey_design_description }}@@: {{ field_def_survey_design_description }}@@</v>
      </c>
      <c r="R89" s="12" t="str">
        <f>"    "&amp;E89&amp;"_"&amp;H89&amp;": """&amp;I89&amp;""""</f>
        <v xml:space="preserve">    field_survey_design_description: "**\*Survey Design Description"</v>
      </c>
      <c r="S89" s="12" t="str">
        <f t="shared" si="1"/>
        <v xml:space="preserve">    field_def_survey_design_description: "A description of any additional details about the [Survey Design](/09_gloss_ref/09_glossary.md#survey_design)."</v>
      </c>
    </row>
    <row r="90" spans="2:19" x14ac:dyDescent="0.25">
      <c r="B90" s="12">
        <v>165</v>
      </c>
      <c r="C90" s="12" t="s">
        <v>2651</v>
      </c>
      <c r="D90" s="15" t="s">
        <v>1314</v>
      </c>
      <c r="E90" s="12" t="s">
        <v>480</v>
      </c>
      <c r="F90" s="30" t="s">
        <v>2019</v>
      </c>
      <c r="G90" s="30" t="str">
        <f>"{term}`"&amp;I90&amp;"`"</f>
        <v>{term}`**Survey Name**`</v>
      </c>
      <c r="H90" s="15" t="s">
        <v>1317</v>
      </c>
      <c r="I90" s="20" t="s">
        <v>1326</v>
      </c>
      <c r="J90" s="20" t="s">
        <v>2608</v>
      </c>
      <c r="K90" s="20"/>
      <c r="L90" s="60" t="s">
        <v>2199</v>
      </c>
      <c r="M90" s="15"/>
      <c r="N90" s="18" t="b">
        <v>1</v>
      </c>
      <c r="O90" s="19" t="b">
        <v>1</v>
      </c>
      <c r="P90" s="19" t="b">
        <v>1</v>
      </c>
      <c r="Q90" s="17" t="str">
        <f>"(#"&amp;H90&amp;")=@{{ "&amp;E90&amp;"_"&amp;H90&amp;" }}@@: {{ "&amp;E90&amp;"_def_"&amp;H90&amp;" }}@@"</f>
        <v>(#survey_name)=@{{ field_survey_name }}@@: {{ field_def_survey_name }}@@</v>
      </c>
      <c r="R90" s="12" t="str">
        <f>"    "&amp;E90&amp;"_"&amp;H90&amp;": """&amp;I90&amp;""""</f>
        <v xml:space="preserve">    field_survey_name: "**Survey Name**"</v>
      </c>
      <c r="S90" s="12" t="str">
        <f t="shared" si="1"/>
        <v xml:space="preserve">    field_def_survey_name: "A unique alphanumeric identifier for each {term}`survey` period (e.g., 'fortmc_001')."</v>
      </c>
    </row>
    <row r="91" spans="2:19" x14ac:dyDescent="0.25">
      <c r="B91" s="12">
        <v>138</v>
      </c>
      <c r="C91" s="12" t="s">
        <v>2651</v>
      </c>
      <c r="E91" s="12" t="s">
        <v>480</v>
      </c>
      <c r="F91" s="30" t="s">
        <v>2017</v>
      </c>
      <c r="G91" s="30" t="str">
        <f>"{term}`"&amp;I91&amp;"`"</f>
        <v>{term}`**Sequence Name**`</v>
      </c>
      <c r="H91" s="15" t="s">
        <v>277</v>
      </c>
      <c r="I91" s="20" t="s">
        <v>1358</v>
      </c>
      <c r="J91" s="20" t="s">
        <v>2594</v>
      </c>
      <c r="K91" s="20"/>
      <c r="L91" s="60" t="s">
        <v>448</v>
      </c>
      <c r="M91" s="15" t="b">
        <v>1</v>
      </c>
      <c r="N91" s="18" t="b">
        <v>1</v>
      </c>
      <c r="O91" s="19" t="b">
        <v>1</v>
      </c>
      <c r="P91" s="19" t="b">
        <v>1</v>
      </c>
      <c r="Q91" s="17" t="str">
        <f>"(#"&amp;H91&amp;")=@{{ "&amp;E91&amp;"_"&amp;H91&amp;" }}@@: {{ "&amp;E91&amp;"_def_"&amp;H91&amp;" }}@@"</f>
        <v>(#sequence_name)=@{{ field_sequence_name }}@@: {{ field_def_sequence_name }}@@</v>
      </c>
      <c r="R91" s="12" t="str">
        <f>"    "&amp;E91&amp;"_"&amp;H91&amp;": """&amp;I91&amp;""""</f>
        <v xml:space="preserve">    field_sequence_name: "**Sequence Name**"</v>
      </c>
      <c r="S91" s="12" t="str">
        <f t="shared" si="1"/>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92" spans="2:19" x14ac:dyDescent="0.25">
      <c r="B92" s="12">
        <v>2</v>
      </c>
      <c r="C92" s="12" t="s">
        <v>2651</v>
      </c>
      <c r="D92" s="15" t="s">
        <v>188</v>
      </c>
      <c r="E92" s="12" t="s">
        <v>481</v>
      </c>
      <c r="F92" s="30" t="s">
        <v>2039</v>
      </c>
      <c r="G92" s="30" t="str">
        <f>"{term}`"&amp;I92&amp;"`"</f>
        <v>{term}`**Adult**`</v>
      </c>
      <c r="H92" s="15" t="s">
        <v>337</v>
      </c>
      <c r="I92" s="20" t="s">
        <v>1365</v>
      </c>
      <c r="J92" s="20" t="s">
        <v>2551</v>
      </c>
      <c r="K92" s="20"/>
      <c r="L92" s="60" t="s">
        <v>338</v>
      </c>
      <c r="M92" s="15"/>
      <c r="N92" s="18" t="s">
        <v>55</v>
      </c>
      <c r="O92" s="19" t="b">
        <v>1</v>
      </c>
      <c r="P92" s="21" t="b">
        <v>0</v>
      </c>
      <c r="Q92" s="17" t="str">
        <f>"(#"&amp;H92&amp;")=@{{ "&amp;E92&amp;"_"&amp;H92&amp;" }}@@: {{ "&amp;E92&amp;"_def_"&amp;H92&amp;" }}@@"</f>
        <v>(#age_class_adult)=@{{ field_option_age_class_adult }}@@: {{ field_option_def_age_class_adult }}@@</v>
      </c>
      <c r="R92" s="12" t="str">
        <f>"    "&amp;E92&amp;"_"&amp;H92&amp;": """&amp;I92&amp;""""</f>
        <v xml:space="preserve">    field_option_age_class_adult: "**Adult**"</v>
      </c>
      <c r="S92" s="12" t="str">
        <f t="shared" si="1"/>
        <v xml:space="preserve">    field_option_def_age_class_adult: "Animals that are old enough to breed; reproductively mature."</v>
      </c>
    </row>
    <row r="93" spans="2:19" x14ac:dyDescent="0.25">
      <c r="B93" s="12">
        <v>86</v>
      </c>
      <c r="C93" s="12" t="s">
        <v>2651</v>
      </c>
      <c r="D93" s="15" t="s">
        <v>188</v>
      </c>
      <c r="E93" s="12" t="s">
        <v>481</v>
      </c>
      <c r="F93" s="30" t="s">
        <v>2036</v>
      </c>
      <c r="G93" s="30" t="str">
        <f>"{term}`"&amp;I93&amp;"`"</f>
        <v>{term}`**Juvenile**`</v>
      </c>
      <c r="H93" s="15" t="s">
        <v>303</v>
      </c>
      <c r="I93" s="20" t="s">
        <v>305</v>
      </c>
      <c r="J93" s="20" t="s">
        <v>2552</v>
      </c>
      <c r="K93" s="20"/>
      <c r="L93" s="60" t="s">
        <v>304</v>
      </c>
      <c r="M93" s="15"/>
      <c r="N93" s="18" t="s">
        <v>55</v>
      </c>
      <c r="O93" s="19" t="b">
        <v>1</v>
      </c>
      <c r="P93" s="21" t="b">
        <v>0</v>
      </c>
      <c r="Q93" s="17" t="str">
        <f>"(#"&amp;H93&amp;")=@{{ "&amp;E93&amp;"_"&amp;H93&amp;" }}@@: {{ "&amp;E93&amp;"_def_"&amp;H93&amp;" }}@@"</f>
        <v>(#age_class_juvenile)=@{{ field_option_age_class_juvenile }}@@: {{ field_option_def_age_class_juvenile }}@@</v>
      </c>
      <c r="R93" s="12" t="str">
        <f>"    "&amp;E93&amp;"_"&amp;H93&amp;": """&amp;I93&amp;""""</f>
        <v xml:space="preserve">    field_option_age_class_juvenile: "**Juvenile**"</v>
      </c>
      <c r="S93" s="12" t="str">
        <f t="shared" si="1"/>
        <v xml:space="preserve">    field_option_def_age_class_juvenile: "Animals in their first summer, with clearly juvenile features (e.g., spots); mammals older than neonates but that still require parental care."</v>
      </c>
    </row>
    <row r="94" spans="2:19" x14ac:dyDescent="0.25">
      <c r="B94" s="12">
        <v>159</v>
      </c>
      <c r="C94" s="12" t="s">
        <v>2651</v>
      </c>
      <c r="D94" s="15" t="s">
        <v>188</v>
      </c>
      <c r="E94" s="12" t="s">
        <v>481</v>
      </c>
      <c r="F94" s="30" t="s">
        <v>2038</v>
      </c>
      <c r="G94" s="30" t="str">
        <f>"{term}`"&amp;I94&amp;"`"</f>
        <v>{term}`**Subadult**`</v>
      </c>
      <c r="H94" s="15" t="s">
        <v>261</v>
      </c>
      <c r="I94" s="20" t="s">
        <v>262</v>
      </c>
      <c r="J94" s="20" t="s">
        <v>2553</v>
      </c>
      <c r="K94" s="20"/>
      <c r="L94" s="60" t="s">
        <v>405</v>
      </c>
      <c r="M94" s="15"/>
      <c r="N94" s="18" t="s">
        <v>55</v>
      </c>
      <c r="O94" s="19" t="b">
        <v>1</v>
      </c>
      <c r="P94" s="21" t="b">
        <v>0</v>
      </c>
      <c r="Q94" s="17" t="str">
        <f>"(#"&amp;H94&amp;")=@{{ "&amp;E94&amp;"_"&amp;H94&amp;" }}@@: {{ "&amp;E94&amp;"_def_"&amp;H94&amp;" }}@@"</f>
        <v>(#age_class_subadult)=@{{ field_option_age_class_subadult }}@@: {{ field_option_def_age_class_subadult }}@@</v>
      </c>
      <c r="R94" s="12" t="str">
        <f>"    "&amp;E94&amp;"_"&amp;H94&amp;": """&amp;I94&amp;""""</f>
        <v xml:space="preserve">    field_option_age_class_subadult: "**Subadult**"</v>
      </c>
      <c r="S94" s="12" t="str">
        <f t="shared" si="1"/>
        <v xml:space="preserve">    field_option_def_age_class_subadult: "Animals older than a 'Juvenile' but not yet an 'Adult'; a 'Subadult' may be further classified into 'Young of the Year' or 'Yearling.'"</v>
      </c>
    </row>
    <row r="95" spans="2:19" x14ac:dyDescent="0.25">
      <c r="B95" s="12">
        <v>160</v>
      </c>
      <c r="C95" s="12" t="s">
        <v>2651</v>
      </c>
      <c r="D95" s="15" t="s">
        <v>188</v>
      </c>
      <c r="E95" s="12" t="s">
        <v>481</v>
      </c>
      <c r="F95" s="30" t="s">
        <v>2035</v>
      </c>
      <c r="G95" s="30" t="str">
        <f>"{term}`"&amp;I95&amp;"`"</f>
        <v>{term}`**Subadult - Yearling**`</v>
      </c>
      <c r="H95" s="15" t="s">
        <v>265</v>
      </c>
      <c r="I95" s="20" t="s">
        <v>266</v>
      </c>
      <c r="J95" s="20" t="s">
        <v>2554</v>
      </c>
      <c r="K95" s="20"/>
      <c r="L95" s="60" t="s">
        <v>406</v>
      </c>
      <c r="M95" s="15"/>
      <c r="N95" s="18" t="s">
        <v>55</v>
      </c>
      <c r="O95" s="19" t="b">
        <v>1</v>
      </c>
      <c r="P95" s="21" t="b">
        <v>0</v>
      </c>
      <c r="Q95" s="17" t="str">
        <f>"(#"&amp;H95&amp;")=@{{ "&amp;E95&amp;"_"&amp;H95&amp;" }}@@: {{ "&amp;E95&amp;"_def_"&amp;H95&amp;" }}@@"</f>
        <v>(#age_class_subadult_yearling)=@{{ field_option_age_class_subadult_yearling }}@@: {{ field_option_def_age_class_subadult_yearling }}@@</v>
      </c>
      <c r="R95" s="12" t="str">
        <f>"    "&amp;E95&amp;"_"&amp;H95&amp;": """&amp;I95&amp;""""</f>
        <v xml:space="preserve">    field_option_age_class_subadult_yearling: "**Subadult - Yearling**"</v>
      </c>
      <c r="S95" s="12" t="str">
        <f t="shared" si="1"/>
        <v xml:space="preserve">    field_option_def_age_class_subadult_yearling: "Animals approximately one year old; has lived through one winter season; between 'Young of Year' and 'Adult.'"</v>
      </c>
    </row>
    <row r="96" spans="2:19" x14ac:dyDescent="0.25">
      <c r="B96" s="12">
        <v>161</v>
      </c>
      <c r="C96" s="12" t="s">
        <v>2651</v>
      </c>
      <c r="D96" s="15" t="s">
        <v>188</v>
      </c>
      <c r="E96" s="12" t="s">
        <v>481</v>
      </c>
      <c r="F96" s="30" t="s">
        <v>2037</v>
      </c>
      <c r="G96" s="30" t="str">
        <f>"{term}`"&amp;I96&amp;"`"</f>
        <v>{term}`**Subadult - Young of Year**`</v>
      </c>
      <c r="H96" s="15" t="s">
        <v>263</v>
      </c>
      <c r="I96" s="20" t="s">
        <v>264</v>
      </c>
      <c r="J96" s="20" t="s">
        <v>2555</v>
      </c>
      <c r="K96" s="20"/>
      <c r="L96" s="60" t="s">
        <v>407</v>
      </c>
      <c r="M96" s="15"/>
      <c r="N96" s="18" t="s">
        <v>55</v>
      </c>
      <c r="O96" s="19" t="b">
        <v>1</v>
      </c>
      <c r="P96" s="21" t="b">
        <v>0</v>
      </c>
      <c r="Q96" s="17" t="str">
        <f>"(#"&amp;H96&amp;")=@{{ "&amp;E96&amp;"_"&amp;H96&amp;" }}@@: {{ "&amp;E96&amp;"_def_"&amp;H96&amp;" }}@@"</f>
        <v>(#age_class_subadult_youngofyear)=@{{ field_option_age_class_subadult_youngofyear }}@@: {{ field_option_def_age_class_subadult_youngofyear }}@@</v>
      </c>
      <c r="R96" s="12" t="str">
        <f>"    "&amp;E96&amp;"_"&amp;H96&amp;": """&amp;I96&amp;""""</f>
        <v xml:space="preserve">    field_option_age_class_subadult_youngofyear: "**Subadult - Young of Year**"</v>
      </c>
      <c r="S96" s="12" t="str">
        <f t="shared" si="1"/>
        <v xml:space="preserve">    field_option_def_age_class_subadult_youngofyear: "Animals less than one year old; born in the previous year's spring, but has not yet lived through a winter season; between 'Juvenile' and 'Yearling.'"</v>
      </c>
    </row>
    <row r="97" spans="3:19" hidden="1" x14ac:dyDescent="0.25">
      <c r="C97" s="12" t="s">
        <v>2651</v>
      </c>
      <c r="D97" t="s">
        <v>4</v>
      </c>
      <c r="E97" t="s">
        <v>1</v>
      </c>
      <c r="F97" s="30" t="s">
        <v>1955</v>
      </c>
      <c r="G97" s="30" t="str">
        <f>"{term}`"&amp;I97&amp;"`"</f>
        <v>{term}`Behaviour`</v>
      </c>
      <c r="H97" t="s">
        <v>32</v>
      </c>
      <c r="I97" t="s">
        <v>31</v>
      </c>
      <c r="J97" t="s">
        <v>31</v>
      </c>
      <c r="K97"/>
      <c r="L97" s="60" t="s">
        <v>1802</v>
      </c>
      <c r="R97" s="12" t="str">
        <f>"    "&amp;E97&amp;"_"&amp;H97&amp;": """&amp;I97&amp;""""</f>
        <v xml:space="preserve">    name_mod_behaviour: "Behaviour"</v>
      </c>
      <c r="S97" s="12" t="e">
        <f>IF(#REF!=999,"",("    "&amp;E97&amp;"_def_"&amp;H97&amp;": """&amp;#REF!&amp;""""))</f>
        <v>#REF!</v>
      </c>
    </row>
    <row r="98" spans="3:19" hidden="1" x14ac:dyDescent="0.25">
      <c r="C98" s="12" t="s">
        <v>2651</v>
      </c>
      <c r="D98" t="s">
        <v>4</v>
      </c>
      <c r="E98" t="s">
        <v>1</v>
      </c>
      <c r="F98" s="30" t="s">
        <v>1957</v>
      </c>
      <c r="G98" s="30" t="str">
        <f>"{term}`"&amp;I98&amp;"`"</f>
        <v>{term}`Capture-recapture (CR) / Capture-mark-recapture (CMR)`</v>
      </c>
      <c r="H98" t="s">
        <v>30</v>
      </c>
      <c r="I98" t="s">
        <v>829</v>
      </c>
      <c r="J98" t="s">
        <v>829</v>
      </c>
      <c r="K98"/>
      <c r="L98" s="60" t="s">
        <v>1804</v>
      </c>
      <c r="R98" s="12" t="str">
        <f>"    "&amp;E98&amp;"_"&amp;H98&amp;": """&amp;I98&amp;""""</f>
        <v xml:space="preserve">    name_mod_cr_cmr: "Capture-recapture (CR) / Capture-mark-recapture (CMR)"</v>
      </c>
      <c r="S98" s="12" t="e">
        <f>IF(#REF!=999,"",("    "&amp;E98&amp;"_def_"&amp;H98&amp;": """&amp;#REF!&amp;""""))</f>
        <v>#REF!</v>
      </c>
    </row>
    <row r="99" spans="3:19" hidden="1" x14ac:dyDescent="0.25">
      <c r="C99" s="12" t="s">
        <v>2651</v>
      </c>
      <c r="D99" t="s">
        <v>4</v>
      </c>
      <c r="E99" t="s">
        <v>1</v>
      </c>
      <c r="F99" s="30" t="s">
        <v>1962</v>
      </c>
      <c r="G99" s="30" t="str">
        <f>"{term}`"&amp;I99&amp;"`"</f>
        <v>{term}`Distance sampling (DS)`</v>
      </c>
      <c r="H99" t="s">
        <v>10</v>
      </c>
      <c r="I99" t="s">
        <v>9</v>
      </c>
      <c r="J99" t="s">
        <v>9</v>
      </c>
      <c r="K99"/>
      <c r="L99" s="60" t="s">
        <v>1805</v>
      </c>
      <c r="R99" s="12" t="str">
        <f>"    "&amp;E99&amp;"_"&amp;H99&amp;": """&amp;I99&amp;""""</f>
        <v xml:space="preserve">    name_mod_ds: "Distance sampling (DS)"</v>
      </c>
      <c r="S99" s="12" t="e">
        <f>IF(#REF!=999,"",("    "&amp;E99&amp;"_def_"&amp;H99&amp;": """&amp;#REF!&amp;""""))</f>
        <v>#REF!</v>
      </c>
    </row>
    <row r="100" spans="3:19" hidden="1" x14ac:dyDescent="0.25">
      <c r="C100" s="12" t="s">
        <v>2651</v>
      </c>
      <c r="D100" s="12" t="s">
        <v>4</v>
      </c>
      <c r="E100" t="s">
        <v>1</v>
      </c>
      <c r="F100" s="30" t="s">
        <v>1970</v>
      </c>
      <c r="G100" s="30" t="str">
        <f>"{term}`"&amp;I100&amp;"`"</f>
        <v>{term}`Hurdle`</v>
      </c>
      <c r="H100" s="15" t="s">
        <v>838</v>
      </c>
      <c r="I100" s="17" t="s">
        <v>837</v>
      </c>
      <c r="J100" s="17" t="s">
        <v>837</v>
      </c>
      <c r="K100" s="17"/>
      <c r="L100" s="60" t="s">
        <v>1810</v>
      </c>
      <c r="M100" s="15"/>
      <c r="N100" s="18" t="s">
        <v>55</v>
      </c>
      <c r="O100" s="21" t="b">
        <v>0</v>
      </c>
      <c r="P100" s="19" t="b">
        <v>1</v>
      </c>
      <c r="Q100" s="17" t="str">
        <f>"(#"&amp;H100&amp;")=@{{ "&amp;E100&amp;"_"&amp;H100&amp;" }}@@: {{ "&amp;E100&amp;"_def_"&amp;H100&amp;" }}@@"</f>
        <v>(#mod_rai_hurdle)=@{{ name_mod_rai_hurdle }}@@: {{ name_def_mod_rai_hurdle }}@@</v>
      </c>
      <c r="R100" s="12" t="str">
        <f>"    "&amp;E100&amp;"_"&amp;H100&amp;": """&amp;I100&amp;""""</f>
        <v xml:space="preserve">    name_mod_rai_hurdle: "Hurdle"</v>
      </c>
      <c r="S100" s="12" t="e">
        <f>IF(#REF!=999,"",("    "&amp;E100&amp;"_def_"&amp;H100&amp;": """&amp;#REF!&amp;""""))</f>
        <v>#REF!</v>
      </c>
    </row>
    <row r="101" spans="3:19" hidden="1" x14ac:dyDescent="0.25">
      <c r="C101" s="12" t="s">
        <v>2651</v>
      </c>
      <c r="D101" t="s">
        <v>4</v>
      </c>
      <c r="E101" t="s">
        <v>1</v>
      </c>
      <c r="F101" s="30" t="s">
        <v>1965</v>
      </c>
      <c r="G101" s="30" t="str">
        <f>"{term}`"&amp;I101&amp;"`"</f>
        <v>{term}`Instantaneous sampling (IS)`</v>
      </c>
      <c r="H101" t="s">
        <v>3</v>
      </c>
      <c r="I101" t="s">
        <v>2</v>
      </c>
      <c r="J101" t="s">
        <v>2</v>
      </c>
      <c r="K101"/>
      <c r="L101" s="60" t="s">
        <v>1807</v>
      </c>
      <c r="R101" s="12" t="str">
        <f>"    "&amp;E101&amp;"_"&amp;H101&amp;": """&amp;I101&amp;""""</f>
        <v xml:space="preserve">    name_mod_is: "Instantaneous sampling (IS)"</v>
      </c>
      <c r="S101" s="12" t="e">
        <f>IF(#REF!=999,"",("    "&amp;E101&amp;"_def_"&amp;H101&amp;": """&amp;#REF!&amp;""""))</f>
        <v>#REF!</v>
      </c>
    </row>
    <row r="102" spans="3:19" hidden="1" x14ac:dyDescent="0.25">
      <c r="C102" s="12" t="s">
        <v>2651</v>
      </c>
      <c r="D102" t="s">
        <v>4</v>
      </c>
      <c r="E102" t="s">
        <v>1</v>
      </c>
      <c r="F102" s="30" t="s">
        <v>1966</v>
      </c>
      <c r="G102" s="30" t="str">
        <f>"{term}`"&amp;I102&amp;"`"</f>
        <v>{term}`Mark-resight (MR)`</v>
      </c>
      <c r="H102" t="s">
        <v>28</v>
      </c>
      <c r="I102" t="s">
        <v>27</v>
      </c>
      <c r="J102" t="s">
        <v>27</v>
      </c>
      <c r="K102"/>
      <c r="L102" s="60" t="s">
        <v>1824</v>
      </c>
      <c r="R102" s="12" t="str">
        <f>"    "&amp;E102&amp;"_"&amp;H102&amp;": """&amp;I102&amp;""""</f>
        <v xml:space="preserve">    name_mod_mr: "Mark-resight (MR)"</v>
      </c>
      <c r="S102" s="12" t="e">
        <f>IF(#REF!=999,"",("    "&amp;E102&amp;"_def_"&amp;H102&amp;": """&amp;#REF!&amp;""""))</f>
        <v>#REF!</v>
      </c>
    </row>
    <row r="103" spans="3:19" hidden="1" x14ac:dyDescent="0.25">
      <c r="C103" s="12" t="s">
        <v>2651</v>
      </c>
      <c r="D103" s="12" t="s">
        <v>4</v>
      </c>
      <c r="E103" t="s">
        <v>1</v>
      </c>
      <c r="F103" s="30" t="s">
        <v>1971</v>
      </c>
      <c r="G103" s="30" t="str">
        <f>"{term}`"&amp;I103&amp;"`"</f>
        <v>{term}`Negative binomial (NB)`</v>
      </c>
      <c r="H103" s="15" t="s">
        <v>841</v>
      </c>
      <c r="I103" s="17" t="s">
        <v>840</v>
      </c>
      <c r="J103" s="17" t="s">
        <v>840</v>
      </c>
      <c r="K103" s="17"/>
      <c r="L103" s="60" t="s">
        <v>1811</v>
      </c>
      <c r="M103" s="15"/>
      <c r="N103" s="18" t="s">
        <v>55</v>
      </c>
      <c r="O103" s="21" t="b">
        <v>0</v>
      </c>
      <c r="P103" s="19" t="b">
        <v>1</v>
      </c>
      <c r="Q103" s="17" t="str">
        <f>"(#"&amp;H103&amp;")=@{{ "&amp;E103&amp;"_"&amp;H103&amp;" }}@@: {{ "&amp;E103&amp;"_def_"&amp;H103&amp;" }}@@"</f>
        <v>(#mod_rai_nb)=@{{ name_mod_rai_nb }}@@: {{ name_def_mod_rai_nb }}@@</v>
      </c>
      <c r="R103" s="12" t="str">
        <f>"    "&amp;E103&amp;"_"&amp;H103&amp;": """&amp;I103&amp;""""</f>
        <v xml:space="preserve">    name_mod_rai_nb: "Negative binomial (NB)"</v>
      </c>
      <c r="S103" s="12" t="e">
        <f>IF(#REF!=999,"",("    "&amp;E103&amp;"_def_"&amp;H103&amp;": """&amp;#REF!&amp;""""))</f>
        <v>#REF!</v>
      </c>
    </row>
    <row r="104" spans="3:19" hidden="1" x14ac:dyDescent="0.25">
      <c r="C104" s="12" t="s">
        <v>2651</v>
      </c>
      <c r="D104" t="s">
        <v>4</v>
      </c>
      <c r="E104" t="s">
        <v>1</v>
      </c>
      <c r="F104" s="30" t="s">
        <v>1967</v>
      </c>
      <c r="G104" s="30" t="str">
        <f>"{term}`"&amp;I104&amp;"`"</f>
        <v>{term}`N-mixture`</v>
      </c>
      <c r="H104" t="s">
        <v>18</v>
      </c>
      <c r="I104" t="s">
        <v>17</v>
      </c>
      <c r="J104" t="s">
        <v>17</v>
      </c>
      <c r="K104"/>
      <c r="L104" s="60" t="s">
        <v>1825</v>
      </c>
      <c r="R104" s="12" t="str">
        <f>"    "&amp;E104&amp;"_"&amp;H104&amp;": """&amp;I104&amp;""""</f>
        <v xml:space="preserve">    name_mod_nmixture: "N-mixture"</v>
      </c>
      <c r="S104" s="12" t="e">
        <f>IF(#REF!=999,"",("    "&amp;E104&amp;"_def_"&amp;H104&amp;": """&amp;#REF!&amp;""""))</f>
        <v>#REF!</v>
      </c>
    </row>
    <row r="105" spans="3:19" hidden="1" x14ac:dyDescent="0.25">
      <c r="C105" s="12" t="s">
        <v>2651</v>
      </c>
      <c r="D105" t="s">
        <v>4</v>
      </c>
      <c r="E105" t="s">
        <v>1</v>
      </c>
      <c r="F105" s="30" t="s">
        <v>1968</v>
      </c>
      <c r="G105" s="30" t="str">
        <f>"{term}`"&amp;I105&amp;"`"</f>
        <v>{term}`Occupancy`</v>
      </c>
      <c r="H105" t="s">
        <v>36</v>
      </c>
      <c r="I105" t="s">
        <v>48</v>
      </c>
      <c r="J105" t="s">
        <v>48</v>
      </c>
      <c r="K105"/>
      <c r="L105" s="60" t="s">
        <v>1808</v>
      </c>
      <c r="R105" s="12" t="str">
        <f>"    "&amp;E105&amp;"_"&amp;H105&amp;": """&amp;I105&amp;""""</f>
        <v xml:space="preserve">    name_mod_occupancy: "Occupancy"</v>
      </c>
      <c r="S105" s="12" t="e">
        <f>IF(#REF!=999,"",("    "&amp;E105&amp;"_def_"&amp;H105&amp;": """&amp;#REF!&amp;""""))</f>
        <v>#REF!</v>
      </c>
    </row>
    <row r="106" spans="3:19" hidden="1" x14ac:dyDescent="0.25">
      <c r="C106" s="12" t="s">
        <v>2651</v>
      </c>
      <c r="D106" s="12" t="s">
        <v>4</v>
      </c>
      <c r="E106" t="s">
        <v>1</v>
      </c>
      <c r="F106" s="30" t="s">
        <v>1972</v>
      </c>
      <c r="G106" s="30" t="str">
        <f>"{term}`"&amp;I106&amp;"`"</f>
        <v>{term}`Poisson`</v>
      </c>
      <c r="H106" s="15" t="s">
        <v>485</v>
      </c>
      <c r="I106" s="17" t="s">
        <v>835</v>
      </c>
      <c r="J106" s="17" t="s">
        <v>835</v>
      </c>
      <c r="K106" s="17"/>
      <c r="L106" s="60" t="s">
        <v>1812</v>
      </c>
      <c r="M106" s="15"/>
      <c r="N106" s="18" t="s">
        <v>55</v>
      </c>
      <c r="O106" s="21" t="b">
        <v>0</v>
      </c>
      <c r="P106" s="19" t="b">
        <v>1</v>
      </c>
      <c r="Q106" s="17" t="str">
        <f>"(#"&amp;H106&amp;")=@{{ "&amp;E106&amp;"_"&amp;H106&amp;" }}@@: {{ "&amp;E106&amp;"_def_"&amp;H106&amp;" }}@@"</f>
        <v>(#mod_rai_poisson)=@{{ name_mod_rai_poisson }}@@: {{ name_def_mod_rai_poisson }}@@</v>
      </c>
      <c r="R106" s="12" t="str">
        <f>"    "&amp;E106&amp;"_"&amp;H106&amp;": """&amp;I106&amp;""""</f>
        <v xml:space="preserve">    name_mod_rai_poisson: "Poisson"</v>
      </c>
      <c r="S106" s="12" t="e">
        <f>IF(#REF!=999,"",("    "&amp;E106&amp;"_def_"&amp;H106&amp;": """&amp;#REF!&amp;""""))</f>
        <v>#REF!</v>
      </c>
    </row>
    <row r="107" spans="3:19" hidden="1" x14ac:dyDescent="0.25">
      <c r="C107" s="12" t="s">
        <v>2651</v>
      </c>
      <c r="D107" t="s">
        <v>4</v>
      </c>
      <c r="E107" t="s">
        <v>1</v>
      </c>
      <c r="F107" s="30" t="s">
        <v>1976</v>
      </c>
      <c r="G107" s="30" t="str">
        <f>"{term}`"&amp;I107&amp;"`"</f>
        <v>{term}`Random encounter and staying time (REST)`</v>
      </c>
      <c r="H107" t="s">
        <v>14</v>
      </c>
      <c r="I107" t="s">
        <v>13</v>
      </c>
      <c r="J107" t="s">
        <v>13</v>
      </c>
      <c r="K107"/>
      <c r="L107" s="60" t="s">
        <v>1816</v>
      </c>
      <c r="R107" s="12" t="str">
        <f>"    "&amp;E107&amp;"_"&amp;H107&amp;": """&amp;I107&amp;""""</f>
        <v xml:space="preserve">    name_mod_rest: "Random encounter and staying time (REST)"</v>
      </c>
      <c r="S107" s="12" t="e">
        <f>IF(#REF!=999,"",("    "&amp;E107&amp;"_def_"&amp;H107&amp;": """&amp;#REF!&amp;""""))</f>
        <v>#REF!</v>
      </c>
    </row>
    <row r="108" spans="3:19" hidden="1" x14ac:dyDescent="0.25">
      <c r="C108" s="12" t="s">
        <v>2651</v>
      </c>
      <c r="D108" t="s">
        <v>4</v>
      </c>
      <c r="E108" t="s">
        <v>1</v>
      </c>
      <c r="F108" s="30" t="s">
        <v>1975</v>
      </c>
      <c r="G108" s="30" t="str">
        <f>"{term}`"&amp;I108&amp;"`"</f>
        <v>{term}`Random encounter model (REM)`</v>
      </c>
      <c r="H108" t="s">
        <v>16</v>
      </c>
      <c r="I108" t="s">
        <v>15</v>
      </c>
      <c r="J108" t="s">
        <v>15</v>
      </c>
      <c r="K108"/>
      <c r="L108" s="60" t="s">
        <v>1815</v>
      </c>
      <c r="R108" s="12" t="str">
        <f>"    "&amp;E108&amp;"_"&amp;H108&amp;": """&amp;I108&amp;""""</f>
        <v xml:space="preserve">    name_mod_rem: "Random encounter model (REM)"</v>
      </c>
      <c r="S108" s="12" t="e">
        <f>IF(#REF!=999,"",("    "&amp;E108&amp;"_def_"&amp;H108&amp;": """&amp;#REF!&amp;""""))</f>
        <v>#REF!</v>
      </c>
    </row>
    <row r="109" spans="3:19" hidden="1" x14ac:dyDescent="0.25">
      <c r="C109" s="12" t="s">
        <v>2651</v>
      </c>
      <c r="D109" t="s">
        <v>4</v>
      </c>
      <c r="E109" t="s">
        <v>1</v>
      </c>
      <c r="F109" s="30" t="s">
        <v>1969</v>
      </c>
      <c r="G109" s="30" t="str">
        <f>"{term}`"&amp;I109&amp;"`"</f>
        <v>{term}`Relative abundance indices`</v>
      </c>
      <c r="H109" t="s">
        <v>34</v>
      </c>
      <c r="I109" t="s">
        <v>33</v>
      </c>
      <c r="J109" t="s">
        <v>33</v>
      </c>
      <c r="K109"/>
      <c r="L109" s="60" t="s">
        <v>1809</v>
      </c>
      <c r="R109" s="12" t="str">
        <f>"    "&amp;E109&amp;"_"&amp;H109&amp;": """&amp;I109&amp;""""</f>
        <v xml:space="preserve">    name_mod_rai: "Relative abundance indices"</v>
      </c>
      <c r="S109" s="12" t="e">
        <f>IF(#REF!=999,"",("    "&amp;E109&amp;"_def_"&amp;H109&amp;": """&amp;#REF!&amp;""""))</f>
        <v>#REF!</v>
      </c>
    </row>
    <row r="110" spans="3:19" hidden="1" x14ac:dyDescent="0.25">
      <c r="C110" s="12" t="s">
        <v>2651</v>
      </c>
      <c r="D110" t="s">
        <v>4</v>
      </c>
      <c r="E110" t="s">
        <v>1</v>
      </c>
      <c r="F110" s="30" t="s">
        <v>1977</v>
      </c>
      <c r="G110" s="30" t="str">
        <f>"{term}`"&amp;I110&amp;"`"</f>
        <v>{term}`Royle-Nichols`</v>
      </c>
      <c r="H110" t="s">
        <v>20</v>
      </c>
      <c r="I110" t="s">
        <v>19</v>
      </c>
      <c r="J110" t="s">
        <v>19</v>
      </c>
      <c r="K110"/>
      <c r="L110" s="60" t="s">
        <v>1826</v>
      </c>
      <c r="R110" s="12" t="str">
        <f>"    "&amp;E110&amp;"_"&amp;H110&amp;": """&amp;I110&amp;""""</f>
        <v xml:space="preserve">    name_mod_roylenichols: "Royle-Nichols"</v>
      </c>
      <c r="S110" s="12" t="e">
        <f>IF(#REF!=999,"",("    "&amp;E110&amp;"_def_"&amp;H110&amp;": """&amp;#REF!&amp;""""))</f>
        <v>#REF!</v>
      </c>
    </row>
    <row r="111" spans="3:19" hidden="1" x14ac:dyDescent="0.25">
      <c r="C111" s="12" t="s">
        <v>2651</v>
      </c>
      <c r="D111" t="s">
        <v>4</v>
      </c>
      <c r="E111" t="s">
        <v>1</v>
      </c>
      <c r="F111" s="30" t="s">
        <v>1981</v>
      </c>
      <c r="G111" s="30" t="str">
        <f>"{term}`"&amp;I111&amp;"`"</f>
        <v>{term}`Space-to-event (STE)`</v>
      </c>
      <c r="H111" t="s">
        <v>6</v>
      </c>
      <c r="I111" t="s">
        <v>5</v>
      </c>
      <c r="J111" t="s">
        <v>5</v>
      </c>
      <c r="K111"/>
      <c r="L111" s="60" t="s">
        <v>1820</v>
      </c>
      <c r="R111" s="12" t="str">
        <f>"    "&amp;E111&amp;"_"&amp;H111&amp;": """&amp;I111&amp;""""</f>
        <v xml:space="preserve">    name_mod_ste: "Space-to-event (STE)"</v>
      </c>
      <c r="S111" s="12" t="e">
        <f>IF(#REF!=999,"",("    "&amp;E111&amp;"_def_"&amp;H111&amp;": """&amp;#REF!&amp;""""))</f>
        <v>#REF!</v>
      </c>
    </row>
    <row r="112" spans="3:19" hidden="1" x14ac:dyDescent="0.25">
      <c r="C112" s="12" t="s">
        <v>2651</v>
      </c>
      <c r="D112" t="s">
        <v>4</v>
      </c>
      <c r="E112" t="s">
        <v>1</v>
      </c>
      <c r="F112" s="30" t="s">
        <v>1979</v>
      </c>
      <c r="G112" s="30" t="str">
        <f>"{term}`"&amp;I112&amp;"`"</f>
        <v>{term}`Spatial capture-recapture (SCR) / Spatially explicit capture recapture (SECR)`</v>
      </c>
      <c r="H112" t="s">
        <v>29</v>
      </c>
      <c r="I112" t="s">
        <v>830</v>
      </c>
      <c r="J112" t="s">
        <v>830</v>
      </c>
      <c r="K112"/>
      <c r="L112" s="60" t="s">
        <v>1818</v>
      </c>
      <c r="R112" s="12" t="str">
        <f>"    "&amp;E112&amp;"_"&amp;H112&amp;": """&amp;I112&amp;""""</f>
        <v xml:space="preserve">    name_mod_scr_secr: "Spatial capture-recapture (SCR) / Spatially explicit capture recapture (SECR)"</v>
      </c>
      <c r="S112" s="12" t="e">
        <f>IF(#REF!=999,"",("    "&amp;E112&amp;"_def_"&amp;H112&amp;": """&amp;#REF!&amp;""""))</f>
        <v>#REF!</v>
      </c>
    </row>
    <row r="113" spans="1:20" hidden="1" x14ac:dyDescent="0.25">
      <c r="C113" s="12" t="s">
        <v>2651</v>
      </c>
      <c r="D113" t="s">
        <v>4</v>
      </c>
      <c r="E113" t="s">
        <v>1</v>
      </c>
      <c r="F113" s="30" t="s">
        <v>1978</v>
      </c>
      <c r="G113" s="30" t="str">
        <f>"{term}`"&amp;I113&amp;"`"</f>
        <v>{term}`Spatial count (SC) model / Unmarked spatial capture-recapture`</v>
      </c>
      <c r="H113" t="s">
        <v>24</v>
      </c>
      <c r="I113" t="s">
        <v>831</v>
      </c>
      <c r="J113" t="s">
        <v>831</v>
      </c>
      <c r="K113"/>
      <c r="L113" s="60" t="s">
        <v>1817</v>
      </c>
      <c r="R113" s="12" t="str">
        <f>"    "&amp;E113&amp;"_"&amp;H113&amp;": """&amp;I113&amp;""""</f>
        <v xml:space="preserve">    name_mod_sc: "Spatial count (SC) model / Unmarked spatial capture-recapture"</v>
      </c>
      <c r="S113" s="12" t="e">
        <f>IF(#REF!=999,"",("    "&amp;E113&amp;"_def_"&amp;H113&amp;": """&amp;#REF!&amp;""""))</f>
        <v>#REF!</v>
      </c>
    </row>
    <row r="114" spans="1:20" hidden="1" x14ac:dyDescent="0.25">
      <c r="C114" s="12" t="s">
        <v>2651</v>
      </c>
      <c r="D114" t="s">
        <v>4</v>
      </c>
      <c r="E114" t="s">
        <v>1</v>
      </c>
      <c r="F114" s="30" t="s">
        <v>1980</v>
      </c>
      <c r="G114" s="30" t="str">
        <f>"{term}`"&amp;I114&amp;"`"</f>
        <v>{term}`Spatial mark-resight `</v>
      </c>
      <c r="H114" t="s">
        <v>26</v>
      </c>
      <c r="I114" t="s">
        <v>25</v>
      </c>
      <c r="J114" t="s">
        <v>25</v>
      </c>
      <c r="K114"/>
      <c r="L114" s="60" t="s">
        <v>1819</v>
      </c>
      <c r="R114" s="12" t="str">
        <f>"    "&amp;E114&amp;"_"&amp;H114&amp;": """&amp;I114&amp;""""</f>
        <v xml:space="preserve">    name_mod_smr: "Spatial mark-resight "</v>
      </c>
      <c r="S114" s="12" t="e">
        <f>IF(#REF!=999,"",("    "&amp;E114&amp;"_def_"&amp;H114&amp;": """&amp;#REF!&amp;""""))</f>
        <v>#REF!</v>
      </c>
    </row>
    <row r="115" spans="1:20" hidden="1" x14ac:dyDescent="0.25">
      <c r="C115" s="12" t="s">
        <v>2651</v>
      </c>
      <c r="D115" t="s">
        <v>4</v>
      </c>
      <c r="E115" t="s">
        <v>1</v>
      </c>
      <c r="F115" s="30" t="s">
        <v>1954</v>
      </c>
      <c r="G115" s="30" t="str">
        <f>"{term}`"&amp;I115&amp;"`"</f>
        <v>{term}`Spatial Partial Identity Model (2-flank SPIM)`</v>
      </c>
      <c r="H115" t="s">
        <v>22</v>
      </c>
      <c r="I115" t="s">
        <v>21</v>
      </c>
      <c r="J115" t="s">
        <v>21</v>
      </c>
      <c r="K115"/>
      <c r="L115" s="60" t="s">
        <v>1801</v>
      </c>
      <c r="R115" s="12" t="str">
        <f>"    "&amp;E115&amp;"_"&amp;H115&amp;": """&amp;I115&amp;""""</f>
        <v xml:space="preserve">    name_mod_2flankspim: "Spatial Partial Identity Model (2-flank SPIM)"</v>
      </c>
      <c r="S115" s="12" t="e">
        <f>IF(#REF!=999,"",("    "&amp;E115&amp;"_def_"&amp;H115&amp;": """&amp;#REF!&amp;""""))</f>
        <v>#REF!</v>
      </c>
    </row>
    <row r="116" spans="1:20" hidden="1" x14ac:dyDescent="0.25">
      <c r="C116" s="12" t="s">
        <v>2651</v>
      </c>
      <c r="D116" t="s">
        <v>4</v>
      </c>
      <c r="E116" t="s">
        <v>1</v>
      </c>
      <c r="F116" s="30" t="s">
        <v>1956</v>
      </c>
      <c r="G116" s="30" t="str">
        <f>"{term}`"&amp;I116&amp;"`"</f>
        <v>{term}`Spatial Partial Identity Model (Categorical SPIM; catSPIM)`</v>
      </c>
      <c r="H116" t="s">
        <v>23</v>
      </c>
      <c r="I116" t="s">
        <v>836</v>
      </c>
      <c r="J116" t="s">
        <v>836</v>
      </c>
      <c r="K116"/>
      <c r="L116" s="60" t="s">
        <v>1803</v>
      </c>
      <c r="R116" s="12" t="str">
        <f>"    "&amp;E116&amp;"_"&amp;H116&amp;": """&amp;I116&amp;""""</f>
        <v xml:space="preserve">    name_mod_catspim: "Spatial Partial Identity Model (Categorical SPIM; catSPIM)"</v>
      </c>
      <c r="S116" s="12" t="e">
        <f>IF(#REF!=999,"",("    "&amp;E116&amp;"_def_"&amp;H116&amp;": """&amp;#REF!&amp;""""))</f>
        <v>#REF!</v>
      </c>
    </row>
    <row r="117" spans="1:20" hidden="1" x14ac:dyDescent="0.25">
      <c r="C117" s="12" t="s">
        <v>2651</v>
      </c>
      <c r="D117" t="s">
        <v>4</v>
      </c>
      <c r="E117" t="s">
        <v>1</v>
      </c>
      <c r="F117" s="30" t="s">
        <v>1958</v>
      </c>
      <c r="G117" s="30" t="str">
        <f>"{term}`"&amp;I117&amp;"`"</f>
        <v>{term}`Species diversity &amp; richness`</v>
      </c>
      <c r="H117" t="s">
        <v>38</v>
      </c>
      <c r="I117" t="s">
        <v>37</v>
      </c>
      <c r="J117" t="s">
        <v>37</v>
      </c>
      <c r="K117"/>
      <c r="L117" s="60" t="s">
        <v>1823</v>
      </c>
      <c r="R117" s="12" t="str">
        <f>"    "&amp;E117&amp;"_"&amp;H117&amp;": """&amp;I117&amp;""""</f>
        <v xml:space="preserve">    name_mod_divers_rich: "Species diversity &amp; richness"</v>
      </c>
      <c r="S117" s="12" t="e">
        <f>IF(#REF!=999,"",("    "&amp;E117&amp;"_def_"&amp;H117&amp;": """&amp;#REF!&amp;""""))</f>
        <v>#REF!</v>
      </c>
    </row>
    <row r="118" spans="1:20" hidden="1" x14ac:dyDescent="0.25">
      <c r="C118" s="12" t="s">
        <v>2651</v>
      </c>
      <c r="D118" t="s">
        <v>4</v>
      </c>
      <c r="E118" t="s">
        <v>1</v>
      </c>
      <c r="F118" s="30" t="s">
        <v>1963</v>
      </c>
      <c r="G118" s="30" t="str">
        <f>"{term}`"&amp;I118&amp;"`"</f>
        <v>{term}`Species inventory`</v>
      </c>
      <c r="H118" t="s">
        <v>40</v>
      </c>
      <c r="I118" t="s">
        <v>39</v>
      </c>
      <c r="J118" t="s">
        <v>39</v>
      </c>
      <c r="K118"/>
      <c r="L118" s="60" t="s">
        <v>1806</v>
      </c>
      <c r="R118" s="12" t="str">
        <f>"    "&amp;E118&amp;"_"&amp;H118&amp;": """&amp;I118&amp;""""</f>
        <v xml:space="preserve">    name_mod_inventory: "Species inventory"</v>
      </c>
      <c r="S118" s="12" t="e">
        <f>IF(#REF!=999,"",("    "&amp;E118&amp;"_def_"&amp;H118&amp;": """&amp;#REF!&amp;""""))</f>
        <v>#REF!</v>
      </c>
    </row>
    <row r="119" spans="1:20" hidden="1" x14ac:dyDescent="0.25">
      <c r="C119" s="12" t="s">
        <v>2651</v>
      </c>
      <c r="D119" t="s">
        <v>4</v>
      </c>
      <c r="E119" t="s">
        <v>1</v>
      </c>
      <c r="F119" s="30" t="s">
        <v>1982</v>
      </c>
      <c r="G119" s="30" t="str">
        <f>"{term}`"&amp;I119&amp;"`"</f>
        <v>{term}`Time in front of the camera (TIFC)`</v>
      </c>
      <c r="H119" t="s">
        <v>12</v>
      </c>
      <c r="I119" t="s">
        <v>11</v>
      </c>
      <c r="J119" t="s">
        <v>11</v>
      </c>
      <c r="K119"/>
      <c r="L119" s="60" t="s">
        <v>1821</v>
      </c>
      <c r="R119" s="12" t="str">
        <f>"    "&amp;E119&amp;"_"&amp;H119&amp;": """&amp;I119&amp;""""</f>
        <v xml:space="preserve">    name_mod_tifc: "Time in front of the camera (TIFC)"</v>
      </c>
      <c r="S119" s="12" t="e">
        <f>IF(#REF!=999,"",("    "&amp;E119&amp;"_def_"&amp;H119&amp;": """&amp;#REF!&amp;""""))</f>
        <v>#REF!</v>
      </c>
    </row>
    <row r="120" spans="1:20" hidden="1" x14ac:dyDescent="0.25">
      <c r="C120" s="12" t="s">
        <v>2651</v>
      </c>
      <c r="D120" t="s">
        <v>4</v>
      </c>
      <c r="E120" t="s">
        <v>1</v>
      </c>
      <c r="F120" s="30" t="s">
        <v>1983</v>
      </c>
      <c r="G120" s="30" t="str">
        <f>"{term}`"&amp;I120&amp;"`"</f>
        <v>{term}`Time-to-event (TTE)`</v>
      </c>
      <c r="H120" t="s">
        <v>8</v>
      </c>
      <c r="I120" t="s">
        <v>7</v>
      </c>
      <c r="J120" t="s">
        <v>7</v>
      </c>
      <c r="K120"/>
      <c r="L120" s="60" t="s">
        <v>1822</v>
      </c>
      <c r="R120" s="12" t="str">
        <f>"    "&amp;E120&amp;"_"&amp;H120&amp;": """&amp;I120&amp;""""</f>
        <v xml:space="preserve">    name_mod_tte: "Time-to-event (TTE)"</v>
      </c>
      <c r="S120" s="12" t="e">
        <f>IF(#REF!=999,"",("    "&amp;E120&amp;"_def_"&amp;H120&amp;": """&amp;#REF!&amp;""""))</f>
        <v>#REF!</v>
      </c>
    </row>
    <row r="121" spans="1:20" hidden="1" x14ac:dyDescent="0.25">
      <c r="C121" s="12" t="s">
        <v>2651</v>
      </c>
      <c r="D121" s="12" t="s">
        <v>4</v>
      </c>
      <c r="E121" t="s">
        <v>1</v>
      </c>
      <c r="F121" s="30" t="s">
        <v>1973</v>
      </c>
      <c r="G121" s="30" t="str">
        <f>"{term}`"&amp;I121&amp;"`"</f>
        <v>{term}`Zero-inflated negative binomial (ZINB) `</v>
      </c>
      <c r="H121" s="15" t="s">
        <v>839</v>
      </c>
      <c r="I121" s="17" t="s">
        <v>1724</v>
      </c>
      <c r="J121" s="17" t="s">
        <v>1724</v>
      </c>
      <c r="K121" s="17"/>
      <c r="L121" s="60" t="s">
        <v>1813</v>
      </c>
      <c r="M121" s="15"/>
      <c r="N121" s="18" t="s">
        <v>55</v>
      </c>
      <c r="O121" s="21" t="b">
        <v>0</v>
      </c>
      <c r="P121" s="19" t="b">
        <v>1</v>
      </c>
      <c r="Q121" s="17" t="str">
        <f>"(#"&amp;H121&amp;")=@{{ "&amp;E121&amp;"_"&amp;H121&amp;" }}@@: {{ "&amp;E121&amp;"_def_"&amp;H121&amp;" }}@@"</f>
        <v>(#mod_rai_zinb)=@{{ name_mod_rai_zinb }}@@: {{ name_def_mod_rai_zinb }}@@</v>
      </c>
      <c r="R121" s="12" t="str">
        <f>"    "&amp;E121&amp;"_"&amp;H121&amp;": """&amp;I121&amp;""""</f>
        <v xml:space="preserve">    name_mod_rai_zinb: "Zero-inflated negative binomial (ZINB) "</v>
      </c>
      <c r="S121" s="12" t="e">
        <f>IF(#REF!=999,"",("    "&amp;E121&amp;"_def_"&amp;H121&amp;": """&amp;#REF!&amp;""""))</f>
        <v>#REF!</v>
      </c>
    </row>
    <row r="122" spans="1:20" hidden="1" x14ac:dyDescent="0.25">
      <c r="C122" s="12" t="s">
        <v>2651</v>
      </c>
      <c r="D122" s="12" t="s">
        <v>4</v>
      </c>
      <c r="E122" t="s">
        <v>1</v>
      </c>
      <c r="F122" s="30" t="s">
        <v>1974</v>
      </c>
      <c r="G122" s="30" t="str">
        <f>"{term}`"&amp;I122&amp;"`"</f>
        <v>{term}`Zero-inflated Poisson (ZIP)`</v>
      </c>
      <c r="H122" s="15" t="s">
        <v>842</v>
      </c>
      <c r="I122" s="17" t="s">
        <v>1725</v>
      </c>
      <c r="J122" s="17" t="s">
        <v>1725</v>
      </c>
      <c r="K122" s="17"/>
      <c r="L122" s="60" t="s">
        <v>1814</v>
      </c>
      <c r="M122" s="15"/>
      <c r="N122" s="18" t="s">
        <v>55</v>
      </c>
      <c r="O122" s="21" t="b">
        <v>0</v>
      </c>
      <c r="P122" s="19" t="b">
        <v>1</v>
      </c>
      <c r="Q122" s="17" t="str">
        <f>"(#"&amp;H122&amp;")=@{{ "&amp;E122&amp;"_"&amp;H122&amp;" }}@@: {{ "&amp;E122&amp;"_def_"&amp;H122&amp;" }}@@"</f>
        <v>(#mod_rai_zip)=@{{ name_mod_rai_zip }}@@: {{ name_def_mod_rai_zip }}@@</v>
      </c>
      <c r="R122" s="12" t="str">
        <f>"    "&amp;E122&amp;"_"&amp;H122&amp;": """&amp;I122&amp;""""</f>
        <v xml:space="preserve">    name_mod_rai_zip: "Zero-inflated Poisson (ZIP)"</v>
      </c>
      <c r="S122" s="12" t="e">
        <f>IF(#REF!=999,"",("    "&amp;E122&amp;"_def_"&amp;H122&amp;": """&amp;#REF!&amp;""""))</f>
        <v>#REF!</v>
      </c>
    </row>
    <row r="123" spans="1:20" s="5" customFormat="1" x14ac:dyDescent="0.25">
      <c r="A123" s="35"/>
      <c r="B123" s="35"/>
      <c r="C123" s="12" t="s">
        <v>2651</v>
      </c>
      <c r="D123" s="5" t="s">
        <v>42</v>
      </c>
      <c r="E123" s="5" t="s">
        <v>0</v>
      </c>
      <c r="F123" s="30" t="s">
        <v>2131</v>
      </c>
      <c r="G123" s="30" t="str">
        <f>"{term}`"&amp;I123&amp;"`"</f>
        <v>{term}`Absolute abundance / Population size`</v>
      </c>
      <c r="H123" s="5" t="s">
        <v>45</v>
      </c>
      <c r="I123" s="55" t="s">
        <v>1796</v>
      </c>
      <c r="J123" s="55" t="s">
        <v>1796</v>
      </c>
      <c r="K123" s="5" t="str">
        <f>"**"&amp;J123&amp;"**: "&amp;L123</f>
        <v>**Absolute abundance / Population size**: The number of individuals in a population ({{ ref_intext_wearn_gloverkapfer_2017 }}).</v>
      </c>
      <c r="L123" s="61" t="s">
        <v>1939</v>
      </c>
      <c r="M123" s="35"/>
      <c r="N123" s="35"/>
      <c r="O123" s="35"/>
      <c r="P123" s="35"/>
      <c r="Q123" s="17" t="str">
        <f>"(#"&amp;H123&amp;")=@{{ "&amp;E123&amp;"_"&amp;H123&amp;" }}@@: {{ "&amp;E123&amp;"_def_"&amp;H123&amp;" }}@@"</f>
        <v>(#obj_abundance)=@{{ term_obj_abundance }}@@: {{ term_def_obj_abundance }}@@</v>
      </c>
      <c r="R123" s="35" t="str">
        <f>"    "&amp;E123&amp;"_"&amp;H123&amp;": """&amp;I123&amp;""""</f>
        <v xml:space="preserve">    term_obj_abundance: "Absolute abundance / Population size"</v>
      </c>
      <c r="S123" s="12" t="str">
        <f t="shared" ref="S123:S186" si="2">IF(L123=999,"",("    "&amp;E123&amp;"_def_"&amp;H123&amp;": """&amp;L123&amp;""""))</f>
        <v xml:space="preserve">    term_def_obj_abundance: "The number of individuals in a population ({{ ref_intext_wearn_gloverkapfer_2017 }})."</v>
      </c>
      <c r="T123" s="35"/>
    </row>
    <row r="124" spans="1:20" s="5" customFormat="1" x14ac:dyDescent="0.25">
      <c r="A124" s="35"/>
      <c r="B124" s="35"/>
      <c r="C124" s="12" t="s">
        <v>2651</v>
      </c>
      <c r="D124" s="5" t="s">
        <v>42</v>
      </c>
      <c r="E124" s="5" t="s">
        <v>0</v>
      </c>
      <c r="F124" s="30" t="s">
        <v>2044</v>
      </c>
      <c r="G124" s="30" t="str">
        <f>"{term}`"&amp;I124&amp;"`"</f>
        <v>{term}`Behaviour`</v>
      </c>
      <c r="H124" s="5" t="s">
        <v>41</v>
      </c>
      <c r="I124" s="5" t="s">
        <v>31</v>
      </c>
      <c r="J124" s="5" t="s">
        <v>31</v>
      </c>
      <c r="K124" s="5" t="str">
        <f>"**"&amp;J124&amp;"**: "&amp;L124</f>
        <v>**Behaviour**: behaviour focused objectives vary greatly; they may be qualitative or quantitative (e.g., diel activity patterns, mating, boldness, predation, foraging, activity patterns, vigilance, parental care ({{ ref_intext_caravaggi_et_al_2020 }}; {{ ref_intext_wearn_gloverkapfer_2017 }}).</v>
      </c>
      <c r="L124" s="61" t="s">
        <v>1930</v>
      </c>
      <c r="M124" s="35"/>
      <c r="N124" s="35"/>
      <c r="O124" s="35"/>
      <c r="P124" s="35"/>
      <c r="Q124" s="17" t="str">
        <f>"(#"&amp;H124&amp;")=@{{ "&amp;E124&amp;"_"&amp;H124&amp;" }}@@: {{ "&amp;E124&amp;"_def_"&amp;H124&amp;" }}@@"</f>
        <v>(#obj_behaviour)=@{{ term_obj_behaviour }}@@: {{ term_def_obj_behaviour }}@@</v>
      </c>
      <c r="R124" s="35" t="str">
        <f>"    "&amp;E124&amp;"_"&amp;H124&amp;": """&amp;I124&amp;""""</f>
        <v xml:space="preserve">    term_obj_behaviour: "Behaviour"</v>
      </c>
      <c r="S124" s="12" t="str">
        <f t="shared" si="2"/>
        <v xml:space="preserve">    term_def_obj_behaviour: "behaviour focused objectives vary greatly; they may be qualitative or quantitative (e.g., diel activity patterns, mating, boldness, predation, foraging, activity patterns, vigilance, parental care ({{ ref_intext_caravaggi_et_al_2020 }}; {{ ref_intext_wearn_gloverkapfer_2017 }})."</v>
      </c>
      <c r="T124" s="35"/>
    </row>
    <row r="125" spans="1:20" s="5" customFormat="1" x14ac:dyDescent="0.25">
      <c r="A125" s="35"/>
      <c r="B125" s="35"/>
      <c r="C125" s="12" t="s">
        <v>2651</v>
      </c>
      <c r="D125" s="5" t="s">
        <v>42</v>
      </c>
      <c r="E125" s="5" t="s">
        <v>0</v>
      </c>
      <c r="F125" s="30" t="s">
        <v>1953</v>
      </c>
      <c r="G125" s="30" t="str">
        <f>"{term}`"&amp;I125&amp;"`"</f>
        <v>{term}`Density`</v>
      </c>
      <c r="H125" s="5" t="s">
        <v>1680</v>
      </c>
      <c r="I125" s="5" t="s">
        <v>1328</v>
      </c>
      <c r="J125" s="5" t="s">
        <v>1328</v>
      </c>
      <c r="K125" s="5" t="str">
        <f>"**"&amp;J125&amp;"**: "&amp;L125</f>
        <v>**Density**: The number of individuals per unit area ({{ ref_intext_wearn_gloverkapfer_2017 }})</v>
      </c>
      <c r="L125" s="60" t="s">
        <v>1797</v>
      </c>
      <c r="M125" s="35"/>
      <c r="N125" s="35"/>
      <c r="O125" s="35"/>
      <c r="P125" s="35"/>
      <c r="Q125" s="17" t="str">
        <f>"(#"&amp;H125&amp;")=@{{ "&amp;E125&amp;"_"&amp;H125&amp;" }}@@: {{ "&amp;E125&amp;"_def_"&amp;H125&amp;" }}@@"</f>
        <v>(#obj_density)=@{{ term_obj_density }}@@: {{ term_def_obj_density }}@@</v>
      </c>
      <c r="R125" s="35" t="str">
        <f>"    "&amp;E125&amp;"_"&amp;H125&amp;": """&amp;I125&amp;""""</f>
        <v xml:space="preserve">    term_obj_density: "Density"</v>
      </c>
      <c r="S125" s="12" t="str">
        <f t="shared" si="2"/>
        <v xml:space="preserve">    term_def_obj_density: "The number of individuals per unit area ({{ ref_intext_wearn_gloverkapfer_2017 }})"</v>
      </c>
      <c r="T125" s="35"/>
    </row>
    <row r="126" spans="1:20" s="5" customFormat="1" x14ac:dyDescent="0.25">
      <c r="A126" s="35"/>
      <c r="B126" s="35"/>
      <c r="C126" s="12" t="s">
        <v>2651</v>
      </c>
      <c r="D126" s="5" t="s">
        <v>42</v>
      </c>
      <c r="E126" s="5" t="s">
        <v>0</v>
      </c>
      <c r="F126" s="30" t="s">
        <v>2138</v>
      </c>
      <c r="G126" s="30" t="str">
        <f>"{term}`"&amp;I126&amp;"`"</f>
        <v>{term}`Occupancy`</v>
      </c>
      <c r="H126" s="5" t="s">
        <v>49</v>
      </c>
      <c r="I126" s="5" t="s">
        <v>48</v>
      </c>
      <c r="J126" s="5" t="s">
        <v>48</v>
      </c>
      <c r="K126" s="5" t="str">
        <f>"**"&amp;J126&amp;"**: "&amp;L126</f>
        <v>**Occupancy**: The probability a site is occupied by the species ({{ ref_intext_mackenzie_et_al_2002 }}). Occupancy is also highly suitable for evaluating broad-scale patterns of species distribution ({{ ref_intext_wearn_gloverkapfer_2017 }}).</v>
      </c>
      <c r="L126" s="61" t="s">
        <v>1929</v>
      </c>
      <c r="M126" s="35"/>
      <c r="N126" s="35"/>
      <c r="O126" s="35"/>
      <c r="P126" s="35"/>
      <c r="Q126" s="17" t="str">
        <f>"(#"&amp;H126&amp;")=@{{ "&amp;E126&amp;"_"&amp;H126&amp;" }}@@: {{ "&amp;E126&amp;"_def_"&amp;H126&amp;" }}@@"</f>
        <v>(#obj_occupancy)=@{{ term_obj_occupancy }}@@: {{ term_def_obj_occupancy }}@@</v>
      </c>
      <c r="R126" s="35" t="str">
        <f>"    "&amp;E126&amp;"_"&amp;H126&amp;": """&amp;I126&amp;""""</f>
        <v xml:space="preserve">    term_obj_occupancy: "Occupancy"</v>
      </c>
      <c r="S126" s="12" t="str">
        <f t="shared" si="2"/>
        <v xml:space="preserve">    term_def_obj_occupancy: "The probability a site is occupied by the species ({{ ref_intext_mackenzie_et_al_2002 }}). Occupancy is also highly suitable for evaluating broad-scale patterns of species distribution ({{ ref_intext_wearn_gloverkapfer_2017 }})."</v>
      </c>
      <c r="T126" s="35"/>
    </row>
    <row r="127" spans="1:20" s="5" customFormat="1" x14ac:dyDescent="0.25">
      <c r="A127" s="35"/>
      <c r="B127" s="35"/>
      <c r="C127" s="12" t="s">
        <v>2651</v>
      </c>
      <c r="D127" s="5" t="s">
        <v>42</v>
      </c>
      <c r="E127" s="5" t="s">
        <v>0</v>
      </c>
      <c r="F127" s="30" t="s">
        <v>2177</v>
      </c>
      <c r="G127" s="30" t="str">
        <f>"{term}`"&amp;I127&amp;"`"</f>
        <v>{term}`Relative abundance`</v>
      </c>
      <c r="H127" s="5" t="s">
        <v>47</v>
      </c>
      <c r="I127" s="5" t="s">
        <v>46</v>
      </c>
      <c r="J127" s="5" t="s">
        <v>46</v>
      </c>
      <c r="K127" s="5" t="str">
        <f>"**"&amp;J127&amp;"**: "&amp;L127</f>
        <v>**Relative abundance**: The number of animals detected from one camera/area compared to another camera/area.</v>
      </c>
      <c r="L127" s="5" t="s">
        <v>2713</v>
      </c>
      <c r="M127" s="35"/>
      <c r="N127" s="35"/>
      <c r="O127" s="35"/>
      <c r="P127" s="35"/>
      <c r="Q127" s="17" t="str">
        <f>"(#"&amp;H127&amp;")=@{{ "&amp;E127&amp;"_"&amp;H127&amp;" }}@@: {{ "&amp;E127&amp;"_def_"&amp;H127&amp;" }}@@"</f>
        <v>(#obj_rel_abund)=@{{ term_obj_rel_abund }}@@: {{ term_def_obj_rel_abund }}@@</v>
      </c>
      <c r="R127" s="12" t="str">
        <f>"    "&amp;E127&amp;"_"&amp;H127&amp;": """&amp;I127&amp;""""</f>
        <v xml:space="preserve">    term_obj_rel_abund: "Relative abundance"</v>
      </c>
      <c r="S127" s="12" t="str">
        <f t="shared" si="2"/>
        <v xml:space="preserve">    term_def_obj_rel_abund: "The number of animals detected from one camera/area compared to another camera/area."</v>
      </c>
      <c r="T127" s="35"/>
    </row>
    <row r="128" spans="1:20" s="5" customFormat="1" x14ac:dyDescent="0.25">
      <c r="A128" s="35"/>
      <c r="B128" s="35"/>
      <c r="C128" s="12" t="s">
        <v>2651</v>
      </c>
      <c r="D128" s="5" t="s">
        <v>42</v>
      </c>
      <c r="E128" s="5" t="s">
        <v>0</v>
      </c>
      <c r="F128" s="30" t="s">
        <v>1949</v>
      </c>
      <c r="G128" s="30" t="str">
        <f>"{term}`"&amp;I128&amp;"`"</f>
        <v>{term}`Species diversity &amp; richness`</v>
      </c>
      <c r="H128" s="5" t="s">
        <v>50</v>
      </c>
      <c r="I128" s="5" t="s">
        <v>37</v>
      </c>
      <c r="J128" s="5" t="s">
        <v>37</v>
      </c>
      <c r="K128" s="5" t="str">
        <f>"**"&amp;J128&amp;"**: "&amp;L128</f>
        <v>**Species diversity &amp; richness**: 999</v>
      </c>
      <c r="L128" s="60">
        <v>999</v>
      </c>
      <c r="M128" s="35"/>
      <c r="N128" s="35"/>
      <c r="O128" s="35"/>
      <c r="P128" s="35"/>
      <c r="Q128" s="17" t="str">
        <f>"(#"&amp;H128&amp;")=@{{ "&amp;E128&amp;"_"&amp;H128&amp;" }}@@: {{ "&amp;E128&amp;"_def_"&amp;H128&amp;" }}@@"</f>
        <v>(#obj_divers_rich)=@{{ term_obj_divers_rich }}@@: {{ term_def_obj_divers_rich }}@@</v>
      </c>
      <c r="R128" s="35" t="str">
        <f>"    "&amp;E128&amp;"_"&amp;H128&amp;": """&amp;I128&amp;""""</f>
        <v xml:space="preserve">    term_obj_divers_rich: "Species diversity &amp; richness"</v>
      </c>
      <c r="S128" s="12" t="str">
        <f t="shared" si="2"/>
        <v/>
      </c>
      <c r="T128" s="35"/>
    </row>
    <row r="129" spans="1:20" s="5" customFormat="1" x14ac:dyDescent="0.25">
      <c r="A129" s="35"/>
      <c r="B129" s="35"/>
      <c r="C129" s="12" t="s">
        <v>2651</v>
      </c>
      <c r="D129" s="5" t="s">
        <v>42</v>
      </c>
      <c r="E129" s="5" t="s">
        <v>0</v>
      </c>
      <c r="F129" s="30" t="s">
        <v>1964</v>
      </c>
      <c r="G129" s="30" t="str">
        <f>"{term}`"&amp;I129&amp;"`"</f>
        <v>{term}`Species inventory`</v>
      </c>
      <c r="H129" s="5" t="s">
        <v>51</v>
      </c>
      <c r="I129" s="5" t="s">
        <v>39</v>
      </c>
      <c r="J129" s="5" t="s">
        <v>39</v>
      </c>
      <c r="K129" s="5" t="str">
        <f>"**"&amp;J129&amp;"**: "&amp;L129</f>
        <v>**Species inventory**: Rapid assessment [surveys](#survey) to determine what species are present in a given area at a given point in time; there is no attempt made to quantify aspects of communities or populations ({{ ref_intext_wearn_gloverkapfer_2017 }}).</v>
      </c>
      <c r="L129" s="60" t="s">
        <v>2656</v>
      </c>
      <c r="M129" s="35"/>
      <c r="N129" s="35"/>
      <c r="O129" s="35"/>
      <c r="P129" s="35"/>
      <c r="Q129" s="17" t="str">
        <f>"(#"&amp;H129&amp;")=@{{ "&amp;E129&amp;"_"&amp;H129&amp;" }}@@: {{ "&amp;E129&amp;"_def_"&amp;H129&amp;" }}@@"</f>
        <v>(#obj_inventory)=@{{ term_obj_inventory }}@@: {{ term_def_obj_inventory }}@@</v>
      </c>
      <c r="R129" s="35" t="str">
        <f>"    "&amp;E129&amp;"_"&amp;H129&amp;": """&amp;I129&amp;""""</f>
        <v xml:space="preserve">    term_obj_inventory: "Species inventory"</v>
      </c>
      <c r="S129" s="12" t="str">
        <f t="shared" si="2"/>
        <v xml:space="preserve">    term_def_obj_inventory: "Rapid assessment [surveys](#survey) to determine what species are present in a given area at a given point in time; there is no attempt made to quantify aspects of communities or populations ({{ ref_intext_wearn_gloverkapfer_2017 }})."</v>
      </c>
      <c r="T129" s="35"/>
    </row>
    <row r="130" spans="1:20" s="5" customFormat="1" x14ac:dyDescent="0.25">
      <c r="A130" s="35"/>
      <c r="B130" s="35"/>
      <c r="C130" s="84" t="s">
        <v>2710</v>
      </c>
      <c r="D130" s="5" t="s">
        <v>42</v>
      </c>
      <c r="E130" s="5" t="s">
        <v>0</v>
      </c>
      <c r="F130" s="30" t="s">
        <v>1952</v>
      </c>
      <c r="G130" s="30" t="str">
        <f>"{term}`"&amp;I130&amp;"`"</f>
        <v>{term}`Vital rates`</v>
      </c>
      <c r="H130" s="5" t="s">
        <v>44</v>
      </c>
      <c r="I130" s="5" t="s">
        <v>43</v>
      </c>
      <c r="J130" s="5" t="s">
        <v>43</v>
      </c>
      <c r="K130" s="5" t="str">
        <f>"**"&amp;J130&amp;"**: "&amp;L130</f>
        <v>**Vital rates**: The species-specific factors of a population that, together, play a large role in the population's trend. These include the birth rate, recruitment rate, and probability of survival and mortality.' {{ ref_intext_nbckc_2024a }}</v>
      </c>
      <c r="L130" s="83" t="s">
        <v>2709</v>
      </c>
      <c r="M130" s="35"/>
      <c r="N130" s="35"/>
      <c r="O130" s="35"/>
      <c r="P130" s="35"/>
      <c r="Q130" s="17" t="str">
        <f>"(#"&amp;H130&amp;")=@{{ "&amp;E130&amp;"_"&amp;H130&amp;" }}@@: {{ "&amp;E130&amp;"_def_"&amp;H130&amp;" }}@@"</f>
        <v>(#obj_vital_rate)=@{{ term_obj_vital_rate }}@@: {{ term_def_obj_vital_rate }}@@</v>
      </c>
      <c r="R130" s="35" t="str">
        <f>"    "&amp;E130&amp;"_"&amp;H130&amp;": """&amp;I130&amp;""""</f>
        <v xml:space="preserve">    term_obj_vital_rate: "Vital rates"</v>
      </c>
      <c r="S130" s="12" t="str">
        <f t="shared" si="2"/>
        <v xml:space="preserve">    term_def_obj_vital_rate: "The species-specific factors of a population that, together, play a large role in the population's trend. These include the birth rate, recruitment rate, and probability of survival and mortality.' {{ ref_intext_nbckc_2024a }}"</v>
      </c>
      <c r="T130" s="35"/>
    </row>
    <row r="131" spans="1:20" s="5" customFormat="1" x14ac:dyDescent="0.25">
      <c r="A131" s="12"/>
      <c r="B131" s="12">
        <v>28</v>
      </c>
      <c r="C131" s="12" t="s">
        <v>2651</v>
      </c>
      <c r="D131" s="12" t="s">
        <v>4</v>
      </c>
      <c r="E131" s="12" t="s">
        <v>0</v>
      </c>
      <c r="F131" s="30" t="s">
        <v>1996</v>
      </c>
      <c r="G131" s="30" t="str">
        <f>"{term}`"&amp;I131&amp;"`"</f>
        <v>{term}`Capture-recapture (CR) model */ Capture-mark-recapture (CMR) model (Karanth, 1995; Karanth &amp; Nichols, 1998)`</v>
      </c>
      <c r="H131" s="15" t="s">
        <v>30</v>
      </c>
      <c r="I131" s="15" t="s">
        <v>240</v>
      </c>
      <c r="J131" s="15" t="s">
        <v>2585</v>
      </c>
      <c r="K131" s="15"/>
      <c r="L131" s="60" t="s">
        <v>2655</v>
      </c>
      <c r="M131" s="15"/>
      <c r="N131" s="18" t="s">
        <v>55</v>
      </c>
      <c r="O131" s="21" t="b">
        <v>0</v>
      </c>
      <c r="P131" s="19" t="b">
        <v>1</v>
      </c>
      <c r="Q131" s="17" t="str">
        <f>"(#"&amp;H131&amp;")=@{{ "&amp;E131&amp;"_"&amp;H131&amp;" }}@@: {{ "&amp;E131&amp;"_def_"&amp;H131&amp;" }}@@"</f>
        <v>(#mod_cr_cmr)=@{{ term_mod_cr_cmr }}@@: {{ term_def_mod_cr_cmr }}@@</v>
      </c>
      <c r="R131" s="12" t="str">
        <f>"    "&amp;E131&amp;"_"&amp;H131&amp;": """&amp;I131&amp;""""</f>
        <v xml:space="preserve">    term_mod_cr_cmr: "Capture-recapture (CR) model */ Capture-mark-recapture (CMR) model (Karanth, 1995; Karanth &amp; Nichols, 1998)"</v>
      </c>
      <c r="S131" s="12" t="str">
        <f t="shared" si="2"/>
        <v xml:space="preserve">    term_def_mod_cr_cmr: "A method of estimating the abundance or [density](#density)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[density](#density) estimates (Blanc et al., 2013, Obbard et al., 2010, Sollmann et al., 2011)."</v>
      </c>
      <c r="T131" s="35"/>
    </row>
    <row r="132" spans="1:20" x14ac:dyDescent="0.25">
      <c r="B132" s="12">
        <v>29</v>
      </c>
      <c r="C132" s="12" t="s">
        <v>2651</v>
      </c>
      <c r="D132" s="12" t="s">
        <v>4</v>
      </c>
      <c r="E132" s="12" t="s">
        <v>0</v>
      </c>
      <c r="F132" s="30" t="s">
        <v>2180</v>
      </c>
      <c r="G132" s="30" t="str">
        <f>"{term}`"&amp;I132&amp;"`"</f>
        <v>{term}`Categorical partial identity model (catSPIM) (Augustine et al., 2019; Sun et al., 2022)`</v>
      </c>
      <c r="H132" s="15" t="s">
        <v>23</v>
      </c>
      <c r="I132" s="17" t="s">
        <v>239</v>
      </c>
      <c r="J132" s="17" t="s">
        <v>239</v>
      </c>
      <c r="K132" s="17"/>
      <c r="L132" s="60" t="s">
        <v>2654</v>
      </c>
      <c r="M132" s="15"/>
      <c r="N132" s="18" t="s">
        <v>55</v>
      </c>
      <c r="O132" s="21" t="b">
        <v>0</v>
      </c>
      <c r="P132" s="19" t="b">
        <v>1</v>
      </c>
      <c r="Q132" s="17" t="str">
        <f>"(#"&amp;H132&amp;")=@{{ "&amp;E132&amp;"_"&amp;H132&amp;" }}@@: {{ "&amp;E132&amp;"_def_"&amp;H132&amp;" }}@@"</f>
        <v>(#mod_catspim)=@{{ term_mod_catspim }}@@: {{ term_def_mod_catspim }}@@</v>
      </c>
      <c r="R132" s="12" t="str">
        <f>"    "&amp;E132&amp;"_"&amp;H132&amp;": """&amp;I132&amp;""""</f>
        <v xml:space="preserve">    term_mod_catspim: "Categorical partial identity model (catSPIM) (Augustine et al., 2019; Sun et al., 2022)"</v>
      </c>
      <c r="S132" s="12" t="str">
        <f t="shared" si="2"/>
        <v xml:space="preserve">    term_def_mod_catspim: "A method used to estimate the [density](#density)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33" spans="1:20" x14ac:dyDescent="0.25">
      <c r="B133" s="12">
        <v>52</v>
      </c>
      <c r="C133" s="12" t="s">
        <v>2651</v>
      </c>
      <c r="D133" s="12" t="s">
        <v>4</v>
      </c>
      <c r="E133" s="12" t="s">
        <v>0</v>
      </c>
      <c r="F133" s="30" t="s">
        <v>1997</v>
      </c>
      <c r="G133" s="30" t="str">
        <f>"{term}`"&amp;I133&amp;"`"</f>
        <v>{term}`Distance sampling (DS) model (Howe et al., 2017)`</v>
      </c>
      <c r="H133" t="s">
        <v>10</v>
      </c>
      <c r="I133" s="17" t="s">
        <v>209</v>
      </c>
      <c r="J133" s="17" t="s">
        <v>209</v>
      </c>
      <c r="K133" s="17"/>
      <c r="L133" s="60" t="s">
        <v>2196</v>
      </c>
      <c r="M133" s="15"/>
      <c r="N133" s="18" t="s">
        <v>55</v>
      </c>
      <c r="O133" s="21" t="b">
        <v>0</v>
      </c>
      <c r="P133" s="19" t="b">
        <v>1</v>
      </c>
      <c r="Q133" s="17" t="str">
        <f>"(#"&amp;H133&amp;")=@{{ "&amp;E133&amp;"_"&amp;H133&amp;" }}@@: {{ "&amp;E133&amp;"_def_"&amp;H133&amp;" }}@@"</f>
        <v>(#mod_ds)=@{{ term_mod_ds }}@@: {{ term_def_mod_ds }}@@</v>
      </c>
      <c r="R133" s="12" t="str">
        <f>"    "&amp;E133&amp;"_"&amp;H133&amp;": """&amp;I133&amp;""""</f>
        <v xml:space="preserve">    term_mod_ds: "Distance sampling (DS) model (Howe et al., 2017)"</v>
      </c>
      <c r="S133" s="12" t="str">
        <f t="shared" si="2"/>
        <v xml:space="preserve">    term_def_mod_ds: "A method to estimate abundance by using distances at which animals are detected (from {term}`survey` lines or points) to model abundance as a function of decreasing detection probability with animal distance from the camera (using a decay function) (Cappelle et al., 2021; Howe et al., 2017)."</v>
      </c>
    </row>
    <row r="134" spans="1:20" x14ac:dyDescent="0.25">
      <c r="B134" s="12">
        <v>63</v>
      </c>
      <c r="C134" s="12" t="s">
        <v>2651</v>
      </c>
      <c r="D134" s="12" t="s">
        <v>4</v>
      </c>
      <c r="E134" s="12" t="s">
        <v>0</v>
      </c>
      <c r="F134" s="30" t="s">
        <v>2010</v>
      </c>
      <c r="G134" s="30" t="str">
        <f>"{term}`"&amp;I134&amp;"`"</f>
        <v>{term}`Hurdle model (Mullahy, 1986; Heilbron 1994)`</v>
      </c>
      <c r="H134" s="15" t="s">
        <v>838</v>
      </c>
      <c r="I134" s="17" t="s">
        <v>1367</v>
      </c>
      <c r="J134" s="17" t="s">
        <v>1367</v>
      </c>
      <c r="K134" s="17"/>
      <c r="L134" s="60" t="s">
        <v>436</v>
      </c>
      <c r="M134" s="15"/>
      <c r="N134" s="18" t="s">
        <v>55</v>
      </c>
      <c r="O134" s="21" t="b">
        <v>0</v>
      </c>
      <c r="P134" s="19" t="b">
        <v>1</v>
      </c>
      <c r="Q134" s="17" t="str">
        <f>"(#"&amp;H134&amp;")=@{{ "&amp;E134&amp;"_"&amp;H134&amp;" }}@@: {{ "&amp;E134&amp;"_def_"&amp;H134&amp;" }}@@"</f>
        <v>(#mod_rai_hurdle)=@{{ term_mod_rai_hurdle }}@@: {{ term_def_mod_rai_hurdle }}@@</v>
      </c>
      <c r="R134" s="12" t="str">
        <f>"    "&amp;E134&amp;"_"&amp;H134&amp;": """&amp;I134&amp;""""</f>
        <v xml:space="preserve">    term_mod_rai_hurdle: "Hurdle model (Mullahy, 1986; Heilbron 1994)"</v>
      </c>
      <c r="S134" s="12" t="str">
        <f t="shared" si="2"/>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35" spans="1:20" x14ac:dyDescent="0.25">
      <c r="B135" s="12">
        <v>82</v>
      </c>
      <c r="C135" s="12" t="s">
        <v>2651</v>
      </c>
      <c r="D135" s="12" t="s">
        <v>4</v>
      </c>
      <c r="E135" s="12" t="s">
        <v>0</v>
      </c>
      <c r="F135" s="30" t="s">
        <v>2000</v>
      </c>
      <c r="G135" s="30" t="str">
        <f>"{term}`"&amp;I135&amp;"`"</f>
        <v>{term}`Instantaneous sampling (IS) (Moeller et al., 2018)`</v>
      </c>
      <c r="H135" s="15" t="s">
        <v>3</v>
      </c>
      <c r="I135" s="17" t="s">
        <v>175</v>
      </c>
      <c r="J135" s="17" t="s">
        <v>175</v>
      </c>
      <c r="K135" s="17"/>
      <c r="L135" s="60" t="s">
        <v>2657</v>
      </c>
      <c r="M135" s="15"/>
      <c r="N135" s="18" t="s">
        <v>55</v>
      </c>
      <c r="O135" s="21" t="b">
        <v>0</v>
      </c>
      <c r="P135" s="19" t="b">
        <v>1</v>
      </c>
      <c r="Q135" s="17" t="str">
        <f>"(#"&amp;H135&amp;")=@{{ "&amp;E135&amp;"_"&amp;H135&amp;" }}@@: {{ "&amp;E135&amp;"_def_"&amp;H135&amp;" }}@@"</f>
        <v>(#mod_is)=@{{ term_mod_is }}@@: {{ term_def_mod_is }}@@</v>
      </c>
      <c r="R135" s="12" t="str">
        <f>"    "&amp;E135&amp;"_"&amp;H135&amp;": """&amp;I135&amp;""""</f>
        <v xml:space="preserve">    term_mod_is: "Instantaneous sampling (IS) (Moeller et al., 2018)"</v>
      </c>
      <c r="S135" s="12" t="str">
        <f t="shared" si="2"/>
        <v xml:space="preserve">    term_def_mod_is: "A method used to estimate abundance or [density](#density) from time-lapse images from randomly deployed cameras; the number of unique individuals (the count) is needed ({{ ref_intext_moeller_et_al_2018 }})."</v>
      </c>
    </row>
    <row r="136" spans="1:20" x14ac:dyDescent="0.25">
      <c r="B136" s="12">
        <v>85</v>
      </c>
      <c r="C136" s="12" t="s">
        <v>2651</v>
      </c>
      <c r="D136" s="12" t="s">
        <v>4</v>
      </c>
      <c r="E136" s="12" t="s">
        <v>0</v>
      </c>
      <c r="F136" s="30" t="s">
        <v>2070</v>
      </c>
      <c r="G136" s="30" t="str">
        <f>"{term}`"&amp;I136&amp;"`"</f>
        <v>{term}`Inventory`</v>
      </c>
      <c r="H136" s="15" t="s">
        <v>40</v>
      </c>
      <c r="I136" s="17" t="s">
        <v>170</v>
      </c>
      <c r="J136" s="17" t="s">
        <v>170</v>
      </c>
      <c r="K136" s="17"/>
      <c r="L136" s="60" t="s">
        <v>2656</v>
      </c>
      <c r="M136" s="15"/>
      <c r="N136" s="18" t="s">
        <v>55</v>
      </c>
      <c r="O136" s="21" t="b">
        <v>0</v>
      </c>
      <c r="P136" s="19" t="b">
        <v>1</v>
      </c>
      <c r="Q136" s="17" t="str">
        <f>"(#"&amp;H136&amp;")=@{{ "&amp;E136&amp;"_"&amp;H136&amp;" }}@@: {{ "&amp;E136&amp;"_def_"&amp;H136&amp;" }}@@"</f>
        <v>(#mod_inventory)=@{{ term_mod_inventory }}@@: {{ term_def_mod_inventory }}@@</v>
      </c>
      <c r="R136" s="12" t="str">
        <f>"    "&amp;E136&amp;"_"&amp;H136&amp;": """&amp;I136&amp;""""</f>
        <v xml:space="preserve">    term_mod_inventory: "Inventory"</v>
      </c>
      <c r="S136" s="12" t="str">
        <f t="shared" si="2"/>
        <v xml:space="preserve">    term_def_mod_inventory: "Rapid assessment [surveys](#survey) to determine what species are present in a given area at a given point in time; there is no attempt made to quantify aspects of communities or populations ({{ ref_intext_wearn_gloverkapfer_2017 }})."</v>
      </c>
    </row>
    <row r="137" spans="1:20" x14ac:dyDescent="0.25">
      <c r="B137" s="12">
        <v>93</v>
      </c>
      <c r="C137" s="12" t="s">
        <v>2651</v>
      </c>
      <c r="D137" s="12" t="s">
        <v>4</v>
      </c>
      <c r="E137" s="12" t="s">
        <v>0</v>
      </c>
      <c r="F137" s="30" t="s">
        <v>2004</v>
      </c>
      <c r="G137" s="30" t="str">
        <f>"{term}`"&amp;I137&amp;"`"</f>
        <v>{term}`Mark-resight (MR) model (Arnason et al., 1991; McClintock et al., 2009)`</v>
      </c>
      <c r="H137" s="15" t="s">
        <v>28</v>
      </c>
      <c r="I137" s="17" t="s">
        <v>164</v>
      </c>
      <c r="J137" s="17" t="s">
        <v>164</v>
      </c>
      <c r="K137" s="17"/>
      <c r="L137" s="60" t="s">
        <v>1799</v>
      </c>
      <c r="M137" s="15"/>
      <c r="N137" s="18" t="s">
        <v>55</v>
      </c>
      <c r="O137" s="21" t="b">
        <v>0</v>
      </c>
      <c r="P137" s="19" t="b">
        <v>1</v>
      </c>
      <c r="Q137" s="17" t="str">
        <f>"(#"&amp;H137&amp;")=@{{ "&amp;E137&amp;"_"&amp;H137&amp;" }}@@: {{ "&amp;E137&amp;"_def_"&amp;H137&amp;" }}@@"</f>
        <v>(#mod_mr)=@{{ term_mod_mr }}@@: {{ term_def_mod_mr }}@@</v>
      </c>
      <c r="R137" s="12" t="str">
        <f>"    "&amp;E137&amp;"_"&amp;H137&amp;": """&amp;I137&amp;""""</f>
        <v xml:space="preserve">    term_mod_mr: "Mark-resight (MR) model (Arnason et al., 1991; McClintock et al., 2009)"</v>
      </c>
      <c r="S137" s="12" t="str">
        <f t="shared" si="2"/>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8" spans="1:20" x14ac:dyDescent="0.25">
      <c r="B138" s="12">
        <v>95</v>
      </c>
      <c r="C138" s="12" t="s">
        <v>2651</v>
      </c>
      <c r="D138" s="12" t="s">
        <v>4</v>
      </c>
      <c r="E138" s="12" t="s">
        <v>0</v>
      </c>
      <c r="F138" s="30" t="s">
        <v>2058</v>
      </c>
      <c r="G138" s="30" t="str">
        <f>"{term}`"&amp;I138&amp;"`"</f>
        <v>{term}`Model assumption`</v>
      </c>
      <c r="H138" s="15" t="s">
        <v>950</v>
      </c>
      <c r="I138" s="17" t="s">
        <v>160</v>
      </c>
      <c r="J138" s="17" t="s">
        <v>160</v>
      </c>
      <c r="K138" s="17"/>
      <c r="L138" s="60" t="s">
        <v>467</v>
      </c>
      <c r="M138" s="15"/>
      <c r="N138" s="18" t="s">
        <v>55</v>
      </c>
      <c r="O138" s="21" t="b">
        <v>0</v>
      </c>
      <c r="P138" s="19" t="b">
        <v>1</v>
      </c>
      <c r="Q138" s="17" t="str">
        <f>"(#"&amp;H138&amp;")=@{{ "&amp;E138&amp;"_"&amp;H138&amp;" }}@@: {{ "&amp;E138&amp;"_def_"&amp;H138&amp;" }}@@"</f>
        <v>(#mod_modelling_assumption)=@{{ term_mod_modelling_assumption }}@@: {{ term_def_mod_modelling_assumption }}@@</v>
      </c>
      <c r="R138" s="12" t="str">
        <f>"    "&amp;E138&amp;"_"&amp;H138&amp;": """&amp;I138&amp;""""</f>
        <v xml:space="preserve">    term_mod_modelling_assumption: "Model assumption"</v>
      </c>
      <c r="S138" s="12" t="str">
        <f t="shared" si="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9" spans="1:20" x14ac:dyDescent="0.25">
      <c r="B139" s="12">
        <v>96</v>
      </c>
      <c r="C139" s="12" t="s">
        <v>2651</v>
      </c>
      <c r="D139" s="12" t="s">
        <v>4</v>
      </c>
      <c r="E139" s="12" t="s">
        <v>0</v>
      </c>
      <c r="F139" s="30" t="s">
        <v>2122</v>
      </c>
      <c r="G139" s="30" t="str">
        <f>"{term}`"&amp;I139&amp;"`"</f>
        <v>{term}`Modelling approach`</v>
      </c>
      <c r="H139" s="15" t="s">
        <v>949</v>
      </c>
      <c r="I139" s="17" t="s">
        <v>159</v>
      </c>
      <c r="J139" s="17" t="s">
        <v>159</v>
      </c>
      <c r="K139" s="17"/>
      <c r="L139" s="60" t="s">
        <v>2716</v>
      </c>
      <c r="M139" s="15"/>
      <c r="N139" s="18" t="s">
        <v>55</v>
      </c>
      <c r="O139" s="19" t="b">
        <v>1</v>
      </c>
      <c r="P139" s="19" t="b">
        <v>1</v>
      </c>
      <c r="Q139" s="17" t="str">
        <f>"(#"&amp;H139&amp;")=@{{ "&amp;E139&amp;"_"&amp;H139&amp;" }}@@: {{ "&amp;E139&amp;"_def_"&amp;H139&amp;" }}@@"</f>
        <v>(#mod_modelling_approach)=@{{ term_mod_modelling_approach }}@@: {{ term_def_mod_modelling_approach }}@@</v>
      </c>
      <c r="R139" s="12" t="str">
        <f>"    "&amp;E139&amp;"_"&amp;H139&amp;": """&amp;I139&amp;""""</f>
        <v xml:space="preserve">    term_mod_modelling_approach: "Modelling approach"</v>
      </c>
      <c r="S139" s="12" t="str">
        <f t="shared" si="2"/>
        <v xml:space="preserve">    term_def_mod_modelling_approach: "The method used to analyze the camera data, which should depend on the state variable, e.g., occupancy models [MacKenzie et al., 2002], spatially explicit capture recapture (SECR) for [density](#density) estimation [Chandler &amp; Royle, 2013], etc. and the Target Species."</v>
      </c>
    </row>
    <row r="140" spans="1:20" x14ac:dyDescent="0.25">
      <c r="B140" s="12">
        <v>98</v>
      </c>
      <c r="C140" s="12" t="s">
        <v>2651</v>
      </c>
      <c r="D140" s="12" t="s">
        <v>4</v>
      </c>
      <c r="E140" s="12" t="s">
        <v>0</v>
      </c>
      <c r="F140" s="30" t="s">
        <v>2009</v>
      </c>
      <c r="G140" s="30" t="str">
        <f>"{term}`"&amp;I140&amp;"`"</f>
        <v>{term}`Negative binomial (NB) regression (Mullahy, 1986)`</v>
      </c>
      <c r="H140" s="15" t="s">
        <v>841</v>
      </c>
      <c r="I140" s="17" t="s">
        <v>158</v>
      </c>
      <c r="J140" s="17" t="s">
        <v>158</v>
      </c>
      <c r="K140" s="17"/>
      <c r="L140" s="60" t="s">
        <v>157</v>
      </c>
      <c r="M140" s="15"/>
      <c r="N140" s="18" t="s">
        <v>55</v>
      </c>
      <c r="O140" s="21" t="b">
        <v>0</v>
      </c>
      <c r="P140" s="19" t="b">
        <v>1</v>
      </c>
      <c r="Q140" s="17" t="str">
        <f>"(#"&amp;H140&amp;")=@{{ "&amp;E140&amp;"_"&amp;H140&amp;" }}@@: {{ "&amp;E140&amp;"_def_"&amp;H140&amp;" }}@@"</f>
        <v>(#mod_rai_nb)=@{{ term_mod_rai_nb }}@@: {{ term_def_mod_rai_nb }}@@</v>
      </c>
      <c r="R140" s="12" t="str">
        <f>"    "&amp;E140&amp;"_"&amp;H140&amp;": """&amp;I140&amp;""""</f>
        <v xml:space="preserve">    term_mod_rai_nb: "Negative binomial (NB) regression (Mullahy, 1986)"</v>
      </c>
      <c r="S140" s="12" t="str">
        <f t="shared" si="2"/>
        <v xml:space="preserve">    term_def_mod_rai_nb: "A regression model used for count data with overdispersion but without zero-inflation. [relative abundance indices]"</v>
      </c>
    </row>
    <row r="141" spans="1:20" x14ac:dyDescent="0.25">
      <c r="B141" s="12">
        <v>104</v>
      </c>
      <c r="C141" s="12" t="s">
        <v>2651</v>
      </c>
      <c r="D141" s="12" t="s">
        <v>4</v>
      </c>
      <c r="E141" s="12" t="s">
        <v>0</v>
      </c>
      <c r="F141" s="30" t="s">
        <v>1986</v>
      </c>
      <c r="G141" s="30" t="str">
        <f>"{term}`"&amp;I141&amp;"`"</f>
        <v>{term}`N-mixture models`</v>
      </c>
      <c r="H141" s="15" t="s">
        <v>951</v>
      </c>
      <c r="I141" s="15" t="s">
        <v>156</v>
      </c>
      <c r="J141" s="15" t="s">
        <v>156</v>
      </c>
      <c r="K141" s="15"/>
      <c r="L141" s="60" t="s">
        <v>437</v>
      </c>
      <c r="M141" s="15"/>
      <c r="N141" s="18" t="s">
        <v>55</v>
      </c>
      <c r="O141" s="21" t="b">
        <v>0</v>
      </c>
      <c r="P141" s="19" t="b">
        <v>1</v>
      </c>
      <c r="Q141" s="17" t="str">
        <f>"(#"&amp;H141&amp;")=@{{ "&amp;E141&amp;"_"&amp;H141&amp;" }}@@: {{ "&amp;E141&amp;"_def_"&amp;H141&amp;" }}@@"</f>
        <v>(#mod_n_mixture)=@{{ term_mod_n_mixture }}@@: {{ term_def_mod_n_mixture }}@@</v>
      </c>
      <c r="R141" s="12" t="str">
        <f>"    "&amp;E141&amp;"_"&amp;H141&amp;": """&amp;I141&amp;""""</f>
        <v xml:space="preserve">    term_mod_n_mixture: "N-mixture models"</v>
      </c>
      <c r="S141" s="12" t="str">
        <f t="shared" si="2"/>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42" spans="1:20" x14ac:dyDescent="0.25">
      <c r="B142" s="12">
        <v>108</v>
      </c>
      <c r="C142" s="12" t="s">
        <v>2651</v>
      </c>
      <c r="D142" s="12" t="s">
        <v>4</v>
      </c>
      <c r="E142" s="12" t="s">
        <v>0</v>
      </c>
      <c r="F142" s="30" t="s">
        <v>2005</v>
      </c>
      <c r="G142" s="30" t="str">
        <f>"{term}`"&amp;I142&amp;"`"</f>
        <v>{term}`Occupancy model (MacKenzie et al., 2002)`</v>
      </c>
      <c r="H142" s="15" t="s">
        <v>36</v>
      </c>
      <c r="I142" s="17" t="s">
        <v>154</v>
      </c>
      <c r="J142" s="17" t="s">
        <v>154</v>
      </c>
      <c r="K142" s="17"/>
      <c r="L142" s="60" t="s">
        <v>153</v>
      </c>
      <c r="M142" s="15"/>
      <c r="N142" s="18" t="s">
        <v>55</v>
      </c>
      <c r="O142" s="21" t="b">
        <v>0</v>
      </c>
      <c r="P142" s="19" t="b">
        <v>1</v>
      </c>
      <c r="Q142" s="17" t="str">
        <f>"(#"&amp;H142&amp;")=@{{ "&amp;E142&amp;"_"&amp;H142&amp;" }}@@: {{ "&amp;E142&amp;"_def_"&amp;H142&amp;" }}@@"</f>
        <v>(#mod_occupancy)=@{{ term_mod_occupancy }}@@: {{ term_def_mod_occupancy }}@@</v>
      </c>
      <c r="R142" s="12" t="str">
        <f>"    "&amp;E142&amp;"_"&amp;H142&amp;": """&amp;I142&amp;""""</f>
        <v xml:space="preserve">    term_mod_occupancy: "Occupancy model (MacKenzie et al., 2002)"</v>
      </c>
      <c r="S142" s="12" t="str">
        <f t="shared" si="2"/>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43" spans="1:20" x14ac:dyDescent="0.25">
      <c r="B143" s="12">
        <v>109</v>
      </c>
      <c r="C143" s="12" t="s">
        <v>2651</v>
      </c>
      <c r="D143" s="12" t="s">
        <v>4</v>
      </c>
      <c r="E143" s="12" t="s">
        <v>0</v>
      </c>
      <c r="F143" s="30" t="s">
        <v>2030</v>
      </c>
      <c r="G143" s="30" t="str">
        <f>"{term}`"&amp;I143&amp;"`"</f>
        <v>{term}`Overdispersion`</v>
      </c>
      <c r="H143" s="15" t="s">
        <v>952</v>
      </c>
      <c r="I143" s="15" t="s">
        <v>152</v>
      </c>
      <c r="J143" s="15" t="s">
        <v>152</v>
      </c>
      <c r="K143" s="15"/>
      <c r="L143" s="60" t="s">
        <v>2717</v>
      </c>
      <c r="M143" s="15"/>
      <c r="N143" s="18" t="s">
        <v>55</v>
      </c>
      <c r="O143" s="21" t="b">
        <v>0</v>
      </c>
      <c r="P143" s="19" t="b">
        <v>1</v>
      </c>
      <c r="Q143" s="17" t="str">
        <f>"(#"&amp;H143&amp;")=@{{ "&amp;E143&amp;"_"&amp;H143&amp;" }}@@: {{ "&amp;E143&amp;"_def_"&amp;H143&amp;" }}@@"</f>
        <v>(#mod_overdispersion)=@{{ term_mod_overdispersion }}@@: {{ term_def_mod_overdispersion }}@@</v>
      </c>
      <c r="R143" s="12" t="str">
        <f>"    "&amp;E143&amp;"_"&amp;H143&amp;": """&amp;I143&amp;""""</f>
        <v xml:space="preserve">    term_mod_overdispersion: "Overdispersion"</v>
      </c>
      <c r="S143" s="12" t="str">
        <f t="shared" si="2"/>
        <v xml:space="preserve">    term_def_mod_overdispersion: "A variance significantly larger than the mean ({{ ref_intext_bliss_fisher_1953 }}); greater variability in a set of data than predicted by the error structure of the model (Harrison et al., 2018); excess variability can be caused by zero inflation, non-independence of counts, or both ({{ ref_intext_zurr_et_al_2009 }})."</v>
      </c>
    </row>
    <row r="144" spans="1:20" x14ac:dyDescent="0.25">
      <c r="B144" s="12">
        <v>113</v>
      </c>
      <c r="C144" s="12" t="s">
        <v>2651</v>
      </c>
      <c r="D144" s="12" t="s">
        <v>4</v>
      </c>
      <c r="E144" s="12" t="s">
        <v>0</v>
      </c>
      <c r="F144" s="30" t="s">
        <v>2008</v>
      </c>
      <c r="G144" s="30" t="str">
        <f>"{term}`"&amp;I144&amp;"`"</f>
        <v>{term}`Poisson regression`</v>
      </c>
      <c r="H144" s="15" t="s">
        <v>485</v>
      </c>
      <c r="I144" s="17" t="s">
        <v>147</v>
      </c>
      <c r="J144" s="17" t="s">
        <v>147</v>
      </c>
      <c r="K144" s="17"/>
      <c r="L144" s="60" t="s">
        <v>146</v>
      </c>
      <c r="M144" s="15"/>
      <c r="N144" s="18" t="s">
        <v>55</v>
      </c>
      <c r="O144" s="21" t="b">
        <v>0</v>
      </c>
      <c r="P144" s="19" t="b">
        <v>1</v>
      </c>
      <c r="Q144" s="17" t="str">
        <f>"(#"&amp;H144&amp;")=@{{ "&amp;E144&amp;"_"&amp;H144&amp;" }}@@: {{ "&amp;E144&amp;"_def_"&amp;H144&amp;" }}@@"</f>
        <v>(#mod_rai_poisson)=@{{ term_mod_rai_poisson }}@@: {{ term_def_mod_rai_poisson }}@@</v>
      </c>
      <c r="R144" s="12" t="str">
        <f>"    "&amp;E144&amp;"_"&amp;H144&amp;": """&amp;I144&amp;""""</f>
        <v xml:space="preserve">    term_mod_rai_poisson: "Poisson regression"</v>
      </c>
      <c r="S144" s="12" t="str">
        <f t="shared" si="2"/>
        <v xml:space="preserve">    term_def_mod_rai_poisson: "A regression model for count data used when data are not overdispersed or zero-inflated (Lambert, 1992). [relative abundance indices]"</v>
      </c>
    </row>
    <row r="145" spans="2:19" x14ac:dyDescent="0.25">
      <c r="B145" s="12">
        <v>123</v>
      </c>
      <c r="C145" s="12" t="s">
        <v>2651</v>
      </c>
      <c r="D145" s="12" t="s">
        <v>4</v>
      </c>
      <c r="E145" s="12" t="s">
        <v>0</v>
      </c>
      <c r="F145" s="30" t="s">
        <v>2006</v>
      </c>
      <c r="G145" s="30" t="str">
        <f>"{term}`"&amp;I145&amp;"`"</f>
        <v>{term}`Random encounter and staying time (REST) model (Nakashima et al., 2018)`</v>
      </c>
      <c r="H145" s="15" t="s">
        <v>14</v>
      </c>
      <c r="I145" s="15" t="s">
        <v>1368</v>
      </c>
      <c r="J145" s="15" t="s">
        <v>1368</v>
      </c>
      <c r="K145" s="15"/>
      <c r="L145" s="60" t="s">
        <v>138</v>
      </c>
      <c r="M145" s="15"/>
      <c r="N145" s="18" t="s">
        <v>55</v>
      </c>
      <c r="O145" s="21" t="b">
        <v>0</v>
      </c>
      <c r="P145" s="19" t="b">
        <v>1</v>
      </c>
      <c r="Q145" s="17" t="str">
        <f>"(#"&amp;H145&amp;")=@{{ "&amp;E145&amp;"_"&amp;H145&amp;" }}@@: {{ "&amp;E145&amp;"_def_"&amp;H145&amp;" }}@@"</f>
        <v>(#mod_rest)=@{{ term_mod_rest }}@@: {{ term_def_mod_rest }}@@</v>
      </c>
      <c r="R145" s="12" t="str">
        <f>"    "&amp;E145&amp;"_"&amp;H145&amp;": """&amp;I145&amp;""""</f>
        <v xml:space="preserve">    term_mod_rest: "Random encounter and staying time (REST) model (Nakashima et al., 2018)"</v>
      </c>
      <c r="S145" s="12" t="str">
        <f t="shared" si="2"/>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46" spans="2:19" x14ac:dyDescent="0.25">
      <c r="B146" s="12">
        <v>124</v>
      </c>
      <c r="C146" s="12" t="s">
        <v>2651</v>
      </c>
      <c r="D146" s="12" t="s">
        <v>4</v>
      </c>
      <c r="E146" s="12" t="s">
        <v>0</v>
      </c>
      <c r="F146" s="30" t="s">
        <v>2003</v>
      </c>
      <c r="G146" s="30" t="str">
        <f>"{term}`"&amp;I146&amp;"`"</f>
        <v>{term}`Random encounter model (REM) (Rowcliffe et al., 2008, 2013)`</v>
      </c>
      <c r="H146" s="15" t="s">
        <v>16</v>
      </c>
      <c r="I146" s="17" t="s">
        <v>137</v>
      </c>
      <c r="J146" s="17" t="s">
        <v>137</v>
      </c>
      <c r="K146" s="17"/>
      <c r="L146" s="60" t="s">
        <v>2658</v>
      </c>
      <c r="M146" s="15"/>
      <c r="N146" s="18" t="s">
        <v>55</v>
      </c>
      <c r="O146" s="21" t="b">
        <v>0</v>
      </c>
      <c r="P146" s="19" t="b">
        <v>1</v>
      </c>
      <c r="Q146" s="17" t="str">
        <f>"(#"&amp;H146&amp;")=@{{ "&amp;E146&amp;"_"&amp;H146&amp;" }}@@: {{ "&amp;E146&amp;"_def_"&amp;H146&amp;" }}@@"</f>
        <v>(#mod_rem)=@{{ term_mod_rem }}@@: {{ term_def_mod_rem }}@@</v>
      </c>
      <c r="R146" s="12" t="str">
        <f>"    "&amp;E146&amp;"_"&amp;H146&amp;": """&amp;I146&amp;""""</f>
        <v xml:space="preserve">    term_mod_rem: "Random encounter model (REM) (Rowcliffe et al., 2008, 2013)"</v>
      </c>
      <c r="S146" s="12" t="str">
        <f t="shared" si="2"/>
        <v xml:space="preserve">    term_def_mod_rem: "A method used to estimate the [density](#density) of unmarked populations; uses the rate of independent captures, an estimate of movement rate, average group size, and the area sampled by the remote camera."</v>
      </c>
    </row>
    <row r="147" spans="2:19" x14ac:dyDescent="0.25">
      <c r="B147" s="12">
        <v>127</v>
      </c>
      <c r="C147" s="12" t="s">
        <v>2651</v>
      </c>
      <c r="D147" s="12" t="s">
        <v>4</v>
      </c>
      <c r="E147" s="12" t="s">
        <v>0</v>
      </c>
      <c r="F147" s="30" t="s">
        <v>1969</v>
      </c>
      <c r="G147" s="30" t="str">
        <f>"{term}`"&amp;I147&amp;"`"</f>
        <v>{term}`Relative abundance indices`</v>
      </c>
      <c r="H147" s="15" t="s">
        <v>34</v>
      </c>
      <c r="I147" s="17" t="s">
        <v>33</v>
      </c>
      <c r="J147" s="17" t="s">
        <v>33</v>
      </c>
      <c r="K147" s="17"/>
      <c r="L147" s="60" t="s">
        <v>130</v>
      </c>
      <c r="M147" s="15"/>
      <c r="N147" s="18" t="s">
        <v>55</v>
      </c>
      <c r="O147" s="21" t="b">
        <v>0</v>
      </c>
      <c r="P147" s="19" t="b">
        <v>1</v>
      </c>
      <c r="Q147" s="17" t="str">
        <f>"(#"&amp;H147&amp;")=@{{ "&amp;E147&amp;"_"&amp;H147&amp;" }}@@: {{ "&amp;E147&amp;"_def_"&amp;H147&amp;" }}@@"</f>
        <v>(#mod_rai)=@{{ term_mod_rai }}@@: {{ term_def_mod_rai }}@@</v>
      </c>
      <c r="R147" s="12" t="str">
        <f>"    "&amp;E147&amp;"_"&amp;H147&amp;": """&amp;I147&amp;""""</f>
        <v xml:space="preserve">    term_mod_rai: "Relative abundance indices"</v>
      </c>
      <c r="S147" s="12" t="str">
        <f t="shared" si="2"/>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8" spans="2:19" x14ac:dyDescent="0.25">
      <c r="B148" s="12">
        <v>129</v>
      </c>
      <c r="C148" s="12" t="s">
        <v>2651</v>
      </c>
      <c r="D148" s="12" t="s">
        <v>4</v>
      </c>
      <c r="E148" s="12" t="s">
        <v>0</v>
      </c>
      <c r="F148" s="30" t="s">
        <v>2002</v>
      </c>
      <c r="G148" s="30" t="str">
        <f>"{term}`"&amp;I148&amp;"`"</f>
        <v>{term}`Royle-Nichols model (Royle &amp; Nichols, 2003; MacKenzie et al., 2006)`</v>
      </c>
      <c r="H148" s="15" t="s">
        <v>953</v>
      </c>
      <c r="I148" s="17" t="s">
        <v>129</v>
      </c>
      <c r="J148" s="17" t="s">
        <v>129</v>
      </c>
      <c r="K148" s="17"/>
      <c r="L148" s="60" t="s">
        <v>2659</v>
      </c>
      <c r="M148" s="15"/>
      <c r="N148" s="18" t="s">
        <v>55</v>
      </c>
      <c r="O148" s="21" t="b">
        <v>0</v>
      </c>
      <c r="P148" s="19" t="b">
        <v>1</v>
      </c>
      <c r="Q148" s="17" t="str">
        <f>"(#"&amp;H148&amp;")=@{{ "&amp;E148&amp;"_"&amp;H148&amp;" }}@@: {{ "&amp;E148&amp;"_def_"&amp;H148&amp;" }}@@"</f>
        <v>(#mod_royle_nichols)=@{{ term_mod_royle_nichols }}@@: {{ term_def_mod_royle_nichols }}@@</v>
      </c>
      <c r="R148" s="12" t="str">
        <f>"    "&amp;E148&amp;"_"&amp;H148&amp;": """&amp;I148&amp;""""</f>
        <v xml:space="preserve">    term_mod_royle_nichols: "Royle-Nichols model (Royle &amp; Nichols, 2003; MacKenzie et al., 2006)"</v>
      </c>
      <c r="S148" s="12" t="str">
        <f t="shared" si="2"/>
        <v xml:space="preserve">    term_def_mod_royle_nichols: "A method used to estimate population abundance or [density](#density),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49" spans="2:19" x14ac:dyDescent="0.25">
      <c r="B149" s="12">
        <v>145</v>
      </c>
      <c r="C149" s="12" t="s">
        <v>2651</v>
      </c>
      <c r="D149" s="12" t="s">
        <v>4</v>
      </c>
      <c r="E149" s="12" t="s">
        <v>0</v>
      </c>
      <c r="F149" s="30" t="s">
        <v>2001</v>
      </c>
      <c r="G149" s="30" t="str">
        <f>"{term}`"&amp;I149&amp;"`"</f>
        <v>{term}`Space-to-event (STE) model (Moeller et al., 2018)`</v>
      </c>
      <c r="H149" s="15" t="s">
        <v>6</v>
      </c>
      <c r="I149" s="17" t="s">
        <v>114</v>
      </c>
      <c r="J149" s="17" t="s">
        <v>114</v>
      </c>
      <c r="K149" s="17"/>
      <c r="L149" s="60" t="s">
        <v>2663</v>
      </c>
      <c r="M149" s="15"/>
      <c r="N149" s="18" t="s">
        <v>55</v>
      </c>
      <c r="O149" s="21" t="b">
        <v>0</v>
      </c>
      <c r="P149" s="19" t="b">
        <v>1</v>
      </c>
      <c r="Q149" s="17" t="str">
        <f>"(#"&amp;H149&amp;")=@{{ "&amp;E149&amp;"_"&amp;H149&amp;" }}@@: {{ "&amp;E149&amp;"_def_"&amp;H149&amp;" }}@@"</f>
        <v>(#mod_ste)=@{{ term_mod_ste }}@@: {{ term_def_mod_ste }}@@</v>
      </c>
      <c r="R149" s="12" t="str">
        <f>"    "&amp;E149&amp;"_"&amp;H149&amp;": """&amp;I149&amp;""""</f>
        <v xml:space="preserve">    term_mod_ste: "Space-to-event (STE) model (Moeller et al., 2018)"</v>
      </c>
      <c r="S149" s="12" t="str">
        <f t="shared" si="2"/>
        <v xml:space="preserve">    term_def_mod_ste: "A method used to estimate abundance or [density](#density)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50" spans="2:19" x14ac:dyDescent="0.25">
      <c r="B150" s="12">
        <v>147</v>
      </c>
      <c r="C150" s="12" t="s">
        <v>2651</v>
      </c>
      <c r="D150" s="12" t="s">
        <v>4</v>
      </c>
      <c r="E150" s="12" t="s">
        <v>0</v>
      </c>
      <c r="F150" s="30" t="s">
        <v>2182</v>
      </c>
      <c r="G150" s="30" t="str">
        <f>"{term}`"&amp;I150&amp;"`"</f>
        <v>{term}`Spatial count (SC) model / Unmarked spatial capture-recapture (Chandler &amp; Royle, 2013)`</v>
      </c>
      <c r="H150" s="15" t="s">
        <v>24</v>
      </c>
      <c r="I150" s="17" t="s">
        <v>832</v>
      </c>
      <c r="J150" s="17" t="s">
        <v>832</v>
      </c>
      <c r="K150" s="17"/>
      <c r="L150" s="60" t="s">
        <v>2660</v>
      </c>
      <c r="M150" s="15"/>
      <c r="N150" s="18" t="s">
        <v>55</v>
      </c>
      <c r="O150" s="21" t="b">
        <v>0</v>
      </c>
      <c r="P150" s="19" t="b">
        <v>1</v>
      </c>
      <c r="Q150" s="17" t="str">
        <f>"(#"&amp;H150&amp;")=@{{ "&amp;E150&amp;"_"&amp;H150&amp;" }}@@: {{ "&amp;E150&amp;"_def_"&amp;H150&amp;" }}@@"</f>
        <v>(#mod_sc)=@{{ term_mod_sc }}@@: {{ term_def_mod_sc }}@@</v>
      </c>
      <c r="R150" s="12" t="str">
        <f>"    "&amp;E150&amp;"_"&amp;H150&amp;": """&amp;I150&amp;""""</f>
        <v xml:space="preserve">    term_mod_sc: "Spatial count (SC) model / Unmarked spatial capture-recapture (Chandler &amp; Royle, 2013)"</v>
      </c>
      <c r="S150" s="12" t="str">
        <f t="shared" si="2"/>
        <v xml:space="preserve">    term_def_mod_sc: "A method used to estimate the [density](#density)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[density](#density)."</v>
      </c>
    </row>
    <row r="151" spans="2:19" x14ac:dyDescent="0.25">
      <c r="B151" s="12">
        <v>148</v>
      </c>
      <c r="C151" s="12" t="s">
        <v>2651</v>
      </c>
      <c r="D151" s="12" t="s">
        <v>4</v>
      </c>
      <c r="E151" s="12" t="s">
        <v>0</v>
      </c>
      <c r="F151" s="30" t="s">
        <v>2181</v>
      </c>
      <c r="G151" s="30" t="str">
        <f>"{term}`"&amp;I151&amp;"`"</f>
        <v>{term}`Spatial mark-resight (SMR) (Chandler &amp; Royle, 2013; Sollmann et al., 2013a, 2013b)`</v>
      </c>
      <c r="H151" s="15" t="s">
        <v>26</v>
      </c>
      <c r="I151" s="17" t="s">
        <v>110</v>
      </c>
      <c r="J151" s="17" t="s">
        <v>110</v>
      </c>
      <c r="K151" s="17"/>
      <c r="L151" s="60" t="s">
        <v>2662</v>
      </c>
      <c r="M151" s="15"/>
      <c r="N151" s="18" t="s">
        <v>55</v>
      </c>
      <c r="O151" s="21" t="b">
        <v>0</v>
      </c>
      <c r="P151" s="19" t="b">
        <v>1</v>
      </c>
      <c r="Q151" s="17" t="str">
        <f>"(#"&amp;H151&amp;")=@{{ "&amp;E151&amp;"_"&amp;H151&amp;" }}@@: {{ "&amp;E151&amp;"_def_"&amp;H151&amp;" }}@@"</f>
        <v>(#mod_smr)=@{{ term_mod_smr }}@@: {{ term_def_mod_smr }}@@</v>
      </c>
      <c r="R151" s="12" t="str">
        <f>"    "&amp;E151&amp;"_"&amp;H151&amp;": """&amp;I151&amp;""""</f>
        <v xml:space="preserve">    term_mod_smr: "Spatial mark-resight (SMR) (Chandler &amp; Royle, 2013; Sollmann et al., 2013a, 2013b)"</v>
      </c>
      <c r="S151" s="12" t="str">
        <f t="shared" si="2"/>
        <v xml:space="preserve">    term_def_mod_smr: "A method used to estimate the [density](#density)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52" spans="2:19" x14ac:dyDescent="0.25">
      <c r="B152" s="12">
        <v>149</v>
      </c>
      <c r="C152" s="12" t="s">
        <v>2651</v>
      </c>
      <c r="D152" s="12" t="s">
        <v>4</v>
      </c>
      <c r="E152" s="12" t="s">
        <v>0</v>
      </c>
      <c r="F152" s="30" t="s">
        <v>2179</v>
      </c>
      <c r="G152" s="30" t="str">
        <f>"{term}`"&amp;I152&amp;"`"</f>
        <v>{term}`Spatial partial identity model (2-flank SPIM) (Augustine et al., 2018)`</v>
      </c>
      <c r="H152" s="15" t="s">
        <v>22</v>
      </c>
      <c r="I152" s="17" t="s">
        <v>109</v>
      </c>
      <c r="J152" s="17" t="s">
        <v>109</v>
      </c>
      <c r="K152" s="17"/>
      <c r="L152" s="60" t="s">
        <v>2653</v>
      </c>
      <c r="M152" s="15"/>
      <c r="N152" s="18" t="s">
        <v>55</v>
      </c>
      <c r="O152" s="21" t="b">
        <v>0</v>
      </c>
      <c r="P152" s="19" t="b">
        <v>1</v>
      </c>
      <c r="Q152" s="17" t="str">
        <f>"(#"&amp;H152&amp;")=@{{ "&amp;E152&amp;"_"&amp;H152&amp;" }}@@: {{ "&amp;E152&amp;"_def_"&amp;H152&amp;" }}@@"</f>
        <v>(#mod_2flankspim)=@{{ term_mod_2flankspim }}@@: {{ term_def_mod_2flankspim }}@@</v>
      </c>
      <c r="R152" s="12" t="str">
        <f>"    "&amp;E152&amp;"_"&amp;H152&amp;": """&amp;I152&amp;""""</f>
        <v xml:space="preserve">    term_mod_2flankspim: "Spatial partial identity model (2-flank SPIM) (Augustine et al., 2018)"</v>
      </c>
      <c r="S152" s="12" t="str">
        <f t="shared" si="2"/>
        <v xml:space="preserve">    term_def_mod_2flankspim: "A method used to estimate the [density](#density)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53" spans="2:19" x14ac:dyDescent="0.25">
      <c r="B153" s="12">
        <v>150</v>
      </c>
      <c r="C153" s="12" t="s">
        <v>2651</v>
      </c>
      <c r="D153" s="12" t="s">
        <v>4</v>
      </c>
      <c r="E153" s="12" t="s">
        <v>0</v>
      </c>
      <c r="F153" s="30" t="s">
        <v>2146</v>
      </c>
      <c r="G153" s="30" t="str">
        <f>"{term}`"&amp;I153&amp;"`"</f>
        <v>{term}`Spatially explicit capture-recapture (SECR) / Spatial capture-recapture (SCR) (Borchers &amp; Efford, 2008; Efford, 2004; Royle &amp; Young, 2008; Royle et al., 2009)`</v>
      </c>
      <c r="H153" s="15" t="s">
        <v>29</v>
      </c>
      <c r="I153" s="17" t="s">
        <v>1723</v>
      </c>
      <c r="J153" s="17" t="s">
        <v>1723</v>
      </c>
      <c r="K153" s="17"/>
      <c r="L153" s="60" t="s">
        <v>2661</v>
      </c>
      <c r="M153" s="15"/>
      <c r="N153" s="18" t="s">
        <v>55</v>
      </c>
      <c r="O153" s="21" t="b">
        <v>0</v>
      </c>
      <c r="P153" s="19" t="b">
        <v>1</v>
      </c>
      <c r="Q153" s="17" t="str">
        <f>"(#"&amp;H153&amp;")=@{{ "&amp;E153&amp;"_"&amp;H153&amp;" }}@@: {{ "&amp;E153&amp;"_def_"&amp;H153&amp;" }}@@"</f>
        <v>(#mod_scr_secr)=@{{ term_mod_scr_secr }}@@: {{ term_def_mod_scr_secr }}@@</v>
      </c>
      <c r="R153" s="12" t="str">
        <f>"    "&amp;E153&amp;"_"&amp;H153&amp;": """&amp;I153&amp;""""</f>
        <v xml:space="preserve">    term_mod_scr_secr: "Spatially explicit capture-recapture (SECR) / Spatial capture-recapture (SCR) (Borchers &amp; Efford, 2008; Efford, 2004; Royle &amp; Young, 2008; Royle et al., 2009)"</v>
      </c>
      <c r="S153" s="12" t="str">
        <f t="shared" si="2"/>
        <v xml:space="preserve">    term_def_mod_scr_secr: "The SECR (or SCR) method is used to estimate the [density](#density)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54" spans="2:19" x14ac:dyDescent="0.25">
      <c r="B154" s="12">
        <v>174</v>
      </c>
      <c r="C154" s="12" t="s">
        <v>2651</v>
      </c>
      <c r="D154" s="12" t="s">
        <v>4</v>
      </c>
      <c r="E154" s="12" t="s">
        <v>0</v>
      </c>
      <c r="F154" s="30" t="s">
        <v>1998</v>
      </c>
      <c r="G154" s="30" t="str">
        <f>"{term}`"&amp;I154&amp;"`"</f>
        <v>{term}`Time in front of the camera (TIFC) (Huggard, 2018; Warbington &amp; Boyce, 2020; tested in Becker et al., 2022)`</v>
      </c>
      <c r="H154" s="15" t="s">
        <v>12</v>
      </c>
      <c r="I154" s="17" t="s">
        <v>86</v>
      </c>
      <c r="J154" s="17" t="s">
        <v>86</v>
      </c>
      <c r="K154" s="17"/>
      <c r="L154" s="60" t="s">
        <v>2664</v>
      </c>
      <c r="M154" s="15"/>
      <c r="N154" s="18" t="s">
        <v>55</v>
      </c>
      <c r="O154" s="21" t="b">
        <v>0</v>
      </c>
      <c r="P154" s="19" t="b">
        <v>1</v>
      </c>
      <c r="Q154" s="17" t="str">
        <f>"(#"&amp;H154&amp;")=@{{ "&amp;E154&amp;"_"&amp;H154&amp;" }}@@: {{ "&amp;E154&amp;"_def_"&amp;H154&amp;" }}@@"</f>
        <v>(#mod_tifc)=@{{ term_mod_tifc }}@@: {{ term_def_mod_tifc }}@@</v>
      </c>
      <c r="R154" s="12" t="str">
        <f>"    "&amp;E154&amp;"_"&amp;H154&amp;": """&amp;I154&amp;""""</f>
        <v xml:space="preserve">    term_mod_tifc: "Time in front of the camera (TIFC) (Huggard, 2018; Warbington &amp; Boyce, 2020; tested in Becker et al., 2022)"</v>
      </c>
      <c r="S154" s="12" t="str">
        <f t="shared" si="2"/>
        <v xml:space="preserve">    term_def_mod_tifc: "A method used to estimate [density](#density) that treats camera image data as quadrat samples (Becker et al., 2022)."</v>
      </c>
    </row>
    <row r="155" spans="2:19" x14ac:dyDescent="0.25">
      <c r="B155" s="12">
        <v>176</v>
      </c>
      <c r="C155" s="12" t="s">
        <v>2651</v>
      </c>
      <c r="D155" s="12" t="s">
        <v>4</v>
      </c>
      <c r="E155" s="12" t="s">
        <v>0</v>
      </c>
      <c r="F155" s="30" t="s">
        <v>1999</v>
      </c>
      <c r="G155" s="30" t="str">
        <f>"{term}`"&amp;I155&amp;"`"</f>
        <v>{term}`Time-to-event (TTE) model (Moeller et al., 2018)`</v>
      </c>
      <c r="H155" s="15" t="s">
        <v>8</v>
      </c>
      <c r="I155" s="17" t="s">
        <v>83</v>
      </c>
      <c r="J155" s="17" t="s">
        <v>83</v>
      </c>
      <c r="K155" s="17"/>
      <c r="L155" s="60" t="s">
        <v>2665</v>
      </c>
      <c r="M155" s="15"/>
      <c r="N155" s="18" t="s">
        <v>55</v>
      </c>
      <c r="O155" s="21" t="b">
        <v>0</v>
      </c>
      <c r="P155" s="19" t="b">
        <v>1</v>
      </c>
      <c r="Q155" s="17" t="str">
        <f>"(#"&amp;H155&amp;")=@{{ "&amp;E155&amp;"_"&amp;H155&amp;" }}@@: {{ "&amp;E155&amp;"_def_"&amp;H155&amp;" }}@@"</f>
        <v>(#mod_tte)=@{{ term_mod_tte }}@@: {{ term_def_mod_tte }}@@</v>
      </c>
      <c r="R155" s="12" t="str">
        <f>"    "&amp;E155&amp;"_"&amp;H155&amp;": """&amp;I155&amp;""""</f>
        <v xml:space="preserve">    term_mod_tte: "Time-to-event (TTE) model (Moeller et al., 2018)"</v>
      </c>
      <c r="S155" s="12" t="str">
        <f t="shared" si="2"/>
        <v xml:space="preserve">    term_def_mod_tte: "A method used to estimate abundance or [density](#density) from the detection rate while accounting for animal movement rates ({{ ref_intext_moeller_et_al_2018 }}). The TTE model assumes perfect detection (though there is a model extension to account for imperfect detection that requires further testing)."</v>
      </c>
    </row>
    <row r="156" spans="2:19" x14ac:dyDescent="0.25">
      <c r="B156" s="12">
        <v>196</v>
      </c>
      <c r="C156" s="12" t="s">
        <v>2651</v>
      </c>
      <c r="D156" s="12" t="s">
        <v>4</v>
      </c>
      <c r="E156" s="12" t="s">
        <v>0</v>
      </c>
      <c r="F156" s="30" t="s">
        <v>2011</v>
      </c>
      <c r="G156" s="30" t="str">
        <f>"{term}`"&amp;I156&amp;"`"</f>
        <v>{term}`Zero-inflated negative binomial (ZINB) regression (McCullagh &amp; Nelder, 1989)`</v>
      </c>
      <c r="H156" s="15" t="s">
        <v>839</v>
      </c>
      <c r="I156" s="17" t="s">
        <v>59</v>
      </c>
      <c r="J156" s="17" t="s">
        <v>59</v>
      </c>
      <c r="K156" s="17"/>
      <c r="L156" s="60" t="s">
        <v>439</v>
      </c>
      <c r="M156" s="15"/>
      <c r="N156" s="18" t="s">
        <v>55</v>
      </c>
      <c r="O156" s="21" t="b">
        <v>0</v>
      </c>
      <c r="P156" s="19" t="b">
        <v>1</v>
      </c>
      <c r="Q156" s="17" t="str">
        <f>"(#"&amp;H156&amp;")=@{{ "&amp;E156&amp;"_"&amp;H156&amp;" }}@@: {{ "&amp;E156&amp;"_def_"&amp;H156&amp;" }}@@"</f>
        <v>(#mod_rai_zinb)=@{{ term_mod_rai_zinb }}@@: {{ term_def_mod_rai_zinb }}@@</v>
      </c>
      <c r="R156" s="12" t="str">
        <f>"    "&amp;E156&amp;"_"&amp;H156&amp;": """&amp;I156&amp;""""</f>
        <v xml:space="preserve">    term_mod_rai_zinb: "Zero-inflated negative binomial (ZINB) regression (McCullagh &amp; Nelder, 1989)"</v>
      </c>
      <c r="S156" s="12" t="str">
        <f t="shared" si="2"/>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157" spans="2:19" x14ac:dyDescent="0.25">
      <c r="B157" s="12">
        <v>197</v>
      </c>
      <c r="C157" s="12" t="s">
        <v>2651</v>
      </c>
      <c r="D157" s="12" t="s">
        <v>4</v>
      </c>
      <c r="E157" s="12" t="s">
        <v>0</v>
      </c>
      <c r="F157" s="30" t="s">
        <v>2007</v>
      </c>
      <c r="G157" s="30" t="str">
        <f>"{term}`"&amp;I157&amp;"`"</f>
        <v>{term}`Zero-inflated Poisson (ZIP) regression (Lambert, 1992)`</v>
      </c>
      <c r="H157" s="15" t="s">
        <v>842</v>
      </c>
      <c r="I157" s="17" t="s">
        <v>58</v>
      </c>
      <c r="J157" s="17" t="s">
        <v>58</v>
      </c>
      <c r="K157" s="17"/>
      <c r="L157" s="60" t="s">
        <v>57</v>
      </c>
      <c r="M157" s="15"/>
      <c r="N157" s="18" t="s">
        <v>55</v>
      </c>
      <c r="O157" s="21" t="b">
        <v>0</v>
      </c>
      <c r="P157" s="19" t="b">
        <v>1</v>
      </c>
      <c r="Q157" s="17" t="str">
        <f>"(#"&amp;H157&amp;")=@{{ "&amp;E157&amp;"_"&amp;H157&amp;" }}@@: {{ "&amp;E157&amp;"_def_"&amp;H157&amp;" }}@@"</f>
        <v>(#mod_rai_zip)=@{{ term_mod_rai_zip }}@@: {{ term_def_mod_rai_zip }}@@</v>
      </c>
      <c r="R157" s="12" t="str">
        <f>"    "&amp;E157&amp;"_"&amp;H157&amp;": """&amp;I157&amp;""""</f>
        <v xml:space="preserve">    term_mod_rai_zip: "Zero-inflated Poisson (ZIP) regression (Lambert, 1992)"</v>
      </c>
      <c r="S157" s="12" t="str">
        <f t="shared" si="2"/>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158" spans="2:19" x14ac:dyDescent="0.25">
      <c r="B158" s="12">
        <v>198</v>
      </c>
      <c r="C158" s="12" t="s">
        <v>2651</v>
      </c>
      <c r="D158" s="12" t="s">
        <v>4</v>
      </c>
      <c r="E158" s="12" t="s">
        <v>0</v>
      </c>
      <c r="F158" s="30" t="s">
        <v>2032</v>
      </c>
      <c r="G158" s="30" t="str">
        <f>"{term}`"&amp;I158&amp;"`"</f>
        <v>{term}`Zero-inflation`</v>
      </c>
      <c r="H158" s="15" t="s">
        <v>954</v>
      </c>
      <c r="I158" s="15" t="s">
        <v>56</v>
      </c>
      <c r="J158" s="15" t="s">
        <v>56</v>
      </c>
      <c r="K158" s="15"/>
      <c r="L158" s="60" t="s">
        <v>438</v>
      </c>
      <c r="M158" s="15"/>
      <c r="N158" s="18" t="s">
        <v>55</v>
      </c>
      <c r="O158" s="21" t="b">
        <v>0</v>
      </c>
      <c r="P158" s="19" t="b">
        <v>1</v>
      </c>
      <c r="Q158" s="17" t="str">
        <f>"(#"&amp;H158&amp;")=@{{ "&amp;E158&amp;"_"&amp;H158&amp;" }}@@: {{ "&amp;E158&amp;"_def_"&amp;H158&amp;" }}@@"</f>
        <v>(#mod_zero_inflation)=@{{ term_mod_zero_inflation }}@@: {{ term_def_mod_zero_inflation }}@@</v>
      </c>
      <c r="R158" s="12" t="str">
        <f>"    "&amp;E158&amp;"_"&amp;H158&amp;": """&amp;I158&amp;""""</f>
        <v xml:space="preserve">    term_mod_zero_inflation: "Zero-inflation"</v>
      </c>
      <c r="S158" s="12" t="str">
        <f t="shared" si="2"/>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59" spans="2:19" x14ac:dyDescent="0.25">
      <c r="B159" s="12">
        <v>6</v>
      </c>
      <c r="C159" s="12" t="s">
        <v>2651</v>
      </c>
      <c r="D159" s="12" t="s">
        <v>1710</v>
      </c>
      <c r="E159" s="12" t="s">
        <v>0</v>
      </c>
      <c r="F159" s="30" t="s">
        <v>2071</v>
      </c>
      <c r="G159" s="30" t="str">
        <f>"{term}`"&amp;I159&amp;"`"</f>
        <v>{term}`Audible lure`</v>
      </c>
      <c r="H159" s="15" t="s">
        <v>253</v>
      </c>
      <c r="I159" s="17" t="s">
        <v>254</v>
      </c>
      <c r="J159" s="17" t="s">
        <v>254</v>
      </c>
      <c r="K159" s="17"/>
      <c r="L159" s="60" t="s">
        <v>2187</v>
      </c>
      <c r="M159" s="15"/>
      <c r="N159" s="18" t="s">
        <v>55</v>
      </c>
      <c r="O159" s="21" t="b">
        <v>0</v>
      </c>
      <c r="P159" s="19" t="b">
        <v>1</v>
      </c>
      <c r="Q159" s="17" t="str">
        <f>"(#"&amp;H159&amp;")=@{{ "&amp;E159&amp;"_"&amp;H159&amp;" }}@@: {{ "&amp;E159&amp;"_def_"&amp;H159&amp;" }}@@"</f>
        <v>(#baitlure_audible_lure)=@{{ term_baitlure_audible_lure }}@@: {{ term_def_baitlure_audible_lure }}@@</v>
      </c>
      <c r="R159" s="12" t="str">
        <f>"    "&amp;E159&amp;"_"&amp;H159&amp;": """&amp;I159&amp;""""</f>
        <v xml:space="preserve">    term_baitlure_audible_lure: "Audible lure"</v>
      </c>
      <c r="S159" s="12" t="str">
        <f t="shared" si="2"/>
        <v xml:space="preserve">    term_def_baitlure_audible_lure: "Sounds imitating noises of prey or conspecifics that draw animals closer by eliciting curiosity ({{ ref_intext_schlexer_2008 }})."</v>
      </c>
    </row>
    <row r="160" spans="2:19" x14ac:dyDescent="0.25">
      <c r="B160" s="12">
        <v>7</v>
      </c>
      <c r="C160" s="12" t="s">
        <v>2651</v>
      </c>
      <c r="D160" s="12" t="s">
        <v>1710</v>
      </c>
      <c r="E160" s="12" t="s">
        <v>0</v>
      </c>
      <c r="F160" s="30" t="s">
        <v>1990</v>
      </c>
      <c r="G160" s="30" t="str">
        <f>"{term}`"&amp;I160&amp;"`"</f>
        <v>{term}`Bait`</v>
      </c>
      <c r="H160" s="15" t="s">
        <v>251</v>
      </c>
      <c r="I160" s="15" t="s">
        <v>252</v>
      </c>
      <c r="J160" s="15" t="s">
        <v>252</v>
      </c>
      <c r="K160" s="15"/>
      <c r="L160" s="60" t="s">
        <v>2183</v>
      </c>
      <c r="M160" s="15"/>
      <c r="N160" s="18" t="s">
        <v>55</v>
      </c>
      <c r="O160" s="19" t="b">
        <v>1</v>
      </c>
      <c r="P160" s="19" t="b">
        <v>1</v>
      </c>
      <c r="Q160" s="17" t="str">
        <f>"(#"&amp;H160&amp;")=@{{ "&amp;E160&amp;"_"&amp;H160&amp;" }}@@: {{ "&amp;E160&amp;"_def_"&amp;H160&amp;" }}@@"</f>
        <v>(#baitlure_bait)=@{{ term_baitlure_bait }}@@: {{ term_def_baitlure_bait }}@@</v>
      </c>
      <c r="R160" s="12" t="str">
        <f>"    "&amp;E160&amp;"_"&amp;H160&amp;": """&amp;I160&amp;""""</f>
        <v xml:space="preserve">    term_baitlure_bait: "Bait"</v>
      </c>
      <c r="S160" s="12" t="str">
        <f t="shared" si="2"/>
        <v xml:space="preserve">    term_def_baitlure_bait: "A food item (or other substance) that is placed to attract animals via the sense of taste and olfactory cues ({{ ref_intext_schlexer_2008 }})."</v>
      </c>
    </row>
    <row r="161" spans="2:19" x14ac:dyDescent="0.25">
      <c r="B161" s="12">
        <v>91</v>
      </c>
      <c r="C161" s="12" t="s">
        <v>2651</v>
      </c>
      <c r="D161" s="12" t="s">
        <v>1710</v>
      </c>
      <c r="E161" s="12" t="s">
        <v>0</v>
      </c>
      <c r="F161" s="30" t="s">
        <v>2043</v>
      </c>
      <c r="G161" s="30" t="str">
        <f>"{term}`"&amp;I161&amp;"`"</f>
        <v>{term}`Lure`</v>
      </c>
      <c r="H161" s="15" t="s">
        <v>168</v>
      </c>
      <c r="I161" s="17" t="s">
        <v>169</v>
      </c>
      <c r="J161" s="17" t="s">
        <v>169</v>
      </c>
      <c r="K161" s="17"/>
      <c r="L161" s="60" t="s">
        <v>2186</v>
      </c>
      <c r="M161" s="15"/>
      <c r="N161" s="18" t="s">
        <v>55</v>
      </c>
      <c r="O161" s="19" t="b">
        <v>1</v>
      </c>
      <c r="P161" s="19" t="b">
        <v>1</v>
      </c>
      <c r="Q161" s="17" t="str">
        <f>"(#"&amp;H161&amp;")=@{{ "&amp;E161&amp;"_"&amp;H161&amp;" }}@@: {{ "&amp;E161&amp;"_def_"&amp;H161&amp;" }}@@"</f>
        <v>(#baitlure_lure)=@{{ term_baitlure_lure }}@@: {{ term_def_baitlure_lure }}@@</v>
      </c>
      <c r="R161" s="12" t="str">
        <f>"    "&amp;E161&amp;"_"&amp;H161&amp;": """&amp;I161&amp;""""</f>
        <v xml:space="preserve">    term_baitlure_lure: "Lure"</v>
      </c>
      <c r="S161" s="12" t="str">
        <f t="shared" si="2"/>
        <v xml:space="preserve">    term_def_baitlure_lure: "Any substance that draws animals closer; lures include scent (olfactory) lure, visual lure and audible lure ({{ ref_intext_schlexer_2008 }})."</v>
      </c>
    </row>
    <row r="162" spans="2:19" x14ac:dyDescent="0.25">
      <c r="B162" s="12">
        <v>132</v>
      </c>
      <c r="C162" s="12" t="s">
        <v>2651</v>
      </c>
      <c r="D162" s="12" t="s">
        <v>1710</v>
      </c>
      <c r="E162" s="12" t="s">
        <v>0</v>
      </c>
      <c r="F162" s="30" t="s">
        <v>2041</v>
      </c>
      <c r="G162" s="30" t="str">
        <f>"{term}`"&amp;I162&amp;"`"</f>
        <v>{term}`Scent lure`</v>
      </c>
      <c r="H162" s="15" t="s">
        <v>125</v>
      </c>
      <c r="I162" s="17" t="s">
        <v>126</v>
      </c>
      <c r="J162" s="17" t="s">
        <v>126</v>
      </c>
      <c r="K162" s="17"/>
      <c r="L162" s="60" t="s">
        <v>2185</v>
      </c>
      <c r="M162" s="15"/>
      <c r="N162" s="18" t="s">
        <v>55</v>
      </c>
      <c r="O162" s="21" t="b">
        <v>0</v>
      </c>
      <c r="P162" s="19" t="b">
        <v>1</v>
      </c>
      <c r="Q162" s="17" t="str">
        <f>"(#"&amp;H162&amp;")=@{{ "&amp;E162&amp;"_"&amp;H162&amp;" }}@@: {{ "&amp;E162&amp;"_def_"&amp;H162&amp;" }}@@"</f>
        <v>(#baitlure_scent_lure)=@{{ term_baitlure_scent_lure }}@@: {{ term_def_baitlure_scent_lure }}@@</v>
      </c>
      <c r="R162" s="12" t="str">
        <f>"    "&amp;E162&amp;"_"&amp;H162&amp;": """&amp;I162&amp;""""</f>
        <v xml:space="preserve">    term_baitlure_scent_lure: "Scent lure"</v>
      </c>
      <c r="S162" s="12" t="str">
        <f t="shared" si="2"/>
        <v xml:space="preserve">    term_def_baitlure_scent_lure: "Any material that draws animals closer via their sense of smell ({{ ref_intext_schlexer_2008 }})."</v>
      </c>
    </row>
    <row r="163" spans="2:19" x14ac:dyDescent="0.25">
      <c r="B163" s="12">
        <v>191</v>
      </c>
      <c r="C163" s="12" t="s">
        <v>2651</v>
      </c>
      <c r="D163" s="12" t="s">
        <v>1710</v>
      </c>
      <c r="E163" s="12" t="s">
        <v>0</v>
      </c>
      <c r="F163" s="30" t="s">
        <v>2040</v>
      </c>
      <c r="G163" s="30" t="str">
        <f>"{term}`"&amp;I163&amp;"`"</f>
        <v>{term}`Visual lure`</v>
      </c>
      <c r="H163" s="15" t="s">
        <v>62</v>
      </c>
      <c r="I163" s="17" t="s">
        <v>63</v>
      </c>
      <c r="J163" s="17" t="s">
        <v>63</v>
      </c>
      <c r="K163" s="17"/>
      <c r="L163" s="60" t="s">
        <v>2184</v>
      </c>
      <c r="M163" s="15"/>
      <c r="N163" s="18" t="s">
        <v>55</v>
      </c>
      <c r="O163" s="21" t="b">
        <v>0</v>
      </c>
      <c r="P163" s="19" t="b">
        <v>1</v>
      </c>
      <c r="Q163" s="17" t="str">
        <f>"(#"&amp;H163&amp;")=@{{ "&amp;E163&amp;"_"&amp;H163&amp;" }}@@: {{ "&amp;E163&amp;"_def_"&amp;H163&amp;" }}@@"</f>
        <v>(#baitlure_visual_lure)=@{{ term_baitlure_visual_lure }}@@: {{ term_def_baitlure_visual_lure }}@@</v>
      </c>
      <c r="R163" s="12" t="str">
        <f>"    "&amp;E163&amp;"_"&amp;H163&amp;": """&amp;I163&amp;""""</f>
        <v xml:space="preserve">    term_baitlure_visual_lure: "Visual lure"</v>
      </c>
      <c r="S163" s="12" t="str">
        <f t="shared" si="2"/>
        <v xml:space="preserve">    term_def_baitlure_visual_lure: "Any material that draws animals closer via their sense of sight ({{ ref_intext_schlexer_2008 }})."</v>
      </c>
    </row>
    <row r="164" spans="2:19" x14ac:dyDescent="0.25">
      <c r="B164" s="12">
        <v>125</v>
      </c>
      <c r="C164" s="12" t="s">
        <v>2651</v>
      </c>
      <c r="D164" s="12" t="s">
        <v>1722</v>
      </c>
      <c r="E164" s="12" t="s">
        <v>0</v>
      </c>
      <c r="F164" s="30" t="s">
        <v>2155</v>
      </c>
      <c r="G164" s="30" t="str">
        <f>"{term}`"&amp;I164&amp;"`"</f>
        <v>{term}`Recovery time`</v>
      </c>
      <c r="H164" s="15" t="s">
        <v>134</v>
      </c>
      <c r="I164" s="17" t="s">
        <v>136</v>
      </c>
      <c r="J164" s="17" t="s">
        <v>136</v>
      </c>
      <c r="K164" s="17"/>
      <c r="L164" s="60" t="s">
        <v>135</v>
      </c>
      <c r="M164" s="15"/>
      <c r="N164" s="18" t="s">
        <v>55</v>
      </c>
      <c r="O164" s="21" t="b">
        <v>0</v>
      </c>
      <c r="P164" s="19" t="b">
        <v>1</v>
      </c>
      <c r="Q164" s="17" t="str">
        <f>"(#"&amp;H164&amp;")=@{{ "&amp;E164&amp;"_"&amp;H164&amp;" }}@@: {{ "&amp;E164&amp;"_def_"&amp;H164&amp;" }}@@"</f>
        <v>(#recovery_time)=@{{ term_recovery_time }}@@: {{ term_def_recovery_time }}@@</v>
      </c>
      <c r="R164" s="12" t="str">
        <f>"    "&amp;E164&amp;"_"&amp;H164&amp;": """&amp;I164&amp;""""</f>
        <v xml:space="preserve">    term_recovery_time: "Recovery time"</v>
      </c>
      <c r="S164" s="12" t="str">
        <f t="shared" si="2"/>
        <v xml:space="preserve">    term_def_recovery_time: "The time necessary for the camera to prepare to capture the next photo after the previous one has been recorded (Trolliet et al., 2014)."</v>
      </c>
    </row>
    <row r="165" spans="2:19" x14ac:dyDescent="0.25">
      <c r="B165" s="12">
        <v>20</v>
      </c>
      <c r="C165" s="12" t="s">
        <v>2651</v>
      </c>
      <c r="D165" s="12" t="s">
        <v>1719</v>
      </c>
      <c r="E165" s="12" t="s">
        <v>0</v>
      </c>
      <c r="F165" s="30" t="s">
        <v>2118</v>
      </c>
      <c r="G165" s="30" t="str">
        <f>"{term}`"&amp;I165&amp;"`"</f>
        <v>{term}`Camera location`</v>
      </c>
      <c r="H165" s="15" t="s">
        <v>243</v>
      </c>
      <c r="I165" s="17" t="s">
        <v>244</v>
      </c>
      <c r="J165" s="17" t="s">
        <v>244</v>
      </c>
      <c r="K165" s="17"/>
      <c r="L165" s="60" t="s">
        <v>410</v>
      </c>
      <c r="M165" s="15"/>
      <c r="N165" s="18" t="s">
        <v>55</v>
      </c>
      <c r="O165" s="19" t="b">
        <v>1</v>
      </c>
      <c r="P165" s="19" t="b">
        <v>1</v>
      </c>
      <c r="Q165" s="17" t="str">
        <f>"(#"&amp;H165&amp;")=@{{ "&amp;E165&amp;"_"&amp;H165&amp;" }}@@: {{ "&amp;E165&amp;"_def_"&amp;H165&amp;" }}@@"</f>
        <v>(#camera_location)=@{{ term_camera_location }}@@: {{ term_def_camera_location }}@@</v>
      </c>
      <c r="R165" s="12" t="str">
        <f>"    "&amp;E165&amp;"_"&amp;H165&amp;": """&amp;I165&amp;""""</f>
        <v xml:space="preserve">    term_camera_location: "Camera location"</v>
      </c>
      <c r="S165" s="12" t="str">
        <f t="shared" si="2"/>
        <v xml:space="preserve">    term_def_camera_location: "The location where a single camera was placed (recorded as 'Camera Location Name')."</v>
      </c>
    </row>
    <row r="166" spans="2:19" x14ac:dyDescent="0.25">
      <c r="B166" s="12">
        <v>130</v>
      </c>
      <c r="C166" s="12" t="s">
        <v>2651</v>
      </c>
      <c r="D166" s="12" t="s">
        <v>1719</v>
      </c>
      <c r="E166" s="12" t="s">
        <v>0</v>
      </c>
      <c r="F166" s="30" t="s">
        <v>1994</v>
      </c>
      <c r="G166" s="30" t="str">
        <f>"{term}`"&amp;I166&amp;"`"</f>
        <v>{term}`Sample station`</v>
      </c>
      <c r="H166" s="15" t="s">
        <v>127</v>
      </c>
      <c r="I166" s="17" t="s">
        <v>128</v>
      </c>
      <c r="J166" s="17" t="s">
        <v>128</v>
      </c>
      <c r="K166" s="17"/>
      <c r="L166" s="60" t="s">
        <v>443</v>
      </c>
      <c r="M166" s="15"/>
      <c r="N166" s="18" t="s">
        <v>55</v>
      </c>
      <c r="O166" s="19" t="b">
        <v>1</v>
      </c>
      <c r="P166" s="19" t="b">
        <v>1</v>
      </c>
      <c r="Q166" s="17" t="str">
        <f>"(#"&amp;H166&amp;")=@{{ "&amp;E166&amp;"_"&amp;H166&amp;" }}@@: {{ "&amp;E166&amp;"_def_"&amp;H166&amp;" }}@@"</f>
        <v>(#sample_station)=@{{ term_sample_station }}@@: {{ term_def_sample_station }}@@</v>
      </c>
      <c r="R166" s="12" t="str">
        <f>"    "&amp;E166&amp;"_"&amp;H166&amp;": """&amp;I166&amp;""""</f>
        <v xml:space="preserve">    term_sample_station: "Sample station"</v>
      </c>
      <c r="S166" s="12" t="str">
        <f t="shared" si="2"/>
        <v xml:space="preserve">    term_def_sample_station: "A grouping of two or more non-independent camera locations, such as when cameras are clustered or paired (recorded as 'Sample Station Name')."</v>
      </c>
    </row>
    <row r="167" spans="2:19" x14ac:dyDescent="0.25">
      <c r="B167" s="12">
        <v>32</v>
      </c>
      <c r="C167" s="12" t="s">
        <v>2651</v>
      </c>
      <c r="D167" s="12" t="s">
        <v>1712</v>
      </c>
      <c r="E167" s="12" t="s">
        <v>0</v>
      </c>
      <c r="F167" s="30" t="s">
        <v>2105</v>
      </c>
      <c r="G167" s="30" t="str">
        <f>"{term}`"&amp;I167&amp;"`"</f>
        <v>{term}`Crew`</v>
      </c>
      <c r="H167" s="15" t="s">
        <v>233</v>
      </c>
      <c r="I167" s="17" t="s">
        <v>234</v>
      </c>
      <c r="J167" s="17" t="s">
        <v>234</v>
      </c>
      <c r="K167" s="17"/>
      <c r="L167" s="60" t="s">
        <v>416</v>
      </c>
      <c r="M167" s="15"/>
      <c r="N167" s="18" t="s">
        <v>55</v>
      </c>
      <c r="O167" s="19" t="b">
        <v>1</v>
      </c>
      <c r="P167" s="19" t="b">
        <v>1</v>
      </c>
      <c r="Q167" s="17" t="str">
        <f>"(#"&amp;H167&amp;")=@{{ "&amp;E167&amp;"_"&amp;H167&amp;" }}@@: {{ "&amp;E167&amp;"_def_"&amp;H167&amp;" }}@@"</f>
        <v>(#crew)=@{{ term_crew }}@@: {{ term_def_crew }}@@</v>
      </c>
      <c r="R167" s="12" t="str">
        <f>"    "&amp;E167&amp;"_"&amp;H167&amp;": """&amp;I167&amp;""""</f>
        <v xml:space="preserve">    term_crew: "Crew"</v>
      </c>
      <c r="S167" s="12" t="str">
        <f t="shared" si="2"/>
        <v xml:space="preserve">    term_def_crew: "The first and last names of all the individuals who collected data during the deployment visit ('Deployment Crew') and Service*/Retrieval visit ('Service*/Retrieval Crew')."</v>
      </c>
    </row>
    <row r="168" spans="2:19" x14ac:dyDescent="0.25">
      <c r="B168" s="12">
        <v>139</v>
      </c>
      <c r="C168" s="12" t="s">
        <v>2651</v>
      </c>
      <c r="D168" s="12" t="s">
        <v>1712</v>
      </c>
      <c r="E168" s="12" t="s">
        <v>0</v>
      </c>
      <c r="F168" s="30" t="s">
        <v>2164</v>
      </c>
      <c r="G168" s="30" t="str">
        <f>"{term}`"&amp;I168&amp;"`"</f>
        <v>{term}`Service*/Retrieval`</v>
      </c>
      <c r="H168" s="15" t="s">
        <v>121</v>
      </c>
      <c r="I168" s="17" t="s">
        <v>122</v>
      </c>
      <c r="J168" s="17" t="s">
        <v>2595</v>
      </c>
      <c r="K168" s="17"/>
      <c r="L168" s="60" t="s">
        <v>116</v>
      </c>
      <c r="M168" s="15"/>
      <c r="N168" s="18" t="s">
        <v>55</v>
      </c>
      <c r="O168" s="19" t="b">
        <v>1</v>
      </c>
      <c r="P168" s="19" t="b">
        <v>1</v>
      </c>
      <c r="Q168" s="17" t="str">
        <f>"(#"&amp;H168&amp;")=@{{ "&amp;E168&amp;"_"&amp;H168&amp;" }}@@: {{ "&amp;E168&amp;"_def_"&amp;H168&amp;" }}@@"</f>
        <v>(#service_retrieval)=@{{ term_service_retrieval }}@@: {{ term_def_service_retrieval }}@@</v>
      </c>
      <c r="R168" s="12" t="str">
        <f>"    "&amp;E168&amp;"_"&amp;H168&amp;": """&amp;I168&amp;""""</f>
        <v xml:space="preserve">    term_service_retrieval: "Service*/Retrieval"</v>
      </c>
      <c r="S168" s="12" t="str">
        <f t="shared" si="2"/>
        <v xml:space="preserve">    term_def_service_retrieval: "When a crew has gone to a location to service or retrieve a remote camera."</v>
      </c>
    </row>
    <row r="169" spans="2:19" x14ac:dyDescent="0.25">
      <c r="B169" s="12">
        <v>142</v>
      </c>
      <c r="C169" s="12" t="s">
        <v>2651</v>
      </c>
      <c r="D169" s="12" t="s">
        <v>1712</v>
      </c>
      <c r="E169" s="12" t="s">
        <v>0</v>
      </c>
      <c r="F169" s="30" t="s">
        <v>2066</v>
      </c>
      <c r="G169" s="30" t="str">
        <f>"{term}`"&amp;I169&amp;"`"</f>
        <v>{term}`Service*/Retrieval metadata`</v>
      </c>
      <c r="H169" s="15" t="s">
        <v>118</v>
      </c>
      <c r="I169" s="17" t="s">
        <v>120</v>
      </c>
      <c r="J169" s="17" t="s">
        <v>2597</v>
      </c>
      <c r="K169" s="17"/>
      <c r="L169" s="60" t="s">
        <v>119</v>
      </c>
      <c r="M169" s="15"/>
      <c r="N169" s="18" t="s">
        <v>55</v>
      </c>
      <c r="O169" s="19" t="b">
        <v>1</v>
      </c>
      <c r="P169" s="19" t="b">
        <v>1</v>
      </c>
      <c r="Q169" s="17" t="str">
        <f>"(#"&amp;H169&amp;")=@{{ "&amp;E169&amp;"_"&amp;H169&amp;" }}@@: {{ "&amp;E169&amp;"_def_"&amp;H169&amp;" }}@@"</f>
        <v>(#service_retrieval_metadata)=@{{ term_service_retrieval_metadata }}@@: {{ term_def_service_retrieval_metadata }}@@</v>
      </c>
      <c r="R169" s="12" t="str">
        <f>"    "&amp;E169&amp;"_"&amp;H169&amp;": """&amp;I169&amp;""""</f>
        <v xml:space="preserve">    term_service_retrieval_metadata: "Service*/Retrieval metadata"</v>
      </c>
      <c r="S169" s="12" t="str">
        <f t="shared" si="2"/>
        <v xml:space="preserve">    term_def_service_retrieval_metadata: "Metadata that should be collected each time a camera location is visited to Service*/Retrieval Field Datasheet."</v>
      </c>
    </row>
    <row r="170" spans="2:19" x14ac:dyDescent="0.25">
      <c r="B170" s="12">
        <v>143</v>
      </c>
      <c r="C170" s="12" t="s">
        <v>2651</v>
      </c>
      <c r="D170" s="12" t="s">
        <v>1712</v>
      </c>
      <c r="E170" s="12" t="s">
        <v>0</v>
      </c>
      <c r="F170" s="30" t="s">
        <v>2165</v>
      </c>
      <c r="G170" s="30" t="str">
        <f>"{term}`"&amp;I170&amp;"`"</f>
        <v>{term}`Service*/Retrieval visit`</v>
      </c>
      <c r="H170" s="15" t="s">
        <v>115</v>
      </c>
      <c r="I170" s="17" t="s">
        <v>117</v>
      </c>
      <c r="J170" s="17" t="s">
        <v>2598</v>
      </c>
      <c r="K170" s="17"/>
      <c r="L170" s="60" t="s">
        <v>116</v>
      </c>
      <c r="M170" s="15"/>
      <c r="N170" s="18" t="s">
        <v>55</v>
      </c>
      <c r="O170" s="19" t="b">
        <v>1</v>
      </c>
      <c r="P170" s="19" t="b">
        <v>1</v>
      </c>
      <c r="Q170" s="17" t="str">
        <f>"(#"&amp;H170&amp;")=@{{ "&amp;E170&amp;"_"&amp;H170&amp;" }}@@: {{ "&amp;E170&amp;"_def_"&amp;H170&amp;" }}@@"</f>
        <v>(#service_retrieval_visit)=@{{ term_service_retrieval_visit }}@@: {{ term_def_service_retrieval_visit }}@@</v>
      </c>
      <c r="R170" s="12" t="str">
        <f>"    "&amp;E170&amp;"_"&amp;H170&amp;": """&amp;I170&amp;""""</f>
        <v xml:space="preserve">    term_service_retrieval_visit: "Service*/Retrieval visit"</v>
      </c>
      <c r="S170" s="12" t="str">
        <f t="shared" si="2"/>
        <v xml:space="preserve">    term_def_service_retrieval_visit: "When a crew has gone to a location to service or retrieve a remote camera."</v>
      </c>
    </row>
    <row r="171" spans="2:19" x14ac:dyDescent="0.25">
      <c r="B171" s="12">
        <v>188</v>
      </c>
      <c r="C171" s="12" t="s">
        <v>2651</v>
      </c>
      <c r="D171" s="12" t="s">
        <v>1712</v>
      </c>
      <c r="E171" s="12" t="s">
        <v>0</v>
      </c>
      <c r="F171" s="30" t="s">
        <v>2163</v>
      </c>
      <c r="G171" s="30" t="str">
        <f>"{term}`"&amp;I171&amp;"`"</f>
        <v>{term}`Visit`</v>
      </c>
      <c r="H171" s="15" t="s">
        <v>67</v>
      </c>
      <c r="I171" s="17" t="s">
        <v>69</v>
      </c>
      <c r="J171" s="17" t="s">
        <v>69</v>
      </c>
      <c r="K171" s="17"/>
      <c r="L171" s="60" t="s">
        <v>68</v>
      </c>
      <c r="M171" s="15"/>
      <c r="N171" s="18" t="s">
        <v>55</v>
      </c>
      <c r="O171" s="19" t="b">
        <v>1</v>
      </c>
      <c r="P171" s="19" t="b">
        <v>1</v>
      </c>
      <c r="Q171" s="17" t="str">
        <f>"(#"&amp;H171&amp;")=@{{ "&amp;E171&amp;"_"&amp;H171&amp;" }}@@: {{ "&amp;E171&amp;"_def_"&amp;H171&amp;" }}@@"</f>
        <v>(#visit)=@{{ term_visit }}@@: {{ term_def_visit }}@@</v>
      </c>
      <c r="R171" s="12" t="str">
        <f>"    "&amp;E171&amp;"_"&amp;H171&amp;": """&amp;I171&amp;""""</f>
        <v xml:space="preserve">    term_visit: "Visit"</v>
      </c>
      <c r="S171" s="12" t="str">
        <f t="shared" si="2"/>
        <v xml:space="preserve">    term_def_visit: "When a crew has gone to a location to deploy, service, or retrieve a remote camera."</v>
      </c>
    </row>
    <row r="172" spans="2:19" x14ac:dyDescent="0.25">
      <c r="B172" s="12">
        <v>190</v>
      </c>
      <c r="C172" s="12" t="s">
        <v>2651</v>
      </c>
      <c r="D172" s="12" t="s">
        <v>1712</v>
      </c>
      <c r="E172" s="12" t="s">
        <v>0</v>
      </c>
      <c r="F172" s="30" t="s">
        <v>2065</v>
      </c>
      <c r="G172" s="30" t="str">
        <f>"{term}`"&amp;I172&amp;"`"</f>
        <v>{term}`Visit metadata`</v>
      </c>
      <c r="H172" s="15" t="s">
        <v>64</v>
      </c>
      <c r="I172" s="17" t="s">
        <v>66</v>
      </c>
      <c r="J172" s="17" t="s">
        <v>66</v>
      </c>
      <c r="K172" s="17"/>
      <c r="L172" s="60" t="s">
        <v>65</v>
      </c>
      <c r="M172" s="15"/>
      <c r="N172" s="18" t="s">
        <v>55</v>
      </c>
      <c r="O172" s="19" t="b">
        <v>1</v>
      </c>
      <c r="P172" s="19" t="b">
        <v>1</v>
      </c>
      <c r="Q172" s="17" t="str">
        <f>"(#"&amp;H172&amp;")=@{{ "&amp;E172&amp;"_"&amp;H172&amp;" }}@@: {{ "&amp;E172&amp;"_def_"&amp;H172&amp;" }}@@"</f>
        <v>(#visit_metadata)=@{{ term_visit_metadata }}@@: {{ term_def_visit_metadata }}@@</v>
      </c>
      <c r="R172" s="12" t="str">
        <f>"    "&amp;E172&amp;"_"&amp;H172&amp;": """&amp;I172&amp;""""</f>
        <v xml:space="preserve">    term_visit_metadata: "Visit metadata"</v>
      </c>
      <c r="S172" s="12" t="str">
        <f t="shared" si="2"/>
        <v xml:space="preserve">    term_def_visit_metadata: "Metadata that should be collected each time a camera location is visited to deploy, Service*/Retrieval Field Datasheet."</v>
      </c>
    </row>
    <row r="173" spans="2:19" x14ac:dyDescent="0.25">
      <c r="B173" s="12">
        <v>35</v>
      </c>
      <c r="C173" s="12" t="s">
        <v>2651</v>
      </c>
      <c r="D173" s="12" t="s">
        <v>1717</v>
      </c>
      <c r="E173" s="12" t="s">
        <v>0</v>
      </c>
      <c r="F173" s="30" t="s">
        <v>2026</v>
      </c>
      <c r="G173" s="30" t="str">
        <f>"{term}`"&amp;I173&amp;"`"</f>
        <v>{term}`Deployment`</v>
      </c>
      <c r="H173" s="15" t="s">
        <v>229</v>
      </c>
      <c r="I173" s="17" t="s">
        <v>230</v>
      </c>
      <c r="J173" s="17" t="s">
        <v>230</v>
      </c>
      <c r="K173" s="17"/>
      <c r="L173" s="60" t="s">
        <v>459</v>
      </c>
      <c r="M173" s="15"/>
      <c r="N173" s="18" t="s">
        <v>55</v>
      </c>
      <c r="O173" s="19" t="b">
        <v>1</v>
      </c>
      <c r="P173" s="19" t="b">
        <v>1</v>
      </c>
      <c r="Q173" s="17" t="str">
        <f>"(#"&amp;H173&amp;")=@{{ "&amp;E173&amp;"_"&amp;H173&amp;" }}@@: {{ "&amp;E173&amp;"_def_"&amp;H173&amp;" }}@@"</f>
        <v>(#deployment)=@{{ term_deployment }}@@: {{ term_def_deployment }}@@</v>
      </c>
      <c r="R173" s="12" t="str">
        <f>"    "&amp;E173&amp;"_"&amp;H173&amp;": """&amp;I173&amp;""""</f>
        <v xml:space="preserve">    term_deployment: "Deployment"</v>
      </c>
      <c r="S173" s="12" t="str">
        <f t="shared" si="2"/>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74" spans="2:19" x14ac:dyDescent="0.25">
      <c r="B174" s="12">
        <v>37</v>
      </c>
      <c r="C174" s="12" t="s">
        <v>2651</v>
      </c>
      <c r="D174" s="12" t="s">
        <v>1717</v>
      </c>
      <c r="E174" s="12" t="s">
        <v>0</v>
      </c>
      <c r="F174" s="30" t="s">
        <v>2069</v>
      </c>
      <c r="G174" s="30" t="str">
        <f>"{term}`"&amp;I174&amp;"`"</f>
        <v>{term}`Deployment area photos`</v>
      </c>
      <c r="H174" s="15" t="s">
        <v>227</v>
      </c>
      <c r="I174" s="17" t="s">
        <v>228</v>
      </c>
      <c r="J174" s="17" t="s">
        <v>228</v>
      </c>
      <c r="K174" s="17"/>
      <c r="L174" s="60" t="s">
        <v>460</v>
      </c>
      <c r="M174" s="15"/>
      <c r="N174" s="18" t="s">
        <v>55</v>
      </c>
      <c r="O174" s="19" t="b">
        <v>1</v>
      </c>
      <c r="P174" s="19" t="b">
        <v>1</v>
      </c>
      <c r="Q174" s="17" t="str">
        <f>"(#"&amp;H174&amp;")=@{{ "&amp;E174&amp;"_"&amp;H174&amp;" }}@@: {{ "&amp;E174&amp;"_def_"&amp;H174&amp;" }}@@"</f>
        <v>(#deployment_area_photos)=@{{ term_deployment_area_photos }}@@: {{ term_def_deployment_area_photos }}@@</v>
      </c>
      <c r="R174" s="12" t="str">
        <f>"    "&amp;E174&amp;"_"&amp;H174&amp;": """&amp;I174&amp;""""</f>
        <v xml:space="preserve">    term_deployment_area_photos: "Deployment area photos"</v>
      </c>
      <c r="S174" s="12" t="str">
        <f t="shared" si="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75" spans="2:19" x14ac:dyDescent="0.25">
      <c r="B175" s="12">
        <v>43</v>
      </c>
      <c r="C175" s="12" t="s">
        <v>2651</v>
      </c>
      <c r="D175" s="12" t="s">
        <v>1717</v>
      </c>
      <c r="E175" s="12" t="s">
        <v>0</v>
      </c>
      <c r="F175" s="30" t="s">
        <v>2064</v>
      </c>
      <c r="G175" s="30" t="str">
        <f>"{term}`"&amp;I175&amp;"`"</f>
        <v>{term}`Deployment metadata`</v>
      </c>
      <c r="H175" s="15" t="s">
        <v>224</v>
      </c>
      <c r="I175" s="17" t="s">
        <v>226</v>
      </c>
      <c r="J175" s="17" t="s">
        <v>226</v>
      </c>
      <c r="K175" s="17"/>
      <c r="L175" s="60" t="s">
        <v>225</v>
      </c>
      <c r="M175" s="15"/>
      <c r="N175" s="18" t="s">
        <v>55</v>
      </c>
      <c r="O175" s="19" t="b">
        <v>1</v>
      </c>
      <c r="P175" s="19" t="b">
        <v>1</v>
      </c>
      <c r="Q175" s="17" t="str">
        <f>"(#"&amp;H175&amp;")=@{{ "&amp;E175&amp;"_"&amp;H175&amp;" }}@@: {{ "&amp;E175&amp;"_def_"&amp;H175&amp;" }}@@"</f>
        <v>(#deployment_metadata)=@{{ term_deployment_metadata }}@@: {{ term_def_deployment_metadata }}@@</v>
      </c>
      <c r="R175" s="12" t="str">
        <f>"    "&amp;E175&amp;"_"&amp;H175&amp;": """&amp;I175&amp;""""</f>
        <v xml:space="preserve">    term_deployment_metadata: "Deployment metadata"</v>
      </c>
      <c r="S175" s="12" t="str">
        <f t="shared" si="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76" spans="2:19" x14ac:dyDescent="0.25">
      <c r="B176" s="12">
        <v>46</v>
      </c>
      <c r="C176" s="12" t="s">
        <v>2651</v>
      </c>
      <c r="D176" s="12" t="s">
        <v>1717</v>
      </c>
      <c r="E176" s="12" t="s">
        <v>0</v>
      </c>
      <c r="F176" s="30" t="s">
        <v>2162</v>
      </c>
      <c r="G176" s="30" t="str">
        <f>"{term}`"&amp;I176&amp;"`"</f>
        <v>{term}`Deployment visit`</v>
      </c>
      <c r="H176" s="15" t="s">
        <v>221</v>
      </c>
      <c r="I176" s="17" t="s">
        <v>223</v>
      </c>
      <c r="J176" s="17" t="s">
        <v>223</v>
      </c>
      <c r="K176" s="17"/>
      <c r="L176" s="60" t="s">
        <v>222</v>
      </c>
      <c r="M176" s="15"/>
      <c r="N176" s="18" t="s">
        <v>55</v>
      </c>
      <c r="O176" s="19" t="b">
        <v>1</v>
      </c>
      <c r="P176" s="19" t="b">
        <v>1</v>
      </c>
      <c r="Q176" s="17" t="str">
        <f>"(#"&amp;H176&amp;")=@{{ "&amp;E176&amp;"_"&amp;H176&amp;" }}@@: {{ "&amp;E176&amp;"_def_"&amp;H176&amp;" }}@@"</f>
        <v>(#deployment_visit)=@{{ term_deployment_visit }}@@: {{ term_def_deployment_visit }}@@</v>
      </c>
      <c r="R176" s="12" t="str">
        <f>"    "&amp;E176&amp;"_"&amp;H176&amp;": """&amp;I176&amp;""""</f>
        <v xml:space="preserve">    term_deployment_visit: "Deployment visit"</v>
      </c>
      <c r="S176" s="12" t="str">
        <f t="shared" si="2"/>
        <v xml:space="preserve">    term_def_deployment_visit: "When a crew has gone to a location to deploy a remote camera."</v>
      </c>
    </row>
    <row r="177" spans="2:19" x14ac:dyDescent="0.25">
      <c r="B177" s="12">
        <v>192</v>
      </c>
      <c r="C177" s="12" t="s">
        <v>2651</v>
      </c>
      <c r="D177" s="12" t="s">
        <v>1720</v>
      </c>
      <c r="E177" s="12" t="s">
        <v>0</v>
      </c>
      <c r="F177" s="30" t="s">
        <v>2015</v>
      </c>
      <c r="G177" s="30" t="str">
        <f>"{term}`"&amp;I177&amp;"`"</f>
        <v>{term}`Walktest`</v>
      </c>
      <c r="H177" s="15" t="s">
        <v>60</v>
      </c>
      <c r="I177" s="17" t="s">
        <v>61</v>
      </c>
      <c r="J177" s="17" t="s">
        <v>61</v>
      </c>
      <c r="K177" s="17"/>
      <c r="L177" s="60" t="s">
        <v>476</v>
      </c>
      <c r="M177" s="15"/>
      <c r="N177" s="18" t="s">
        <v>55</v>
      </c>
      <c r="O177" s="19" t="b">
        <v>1</v>
      </c>
      <c r="P177" s="19" t="b">
        <v>1</v>
      </c>
      <c r="Q177" s="17" t="str">
        <f>"(#"&amp;H177&amp;")=@{{ "&amp;E177&amp;"_"&amp;H177&amp;" }}@@: {{ "&amp;E177&amp;"_def_"&amp;H177&amp;" }}@@"</f>
        <v>(#walktest)=@{{ term_walktest }}@@: {{ term_def_walktest }}@@</v>
      </c>
      <c r="R177" s="12" t="str">
        <f>"    "&amp;E177&amp;"_"&amp;H177&amp;": """&amp;I177&amp;""""</f>
        <v xml:space="preserve">    term_walktest: "Walktest"</v>
      </c>
      <c r="S177" s="12" t="str">
        <f t="shared" si="2"/>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78" spans="2:19" x14ac:dyDescent="0.25">
      <c r="B178" s="12">
        <v>13</v>
      </c>
      <c r="C178" s="12" t="s">
        <v>2651</v>
      </c>
      <c r="D178" s="12" t="s">
        <v>1714</v>
      </c>
      <c r="E178" s="12" t="s">
        <v>0</v>
      </c>
      <c r="F178" s="30" t="s">
        <v>2094</v>
      </c>
      <c r="G178" s="30" t="str">
        <f>"{term}`"&amp;I178&amp;"`"</f>
        <v>{term}`Camera angle`</v>
      </c>
      <c r="H178" s="15" t="s">
        <v>248</v>
      </c>
      <c r="I178" s="17" t="s">
        <v>250</v>
      </c>
      <c r="J178" s="17" t="s">
        <v>250</v>
      </c>
      <c r="K178" s="17"/>
      <c r="L178" s="60" t="s">
        <v>249</v>
      </c>
      <c r="M178" s="15"/>
      <c r="N178" s="18" t="s">
        <v>55</v>
      </c>
      <c r="O178" s="21" t="b">
        <v>0</v>
      </c>
      <c r="P178" s="19" t="b">
        <v>1</v>
      </c>
      <c r="Q178" s="17" t="str">
        <f>"(#"&amp;H178&amp;")=@{{ "&amp;E178&amp;"_"&amp;H178&amp;" }}@@: {{ "&amp;E178&amp;"_def_"&amp;H178&amp;" }}@@"</f>
        <v>(#camera_angle)=@{{ term_camera_angle }}@@: {{ term_def_camera_angle }}@@</v>
      </c>
      <c r="R178" s="12" t="str">
        <f>"    "&amp;E178&amp;"_"&amp;H178&amp;": """&amp;I178&amp;""""</f>
        <v xml:space="preserve">    term_camera_angle: "Camera angle"</v>
      </c>
      <c r="S178" s="12" t="str">
        <f t="shared" si="2"/>
        <v xml:space="preserve">    term_def_camera_angle: "The degree at which the camera is pointed toward the FOV Target Feature relative to the horizontal ground surface (with respect to slope, if applicable)."</v>
      </c>
    </row>
    <row r="179" spans="2:19" x14ac:dyDescent="0.25">
      <c r="B179" s="12">
        <v>58</v>
      </c>
      <c r="C179" s="12" t="s">
        <v>2651</v>
      </c>
      <c r="D179" s="12" t="s">
        <v>1718</v>
      </c>
      <c r="E179" s="12" t="s">
        <v>0</v>
      </c>
      <c r="F179" s="30" t="s">
        <v>2084</v>
      </c>
      <c r="G179" s="30" t="str">
        <f>"{term}`"&amp;I179&amp;"`"</f>
        <v>{term}`Flash output`</v>
      </c>
      <c r="H179" s="15" t="s">
        <v>198</v>
      </c>
      <c r="I179" s="17" t="s">
        <v>200</v>
      </c>
      <c r="J179" s="17" t="s">
        <v>200</v>
      </c>
      <c r="K179" s="17"/>
      <c r="L179" s="60" t="s">
        <v>199</v>
      </c>
      <c r="M179" s="15"/>
      <c r="N179" s="18" t="s">
        <v>55</v>
      </c>
      <c r="O179" s="19" t="b">
        <v>1</v>
      </c>
      <c r="P179" s="19" t="b">
        <v>1</v>
      </c>
      <c r="Q179" s="17" t="str">
        <f>"(#"&amp;H179&amp;")=@{{ "&amp;E179&amp;"_"&amp;H179&amp;" }}@@: {{ "&amp;E179&amp;"_def_"&amp;H179&amp;" }}@@"</f>
        <v>(#settings_flash_output)=@{{ term_settings_flash_output }}@@: {{ term_def_settings_flash_output }}@@</v>
      </c>
      <c r="R179" s="12" t="str">
        <f>"    "&amp;E179&amp;"_"&amp;H179&amp;": """&amp;I179&amp;""""</f>
        <v xml:space="preserve">    term_settings_flash_output: "Flash output"</v>
      </c>
      <c r="S179" s="12" t="str">
        <f t="shared" si="2"/>
        <v xml:space="preserve">    term_def_settings_flash_output: "The camera setting that provides the level of intensity of the flash (if enabled)."</v>
      </c>
    </row>
    <row r="180" spans="2:19" x14ac:dyDescent="0.25">
      <c r="B180" s="12">
        <v>81</v>
      </c>
      <c r="C180" s="12" t="s">
        <v>2651</v>
      </c>
      <c r="D180" s="12" t="s">
        <v>1718</v>
      </c>
      <c r="E180" s="12" t="s">
        <v>0</v>
      </c>
      <c r="F180" s="30" t="s">
        <v>2082</v>
      </c>
      <c r="G180" s="30" t="str">
        <f>"{term}`"&amp;I180&amp;"`"</f>
        <v>{term}`Infrared illuminator`</v>
      </c>
      <c r="H180" s="15" t="s">
        <v>176</v>
      </c>
      <c r="I180" s="17" t="s">
        <v>177</v>
      </c>
      <c r="J180" s="17" t="s">
        <v>177</v>
      </c>
      <c r="K180" s="17"/>
      <c r="L180" s="60" t="s">
        <v>449</v>
      </c>
      <c r="M180" s="15" t="b">
        <v>1</v>
      </c>
      <c r="N180" s="18" t="s">
        <v>55</v>
      </c>
      <c r="O180" s="19" t="b">
        <v>1</v>
      </c>
      <c r="P180" s="19" t="b">
        <v>1</v>
      </c>
      <c r="Q180" s="17" t="str">
        <f>"(#"&amp;H180&amp;")=@{{ "&amp;E180&amp;"_"&amp;H180&amp;" }}@@: {{ "&amp;E180&amp;"_def_"&amp;H180&amp;" }}@@"</f>
        <v>(#settings_infrared_illum)=@{{ term_settings_infrared_illum }}@@: {{ term_def_settings_infrared_illum }}@@</v>
      </c>
      <c r="R180" s="12" t="str">
        <f>"    "&amp;E180&amp;"_"&amp;H180&amp;": """&amp;I180&amp;""""</f>
        <v xml:space="preserve">    term_settings_infrared_illum: "Infrared illuminator"</v>
      </c>
      <c r="S180" s="12" t="str">
        <f t="shared" si="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81" spans="2:19" x14ac:dyDescent="0.25">
      <c r="B181" s="12">
        <v>183</v>
      </c>
      <c r="C181" s="12" t="s">
        <v>2651</v>
      </c>
      <c r="D181" s="12" t="s">
        <v>1718</v>
      </c>
      <c r="E181" s="12" t="s">
        <v>0</v>
      </c>
      <c r="F181" s="30" t="s">
        <v>1995</v>
      </c>
      <c r="G181" s="30" t="str">
        <f>"{term}`"&amp;I181&amp;"`"</f>
        <v>{term}`User label`</v>
      </c>
      <c r="H181" s="15" t="s">
        <v>73</v>
      </c>
      <c r="I181" s="17" t="s">
        <v>74</v>
      </c>
      <c r="J181" s="17" t="s">
        <v>74</v>
      </c>
      <c r="K181" s="17"/>
      <c r="L181" s="60" t="s">
        <v>472</v>
      </c>
      <c r="M181" s="15"/>
      <c r="N181" s="18" t="s">
        <v>55</v>
      </c>
      <c r="O181" s="21" t="b">
        <v>0</v>
      </c>
      <c r="P181" s="19" t="b">
        <v>1</v>
      </c>
      <c r="Q181" s="17" t="str">
        <f>"(#"&amp;H181&amp;")=@{{ "&amp;E181&amp;"_"&amp;H181&amp;" }}@@: {{ "&amp;E181&amp;"_def_"&amp;H181&amp;" }}@@"</f>
        <v>(#settings_userlabel)=@{{ term_settings_userlabel }}@@: {{ term_def_settings_userlabel }}@@</v>
      </c>
      <c r="R181" s="12" t="str">
        <f>"    "&amp;E181&amp;"_"&amp;H181&amp;": """&amp;I181&amp;""""</f>
        <v xml:space="preserve">    term_settings_userlabel: "User label"</v>
      </c>
      <c r="S181" s="12" t="str">
        <f t="shared" si="2"/>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82" spans="2:19" x14ac:dyDescent="0.25">
      <c r="B182" s="12">
        <v>33</v>
      </c>
      <c r="C182" s="12" t="s">
        <v>2651</v>
      </c>
      <c r="D182" s="15" t="s">
        <v>1713</v>
      </c>
      <c r="E182" s="12" t="s">
        <v>0</v>
      </c>
      <c r="F182" s="30" t="s">
        <v>2139</v>
      </c>
      <c r="G182" s="30" t="str">
        <f>"{term}`"&amp;I182&amp;"`"</f>
        <v>{term}`Cumulative detection probability`</v>
      </c>
      <c r="H182" s="15" t="s">
        <v>231</v>
      </c>
      <c r="I182" s="17" t="s">
        <v>232</v>
      </c>
      <c r="J182" s="17" t="s">
        <v>232</v>
      </c>
      <c r="K182" s="17"/>
      <c r="L182" s="60" t="s">
        <v>2194</v>
      </c>
      <c r="M182" s="15"/>
      <c r="N182" s="18" t="s">
        <v>55</v>
      </c>
      <c r="O182" s="21" t="b">
        <v>0</v>
      </c>
      <c r="P182" s="19" t="b">
        <v>1</v>
      </c>
      <c r="Q182" s="17" t="str">
        <f>"(#"&amp;H182&amp;")=@{{ "&amp;E182&amp;"_"&amp;H182&amp;" }}@@: {{ "&amp;E182&amp;"_def_"&amp;H182&amp;" }}@@"</f>
        <v>(#cumulative_det_probability)=@{{ term_cumulative_det_probability }}@@: {{ term_def_cumulative_det_probability }}@@</v>
      </c>
      <c r="R182" s="12" t="str">
        <f>"    "&amp;E182&amp;"_"&amp;H182&amp;": """&amp;I182&amp;""""</f>
        <v xml:space="preserve">    term_cumulative_det_probability: "Cumulative detection probability"</v>
      </c>
      <c r="S182" s="12" t="str">
        <f t="shared" si="2"/>
        <v xml:space="preserve">    term_def_cumulative_det_probability: "The probability of detecting a species at least once during the entire {term}`survey` (Steenweg et al., 2019)."</v>
      </c>
    </row>
    <row r="183" spans="2:19" x14ac:dyDescent="0.25">
      <c r="B183" s="12">
        <v>48</v>
      </c>
      <c r="C183" s="12" t="s">
        <v>2651</v>
      </c>
      <c r="D183" s="15" t="s">
        <v>1713</v>
      </c>
      <c r="E183" s="12" t="s">
        <v>0</v>
      </c>
      <c r="F183" s="30" t="s">
        <v>1951</v>
      </c>
      <c r="G183" s="30" t="str">
        <f>"{term}`"&amp;I183&amp;"`"</f>
        <v>{term}`Detection distance`</v>
      </c>
      <c r="H183" s="15" t="s">
        <v>218</v>
      </c>
      <c r="I183" s="17" t="s">
        <v>219</v>
      </c>
      <c r="J183" s="17" t="s">
        <v>219</v>
      </c>
      <c r="K183" s="17"/>
      <c r="L183" s="63" t="s">
        <v>2203</v>
      </c>
      <c r="M183" s="15"/>
      <c r="N183" s="18" t="s">
        <v>55</v>
      </c>
      <c r="O183" s="21" t="b">
        <v>0</v>
      </c>
      <c r="P183" s="19" t="b">
        <v>1</v>
      </c>
      <c r="Q183" s="17" t="str">
        <f>"(#"&amp;H183&amp;")=@{{ "&amp;E183&amp;"_"&amp;H183&amp;" }}@@: {{ "&amp;E183&amp;"_def_"&amp;H183&amp;" }}@@"</f>
        <v>(#detection_distance)=@{{ term_detection_distance }}@@: {{ term_def_detection_distance }}@@</v>
      </c>
      <c r="R183" s="12" t="str">
        <f>"    "&amp;E183&amp;"_"&amp;H183&amp;": """&amp;I183&amp;""""</f>
        <v xml:space="preserve">    term_detection_distance: "Detection distance"</v>
      </c>
      <c r="S183" s="12" t="str">
        <f t="shared" si="2"/>
        <v xml:space="preserve">    term_def_detection_distance: "The maximum distance that a sensor can detect a target' (Wearn and Glover-Kapfer, 2017)."</v>
      </c>
    </row>
    <row r="184" spans="2:19" x14ac:dyDescent="0.25">
      <c r="B184" s="12">
        <v>47</v>
      </c>
      <c r="C184" s="12" t="s">
        <v>2651</v>
      </c>
      <c r="D184" s="15" t="s">
        <v>1713</v>
      </c>
      <c r="E184" s="12" t="s">
        <v>0</v>
      </c>
      <c r="F184" s="30" t="s">
        <v>1993</v>
      </c>
      <c r="G184" s="30" t="str">
        <f>"{term}`"&amp;I184&amp;"`"</f>
        <v>{term}`Detection 'event'`</v>
      </c>
      <c r="H184" s="15" t="s">
        <v>220</v>
      </c>
      <c r="I184" s="17" t="s">
        <v>849</v>
      </c>
      <c r="J184" s="17" t="s">
        <v>849</v>
      </c>
      <c r="K184" s="17"/>
      <c r="L184" s="60" t="s">
        <v>418</v>
      </c>
      <c r="M184" s="15"/>
      <c r="N184" s="18" t="s">
        <v>55</v>
      </c>
      <c r="O184" s="19" t="b">
        <v>1</v>
      </c>
      <c r="P184" s="19" t="b">
        <v>1</v>
      </c>
      <c r="Q184" s="17" t="str">
        <f>"(#"&amp;H184&amp;")=@{{ "&amp;E184&amp;"_"&amp;H184&amp;" }}@@: {{ "&amp;E184&amp;"_def_"&amp;H184&amp;" }}@@"</f>
        <v>(#detection_event)=@{{ term_detection_event }}@@: {{ term_def_detection_event }}@@</v>
      </c>
      <c r="R184" s="12" t="str">
        <f>"    "&amp;E184&amp;"_"&amp;H184&amp;": """&amp;I184&amp;""""</f>
        <v xml:space="preserve">    term_detection_event: "Detection 'event'"</v>
      </c>
      <c r="S184" s="12" t="str">
        <f t="shared" si="2"/>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85" spans="2:19" x14ac:dyDescent="0.25">
      <c r="B185" s="12">
        <v>49</v>
      </c>
      <c r="C185" s="12" t="s">
        <v>2651</v>
      </c>
      <c r="D185" s="15" t="s">
        <v>1713</v>
      </c>
      <c r="E185" s="12" t="s">
        <v>0</v>
      </c>
      <c r="F185" s="30" t="s">
        <v>2136</v>
      </c>
      <c r="G185" s="30" t="str">
        <f>"{term}`"&amp;I185&amp;"`"</f>
        <v>{term}`Detection probability (aka detectability)`</v>
      </c>
      <c r="H185" s="15" t="s">
        <v>216</v>
      </c>
      <c r="I185" s="17" t="s">
        <v>217</v>
      </c>
      <c r="J185" s="17" t="s">
        <v>217</v>
      </c>
      <c r="K185" s="17"/>
      <c r="L185" s="60" t="s">
        <v>1366</v>
      </c>
      <c r="M185" s="15"/>
      <c r="N185" s="18" t="s">
        <v>55</v>
      </c>
      <c r="O185" s="21" t="b">
        <v>0</v>
      </c>
      <c r="P185" s="19" t="b">
        <v>1</v>
      </c>
      <c r="Q185" s="17" t="str">
        <f>"(#"&amp;H185&amp;")=@{{ "&amp;E185&amp;"_"&amp;H185&amp;" }}@@: {{ "&amp;E185&amp;"_def_"&amp;H185&amp;" }}@@"</f>
        <v>(#detection_probability)=@{{ term_detection_probability }}@@: {{ term_def_detection_probability }}@@</v>
      </c>
      <c r="R185" s="12" t="str">
        <f>"    "&amp;E185&amp;"_"&amp;H185&amp;": """&amp;I185&amp;""""</f>
        <v xml:space="preserve">    term_detection_probability: "Detection probability (aka detectability)"</v>
      </c>
      <c r="S185" s="12" t="str">
        <f t="shared" si="2"/>
        <v xml:space="preserve">    term_def_detection_probability: "The probability (likelihood) that an individual of the population of interest is included in the count at time or location *i*."</v>
      </c>
    </row>
    <row r="186" spans="2:19" x14ac:dyDescent="0.25">
      <c r="B186" s="12">
        <v>50</v>
      </c>
      <c r="C186" s="12" t="s">
        <v>2651</v>
      </c>
      <c r="D186" s="15" t="s">
        <v>1713</v>
      </c>
      <c r="E186" s="12" t="s">
        <v>0</v>
      </c>
      <c r="F186" s="30" t="s">
        <v>2109</v>
      </c>
      <c r="G186" s="30" t="str">
        <f>"{term}`"&amp;I186&amp;"`"</f>
        <v>{term}`Detection rate`</v>
      </c>
      <c r="H186" s="15" t="s">
        <v>213</v>
      </c>
      <c r="I186" s="17" t="s">
        <v>215</v>
      </c>
      <c r="J186" s="17" t="s">
        <v>215</v>
      </c>
      <c r="K186" s="17"/>
      <c r="L186" s="60" t="s">
        <v>214</v>
      </c>
      <c r="M186" s="15"/>
      <c r="N186" s="18" t="s">
        <v>55</v>
      </c>
      <c r="O186" s="21" t="b">
        <v>0</v>
      </c>
      <c r="P186" s="19" t="b">
        <v>1</v>
      </c>
      <c r="Q186" s="17" t="str">
        <f>"(#"&amp;H186&amp;")=@{{ "&amp;E186&amp;"_"&amp;H186&amp;" }}@@: {{ "&amp;E186&amp;"_def_"&amp;H186&amp;" }}@@"</f>
        <v>(#detection_rate)=@{{ term_detection_rate }}@@: {{ term_def_detection_rate }}@@</v>
      </c>
      <c r="R186" s="12" t="str">
        <f>"    "&amp;E186&amp;"_"&amp;H186&amp;": """&amp;I186&amp;""""</f>
        <v xml:space="preserve">    term_detection_rate: "Detection rate"</v>
      </c>
      <c r="S186" s="12" t="str">
        <f t="shared" si="2"/>
        <v xml:space="preserve">    term_def_detection_rate: "The frequency of independent detections within a specified time period."</v>
      </c>
    </row>
    <row r="187" spans="2:19" x14ac:dyDescent="0.25">
      <c r="B187" s="12">
        <v>51</v>
      </c>
      <c r="C187" s="12" t="s">
        <v>2651</v>
      </c>
      <c r="D187" s="15" t="s">
        <v>1713</v>
      </c>
      <c r="E187" s="12" t="s">
        <v>0</v>
      </c>
      <c r="F187" s="30" t="s">
        <v>2075</v>
      </c>
      <c r="G187" s="30" t="str">
        <f>"{term}`"&amp;I187&amp;"`"</f>
        <v>{term}`Detection zone`</v>
      </c>
      <c r="H187" s="15" t="s">
        <v>210</v>
      </c>
      <c r="I187" s="17" t="s">
        <v>212</v>
      </c>
      <c r="J187" s="17" t="s">
        <v>212</v>
      </c>
      <c r="K187" s="17"/>
      <c r="L187" s="60" t="s">
        <v>211</v>
      </c>
      <c r="M187" s="15"/>
      <c r="N187" s="18" t="s">
        <v>55</v>
      </c>
      <c r="O187" s="19" t="b">
        <v>1</v>
      </c>
      <c r="P187" s="19" t="b">
        <v>1</v>
      </c>
      <c r="Q187" s="17" t="str">
        <f>"(#"&amp;H187&amp;")=@{{ "&amp;E187&amp;"_"&amp;H187&amp;" }}@@: {{ "&amp;E187&amp;"_def_"&amp;H187&amp;" }}@@"</f>
        <v>(#detection_zone)=@{{ term_detection_zone }}@@: {{ term_def_detection_zone }}@@</v>
      </c>
      <c r="R187" s="12" t="str">
        <f>"    "&amp;E187&amp;"_"&amp;H187&amp;": """&amp;I187&amp;""""</f>
        <v xml:space="preserve">    term_detection_zone: "Detection zone"</v>
      </c>
      <c r="S187" s="12" t="str">
        <f t="shared" ref="S187:S242" si="3">IF(L187=999,"",("    "&amp;E187&amp;"_def_"&amp;H187&amp;": """&amp;L187&amp;""""))</f>
        <v xml:space="preserve">    term_def_detection_zone: "The area (conical in shape) in which a remote camera can detect the heat signature and motion of an object (Rovero &amp; Zimmermann, 2016) (Figure 5)."</v>
      </c>
    </row>
    <row r="188" spans="2:19" x14ac:dyDescent="0.25">
      <c r="B188" s="12">
        <v>54</v>
      </c>
      <c r="C188" s="12" t="s">
        <v>2651</v>
      </c>
      <c r="D188" s="15" t="s">
        <v>1713</v>
      </c>
      <c r="E188" s="12" t="s">
        <v>0</v>
      </c>
      <c r="F188" s="30" t="s">
        <v>2096</v>
      </c>
      <c r="G188" s="30" t="str">
        <f>"{term}`"&amp;I188&amp;"`"</f>
        <v>{term}`Effective detection distance`</v>
      </c>
      <c r="H188" s="15" t="s">
        <v>206</v>
      </c>
      <c r="I188" s="17" t="s">
        <v>208</v>
      </c>
      <c r="J188" s="17" t="s">
        <v>208</v>
      </c>
      <c r="K188" s="17"/>
      <c r="L188" s="60" t="s">
        <v>207</v>
      </c>
      <c r="M188" s="15"/>
      <c r="N188" s="18" t="s">
        <v>55</v>
      </c>
      <c r="O188" s="21" t="b">
        <v>0</v>
      </c>
      <c r="P188" s="19" t="b">
        <v>1</v>
      </c>
      <c r="Q188" s="17" t="str">
        <f>"(#"&amp;H188&amp;")=@{{ "&amp;E188&amp;"_"&amp;H188&amp;" }}@@: {{ "&amp;E188&amp;"_def_"&amp;H188&amp;" }}@@"</f>
        <v>(#effective_detection_distance)=@{{ term_effective_detection_distance }}@@: {{ term_def_effective_detection_distance }}@@</v>
      </c>
      <c r="R188" s="12" t="str">
        <f>"    "&amp;E188&amp;"_"&amp;H188&amp;": """&amp;I188&amp;""""</f>
        <v xml:space="preserve">    term_effective_detection_distance: "Effective detection distance"</v>
      </c>
      <c r="S188" s="12" t="str">
        <f t="shared" si="3"/>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9" spans="2:19" x14ac:dyDescent="0.25">
      <c r="B189" s="12">
        <v>56</v>
      </c>
      <c r="C189" s="12" t="s">
        <v>2651</v>
      </c>
      <c r="D189" s="15" t="s">
        <v>1713</v>
      </c>
      <c r="E189" s="12" t="s">
        <v>0</v>
      </c>
      <c r="F189" s="30" t="s">
        <v>2045</v>
      </c>
      <c r="G189" s="30" t="str">
        <f>"{term}`"&amp;I189&amp;"`"</f>
        <v>{term}`False trigger`</v>
      </c>
      <c r="H189" s="15" t="s">
        <v>203</v>
      </c>
      <c r="I189" s="17" t="s">
        <v>205</v>
      </c>
      <c r="J189" s="17" t="s">
        <v>205</v>
      </c>
      <c r="K189" s="17"/>
      <c r="L189" s="60" t="s">
        <v>204</v>
      </c>
      <c r="M189" s="15"/>
      <c r="N189" s="18" t="s">
        <v>55</v>
      </c>
      <c r="O189" s="19" t="b">
        <v>1</v>
      </c>
      <c r="P189" s="19" t="b">
        <v>1</v>
      </c>
      <c r="Q189" s="17" t="str">
        <f>"(#"&amp;H189&amp;")=@{{ "&amp;E189&amp;"_"&amp;H189&amp;" }}@@: {{ "&amp;E189&amp;"_def_"&amp;H189&amp;" }}@@"</f>
        <v>(#false_trigger)=@{{ term_false_trigger }}@@: {{ term_def_false_trigger }}@@</v>
      </c>
      <c r="R189" s="12" t="str">
        <f>"    "&amp;E189&amp;"_"&amp;H189&amp;": """&amp;I189&amp;""""</f>
        <v xml:space="preserve">    term_false_trigger: "False trigger"</v>
      </c>
      <c r="S189" s="12" t="str">
        <f t="shared" si="3"/>
        <v xml:space="preserve">    term_def_false_trigger: "Blank images (no wildlife or human present). These images commonly occur when a camera is triggered by vegetation blowing in the wind."</v>
      </c>
    </row>
    <row r="190" spans="2:19" x14ac:dyDescent="0.25">
      <c r="B190" s="12">
        <v>57</v>
      </c>
      <c r="C190" s="12" t="s">
        <v>2651</v>
      </c>
      <c r="D190" s="15" t="s">
        <v>1713</v>
      </c>
      <c r="E190" s="12" t="s">
        <v>0</v>
      </c>
      <c r="F190" s="30" t="s">
        <v>2103</v>
      </c>
      <c r="G190" s="30" t="str">
        <f>"{term}`"&amp;I190&amp;"`"</f>
        <v>{term}`Field of View (FOV)`</v>
      </c>
      <c r="H190" s="15" t="s">
        <v>201</v>
      </c>
      <c r="I190" s="17" t="s">
        <v>202</v>
      </c>
      <c r="J190" s="17" t="s">
        <v>202</v>
      </c>
      <c r="K190" s="17"/>
      <c r="L190" s="60" t="s">
        <v>2718</v>
      </c>
      <c r="M190" s="15"/>
      <c r="N190" s="18" t="s">
        <v>55</v>
      </c>
      <c r="O190" s="19" t="b">
        <v>1</v>
      </c>
      <c r="P190" s="19" t="b">
        <v>1</v>
      </c>
      <c r="Q190" s="17" t="str">
        <f>"(#"&amp;H190&amp;")=@{{ "&amp;E190&amp;"_"&amp;H190&amp;" }}@@: {{ "&amp;E190&amp;"_def_"&amp;H190&amp;" }}@@"</f>
        <v>(#field_of_view)=@{{ term_field_of_view }}@@: {{ term_def_field_of_view }}@@</v>
      </c>
      <c r="R190" s="12" t="str">
        <f>"    "&amp;E190&amp;"_"&amp;H190&amp;": """&amp;I190&amp;""""</f>
        <v xml:space="preserve">    term_field_of_view: "Field of View (FOV)"</v>
      </c>
      <c r="S190" s="12" t="str">
        <f t="shared" si="3"/>
        <v xml:space="preserve">    term_def_field_of_view: "The extent of a scene that is visible in an image; a large FOV is obtained by 'zooming out' from a scene, whilst 'zooming in' will result in a smaller FOV ({{ ref_intext_wearn_gloverkapfer_2017 }})."</v>
      </c>
    </row>
    <row r="191" spans="2:19" x14ac:dyDescent="0.25">
      <c r="B191" s="12">
        <v>126</v>
      </c>
      <c r="C191" s="12" t="s">
        <v>2651</v>
      </c>
      <c r="D191" s="15" t="s">
        <v>1713</v>
      </c>
      <c r="E191" s="12" t="s">
        <v>0</v>
      </c>
      <c r="F191" s="30" t="s">
        <v>2076</v>
      </c>
      <c r="G191" s="30" t="str">
        <f>"{term}`"&amp;I191&amp;"`"</f>
        <v>{term}`Registration area`</v>
      </c>
      <c r="H191" s="15" t="s">
        <v>131</v>
      </c>
      <c r="I191" s="17" t="s">
        <v>133</v>
      </c>
      <c r="J191" s="17" t="s">
        <v>133</v>
      </c>
      <c r="K191" s="17"/>
      <c r="L191" s="60" t="s">
        <v>132</v>
      </c>
      <c r="M191" s="15"/>
      <c r="N191" s="18" t="s">
        <v>55</v>
      </c>
      <c r="O191" s="21" t="b">
        <v>0</v>
      </c>
      <c r="P191" s="19" t="b">
        <v>1</v>
      </c>
      <c r="Q191" s="17" t="str">
        <f>"(#"&amp;H191&amp;")=@{{ "&amp;E191&amp;"_"&amp;H191&amp;" }}@@: {{ "&amp;E191&amp;"_def_"&amp;H191&amp;" }}@@"</f>
        <v>(#fov_registration_area)=@{{ term_fov_registration_area }}@@: {{ term_def_fov_registration_area }}@@</v>
      </c>
      <c r="R191" s="12" t="str">
        <f>"    "&amp;E191&amp;"_"&amp;H191&amp;": """&amp;I191&amp;""""</f>
        <v xml:space="preserve">    term_fov_registration_area: "Registration area"</v>
      </c>
      <c r="S191" s="12" t="str">
        <f t="shared" si="3"/>
        <v xml:space="preserve">    term_def_fov_registration_area: "The area in which an animal entering has at least some probability of being captured on the image."</v>
      </c>
    </row>
    <row r="192" spans="2:19" x14ac:dyDescent="0.25">
      <c r="B192" s="12">
        <v>186</v>
      </c>
      <c r="C192" s="12" t="s">
        <v>2651</v>
      </c>
      <c r="D192" s="15" t="s">
        <v>1713</v>
      </c>
      <c r="E192" s="12" t="s">
        <v>0</v>
      </c>
      <c r="F192" s="30" t="s">
        <v>2079</v>
      </c>
      <c r="G192" s="30" t="str">
        <f>"{term}`"&amp;I192&amp;"`"</f>
        <v>{term}`Viewshed`</v>
      </c>
      <c r="H192" s="15" t="s">
        <v>70</v>
      </c>
      <c r="I192" s="15" t="s">
        <v>72</v>
      </c>
      <c r="J192" s="15" t="s">
        <v>72</v>
      </c>
      <c r="K192" s="15"/>
      <c r="L192" s="60" t="s">
        <v>71</v>
      </c>
      <c r="M192" s="15"/>
      <c r="N192" s="18" t="s">
        <v>55</v>
      </c>
      <c r="O192" s="21" t="b">
        <v>0</v>
      </c>
      <c r="P192" s="19" t="b">
        <v>1</v>
      </c>
      <c r="Q192" s="17" t="str">
        <f>"(#"&amp;H192&amp;")=@{{ "&amp;E192&amp;"_"&amp;H192&amp;" }}@@: {{ "&amp;E192&amp;"_def_"&amp;H192&amp;" }}@@"</f>
        <v>(#fov_viewshed)=@{{ term_fov_viewshed }}@@: {{ term_def_fov_viewshed }}@@</v>
      </c>
      <c r="R192" s="12" t="str">
        <f>"    "&amp;E192&amp;"_"&amp;H192&amp;": """&amp;I192&amp;""""</f>
        <v xml:space="preserve">    term_fov_viewshed: "Viewshed"</v>
      </c>
      <c r="S192" s="12" t="str">
        <f t="shared" si="3"/>
        <v xml:space="preserve">    term_def_fov_viewshed: "The area visible to the camera as determined by its lens angle (in degrees) and trigger distance (Moeller et al., 2023)."</v>
      </c>
    </row>
    <row r="193" spans="1:19" x14ac:dyDescent="0.25">
      <c r="B193" s="12">
        <v>187</v>
      </c>
      <c r="C193" s="12" t="s">
        <v>2651</v>
      </c>
      <c r="D193" s="15" t="s">
        <v>1713</v>
      </c>
      <c r="E193" s="12" t="s">
        <v>0</v>
      </c>
      <c r="F193" s="30" t="s">
        <v>2067</v>
      </c>
      <c r="G193" s="30" t="str">
        <f>"{term}`"&amp;I193&amp;"`"</f>
        <v>{term}`Viewshed density estimators`</v>
      </c>
      <c r="H193" s="15" t="s">
        <v>1322</v>
      </c>
      <c r="I193" s="17" t="s">
        <v>1323</v>
      </c>
      <c r="J193" s="17" t="s">
        <v>1323</v>
      </c>
      <c r="K193" s="17"/>
      <c r="L193" s="60" t="s">
        <v>1399</v>
      </c>
      <c r="M193" s="15"/>
      <c r="N193" s="18" t="s">
        <v>55</v>
      </c>
      <c r="O193" s="21" t="b">
        <v>0</v>
      </c>
      <c r="P193" s="19" t="b">
        <v>1</v>
      </c>
      <c r="Q193" s="17" t="str">
        <f>"(#"&amp;H193&amp;")=@{{ "&amp;E193&amp;"_"&amp;H193&amp;" }}@@: {{ "&amp;E193&amp;"_def_"&amp;H193&amp;" }}@@"</f>
        <v>(#fov_viewshed_density_estimators)=@{{ term_fov_viewshed_density_estimators }}@@: {{ term_def_fov_viewshed_density_estimators }}@@</v>
      </c>
      <c r="R193" s="12" t="str">
        <f>"    "&amp;E193&amp;"_"&amp;H193&amp;": """&amp;I193&amp;""""</f>
        <v xml:space="preserve">    term_fov_viewshed_density_estimators: "Viewshed density estimators"</v>
      </c>
      <c r="S193" s="12" t="str">
        <f t="shared" si="3"/>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94" spans="1:19" x14ac:dyDescent="0.25">
      <c r="B194" s="12">
        <v>64</v>
      </c>
      <c r="C194" s="12" t="s">
        <v>2651</v>
      </c>
      <c r="D194" s="12" t="s">
        <v>196</v>
      </c>
      <c r="E194" s="12" t="s">
        <v>0</v>
      </c>
      <c r="F194" s="30" t="s">
        <v>2034</v>
      </c>
      <c r="G194" s="30" t="str">
        <f>"{term}`"&amp;I194&amp;"`"</f>
        <v>{term}`Image`</v>
      </c>
      <c r="H194" s="15" t="s">
        <v>196</v>
      </c>
      <c r="I194" s="17" t="s">
        <v>197</v>
      </c>
      <c r="J194" s="17" t="s">
        <v>197</v>
      </c>
      <c r="K194" s="17"/>
      <c r="L194" s="60" t="s">
        <v>424</v>
      </c>
      <c r="M194" s="15"/>
      <c r="N194" s="18" t="s">
        <v>55</v>
      </c>
      <c r="O194" s="19" t="b">
        <v>1</v>
      </c>
      <c r="P194" s="19" t="b">
        <v>1</v>
      </c>
      <c r="Q194" s="17" t="str">
        <f>"(#"&amp;H194&amp;")=@{{ "&amp;E194&amp;"_"&amp;H194&amp;" }}@@: {{ "&amp;E194&amp;"_def_"&amp;H194&amp;" }}@@"</f>
        <v>(#image)=@{{ term_image }}@@: {{ term_def_image }}@@</v>
      </c>
      <c r="R194" s="12" t="str">
        <f>"    "&amp;E194&amp;"_"&amp;H194&amp;": """&amp;I194&amp;""""</f>
        <v xml:space="preserve">    term_image: "Image"</v>
      </c>
      <c r="S194" s="12" t="str">
        <f t="shared" si="3"/>
        <v xml:space="preserve">    term_def_image: "An individual image captured by a camera, which may be part of a multi-image sequence (recorded as 'Image Name')."</v>
      </c>
    </row>
    <row r="195" spans="1:19" x14ac:dyDescent="0.25">
      <c r="B195" s="12">
        <v>65</v>
      </c>
      <c r="C195" s="12" t="s">
        <v>2651</v>
      </c>
      <c r="D195" s="15" t="s">
        <v>188</v>
      </c>
      <c r="E195" s="12" t="s">
        <v>0</v>
      </c>
      <c r="F195" s="30" t="s">
        <v>2141</v>
      </c>
      <c r="G195" s="30" t="str">
        <f>"{term}`"&amp;I195&amp;"`"</f>
        <v>{term}`Image classification`</v>
      </c>
      <c r="H195" s="15" t="s">
        <v>194</v>
      </c>
      <c r="I195" s="17" t="s">
        <v>195</v>
      </c>
      <c r="J195" s="17" t="s">
        <v>195</v>
      </c>
      <c r="K195" s="17"/>
      <c r="L195" s="60" t="s">
        <v>425</v>
      </c>
      <c r="M195" s="15"/>
      <c r="N195" s="18" t="s">
        <v>55</v>
      </c>
      <c r="O195" s="21" t="b">
        <v>0</v>
      </c>
      <c r="P195" s="19" t="b">
        <v>1</v>
      </c>
      <c r="Q195" s="17" t="str">
        <f>"(#"&amp;H195&amp;")=@{{ "&amp;E195&amp;"_"&amp;H195&amp;" }}@@: {{ "&amp;E195&amp;"_def_"&amp;H195&amp;" }}@@"</f>
        <v>(#image_classification)=@{{ term_image_classification }}@@: {{ term_def_image_classification }}@@</v>
      </c>
      <c r="R195" s="12" t="str">
        <f>"    "&amp;E195&amp;"_"&amp;H195&amp;": """&amp;I195&amp;""""</f>
        <v xml:space="preserve">    term_image_classification: "Image classification"</v>
      </c>
      <c r="S195" s="12" t="str">
        <f t="shared" si="3"/>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96" spans="1:19" x14ac:dyDescent="0.25">
      <c r="B196" s="12">
        <v>66</v>
      </c>
      <c r="C196" s="12" t="s">
        <v>2651</v>
      </c>
      <c r="D196" s="15" t="s">
        <v>188</v>
      </c>
      <c r="E196" s="12" t="s">
        <v>0</v>
      </c>
      <c r="F196" s="30" t="s">
        <v>2117</v>
      </c>
      <c r="G196" s="30" t="str">
        <f>"{term}`"&amp;I196&amp;"`"</f>
        <v>{term}`Image classification confidence `</v>
      </c>
      <c r="H196" s="15" t="s">
        <v>191</v>
      </c>
      <c r="I196" s="17" t="s">
        <v>193</v>
      </c>
      <c r="J196" s="17" t="s">
        <v>193</v>
      </c>
      <c r="K196" s="17"/>
      <c r="L196" s="60" t="s">
        <v>192</v>
      </c>
      <c r="M196" s="15"/>
      <c r="N196" s="18" t="s">
        <v>55</v>
      </c>
      <c r="O196" s="21" t="b">
        <v>0</v>
      </c>
      <c r="P196" s="19" t="b">
        <v>1</v>
      </c>
      <c r="Q196" s="17" t="str">
        <f>"(#"&amp;H196&amp;")=@{{ "&amp;E196&amp;"_"&amp;H196&amp;" }}@@: {{ "&amp;E196&amp;"_def_"&amp;H196&amp;" }}@@"</f>
        <v>(#image_classification_confidence)=@{{ term_image_classification_confidence }}@@: {{ term_def_image_classification_confidence }}@@</v>
      </c>
      <c r="R196" s="12" t="str">
        <f>"    "&amp;E196&amp;"_"&amp;H196&amp;": """&amp;I196&amp;""""</f>
        <v xml:space="preserve">    term_image_classification_confidence: "Image classification confidence "</v>
      </c>
      <c r="S196" s="12" t="str">
        <f t="shared" si="3"/>
        <v xml:space="preserve">    term_def_image_classification_confidence: "The likelihood of an image containing an object of a certain class (Fennell et al., 2022)."</v>
      </c>
    </row>
    <row r="197" spans="1:19" x14ac:dyDescent="0.25">
      <c r="B197" s="12">
        <v>70</v>
      </c>
      <c r="C197" s="12" t="s">
        <v>2651</v>
      </c>
      <c r="D197" s="15" t="s">
        <v>188</v>
      </c>
      <c r="E197" s="12" t="s">
        <v>0</v>
      </c>
      <c r="F197" s="30" t="s">
        <v>2148</v>
      </c>
      <c r="G197" s="30" t="str">
        <f>"{term}`"&amp;I197&amp;"`"</f>
        <v>{term}`Image processing`</v>
      </c>
      <c r="H197" s="15" t="s">
        <v>188</v>
      </c>
      <c r="I197" s="15" t="s">
        <v>190</v>
      </c>
      <c r="J197" s="15" t="s">
        <v>190</v>
      </c>
      <c r="K197" s="15"/>
      <c r="L197" s="60" t="s">
        <v>189</v>
      </c>
      <c r="M197" s="15"/>
      <c r="N197" s="18" t="s">
        <v>55</v>
      </c>
      <c r="O197" s="19" t="b">
        <v>1</v>
      </c>
      <c r="P197" s="19" t="b">
        <v>1</v>
      </c>
      <c r="Q197" s="17" t="str">
        <f>"(#"&amp;H197&amp;")=@{{ "&amp;E197&amp;"_"&amp;H197&amp;" }}@@: {{ "&amp;E197&amp;"_def_"&amp;H197&amp;" }}@@"</f>
        <v>(#image_processing)=@{{ term_image_processing }}@@: {{ term_def_image_processing }}@@</v>
      </c>
      <c r="R197" s="12" t="str">
        <f>"    "&amp;E197&amp;"_"&amp;H197&amp;": """&amp;I197&amp;""""</f>
        <v xml:space="preserve">    term_image_processing: "Image processing"</v>
      </c>
      <c r="S197" s="12" t="str">
        <f t="shared" si="3"/>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98" spans="1:19" x14ac:dyDescent="0.25">
      <c r="B198" s="12">
        <v>71</v>
      </c>
      <c r="C198" s="12" t="s">
        <v>2651</v>
      </c>
      <c r="D198" s="15" t="s">
        <v>188</v>
      </c>
      <c r="E198" s="12" t="s">
        <v>0</v>
      </c>
      <c r="F198" s="30" t="s">
        <v>2135</v>
      </c>
      <c r="G198" s="30" t="str">
        <f>"{term}`"&amp;I198&amp;"`"</f>
        <v>{term}`Image Sequence`</v>
      </c>
      <c r="H198" s="15" t="s">
        <v>186</v>
      </c>
      <c r="I198" s="15" t="s">
        <v>187</v>
      </c>
      <c r="J198" s="15" t="s">
        <v>187</v>
      </c>
      <c r="K198" s="15"/>
      <c r="L198" s="60" t="s">
        <v>428</v>
      </c>
      <c r="M198" s="15" t="b">
        <v>1</v>
      </c>
      <c r="N198" s="18" t="s">
        <v>55</v>
      </c>
      <c r="O198" s="19" t="b">
        <v>1</v>
      </c>
      <c r="P198" s="19" t="b">
        <v>0</v>
      </c>
      <c r="Q198" s="17" t="str">
        <f>"(#"&amp;H198&amp;")=@{{ "&amp;E198&amp;"_"&amp;H198&amp;" }}@@: {{ "&amp;E198&amp;"_def_"&amp;H198&amp;" }}@@"</f>
        <v>(#image_sequence)=@{{ term_image_sequence }}@@: {{ term_def_image_sequence }}@@</v>
      </c>
      <c r="R198" s="12" t="str">
        <f>"    "&amp;E198&amp;"_"&amp;H198&amp;": """&amp;I198&amp;""""</f>
        <v xml:space="preserve">    term_image_sequence: "Image Sequence"</v>
      </c>
      <c r="S198" s="12" t="str">
        <f t="shared" si="3"/>
        <v xml:space="preserve">    term_def_image_sequence: "The order of the image in a rapid-fire sequence as reported in the image Exif data (text; e.g., '1 of 1' or '1 of 3'). Leave blank if not applicable."</v>
      </c>
    </row>
    <row r="199" spans="1:19" x14ac:dyDescent="0.25">
      <c r="B199" s="12">
        <v>74</v>
      </c>
      <c r="C199" s="12" t="s">
        <v>2651</v>
      </c>
      <c r="D199" s="15" t="s">
        <v>188</v>
      </c>
      <c r="E199" s="12" t="s">
        <v>0</v>
      </c>
      <c r="F199" s="30" t="s">
        <v>2142</v>
      </c>
      <c r="G199" s="30" t="str">
        <f>"{term}`"&amp;I199&amp;"`"</f>
        <v>{term}`Image tagging`</v>
      </c>
      <c r="H199" s="15" t="s">
        <v>183</v>
      </c>
      <c r="I199" s="17" t="s">
        <v>185</v>
      </c>
      <c r="J199" s="17" t="s">
        <v>185</v>
      </c>
      <c r="K199" s="17"/>
      <c r="L199" s="60" t="s">
        <v>184</v>
      </c>
      <c r="M199" s="15"/>
      <c r="N199" s="18" t="s">
        <v>55</v>
      </c>
      <c r="O199" s="21" t="b">
        <v>0</v>
      </c>
      <c r="P199" s="19" t="b">
        <v>1</v>
      </c>
      <c r="Q199" s="17" t="str">
        <f>"(#"&amp;H199&amp;")=@{{ "&amp;E199&amp;"_"&amp;H199&amp;" }}@@: {{ "&amp;E199&amp;"_def_"&amp;H199&amp;" }}@@"</f>
        <v>(#image_tagging)=@{{ term_image_tagging }}@@: {{ term_def_image_tagging }}@@</v>
      </c>
      <c r="R199" s="12" t="str">
        <f>"    "&amp;E199&amp;"_"&amp;H199&amp;": """&amp;I199&amp;""""</f>
        <v xml:space="preserve">    term_image_tagging: "Image tagging"</v>
      </c>
      <c r="S199" s="12" t="str">
        <f t="shared" si="3"/>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200" spans="1:19" x14ac:dyDescent="0.25">
      <c r="B200" s="12">
        <v>34</v>
      </c>
      <c r="C200" s="12" t="s">
        <v>2651</v>
      </c>
      <c r="D200" s="12" t="s">
        <v>42</v>
      </c>
      <c r="E200" s="12" t="s">
        <v>0</v>
      </c>
      <c r="F200" s="30" t="s">
        <v>2132</v>
      </c>
      <c r="G200" s="30" t="str">
        <f>"{term}`"&amp;I200&amp;"`"</f>
        <v>{term}`Density`</v>
      </c>
      <c r="H200" s="15" t="s">
        <v>1319</v>
      </c>
      <c r="I200" s="17" t="s">
        <v>1328</v>
      </c>
      <c r="J200" s="17" t="s">
        <v>1328</v>
      </c>
      <c r="K200" s="5" t="str">
        <f>"**"&amp;J200&amp;"**: "&amp;L200</f>
        <v>**Density**: The number of individuals per unit area ({{ ref_intext_wearn_gloverkapfer_2017 }})</v>
      </c>
      <c r="L200" s="60" t="s">
        <v>1797</v>
      </c>
      <c r="M200" s="15"/>
      <c r="N200" s="18" t="s">
        <v>55</v>
      </c>
      <c r="O200" s="19" t="b">
        <v>1</v>
      </c>
      <c r="P200" s="19" t="b">
        <v>1</v>
      </c>
      <c r="Q200" s="17" t="str">
        <f>"(#"&amp;H200&amp;")=@{{ "&amp;E200&amp;"_"&amp;H200&amp;" }}@@: {{ "&amp;E200&amp;"_def_"&amp;H200&amp;" }}@@"</f>
        <v>(#density)=@{{ term_density }}@@: {{ term_def_density }}@@</v>
      </c>
      <c r="R200" s="12" t="str">
        <f>"    "&amp;E200&amp;"_"&amp;H200&amp;": """&amp;I200&amp;""""</f>
        <v xml:space="preserve">    term_density: "Density"</v>
      </c>
      <c r="S200" s="12" t="str">
        <f t="shared" si="3"/>
        <v xml:space="preserve">    term_def_density: "The number of individuals per unit area ({{ ref_intext_wearn_gloverkapfer_2017 }})"</v>
      </c>
    </row>
    <row r="201" spans="1:19" x14ac:dyDescent="0.25">
      <c r="B201" s="12">
        <v>107</v>
      </c>
      <c r="C201" s="12" t="s">
        <v>2651</v>
      </c>
      <c r="D201" t="s">
        <v>42</v>
      </c>
      <c r="E201" s="12" t="s">
        <v>0</v>
      </c>
      <c r="F201" s="30" t="s">
        <v>2137</v>
      </c>
      <c r="G201" s="30" t="str">
        <f>"{term}`"&amp;I201&amp;"`"</f>
        <v>{term}`Occupancy`</v>
      </c>
      <c r="H201" s="15" t="s">
        <v>155</v>
      </c>
      <c r="I201" s="17" t="s">
        <v>48</v>
      </c>
      <c r="J201" s="17" t="s">
        <v>48</v>
      </c>
      <c r="K201" s="5" t="str">
        <f>"**"&amp;J201&amp;"**: "&amp;L201</f>
        <v>**Occupancy**: The probability a site is occupied by the species ({{ ref_intext_mackenzie_et_al_2002 }}).</v>
      </c>
      <c r="L201" s="60" t="s">
        <v>1940</v>
      </c>
      <c r="M201" s="15"/>
      <c r="N201" s="18" t="s">
        <v>55</v>
      </c>
      <c r="O201" s="19" t="b">
        <v>1</v>
      </c>
      <c r="P201" s="19" t="b">
        <v>1</v>
      </c>
      <c r="Q201" s="17" t="str">
        <f>"(#"&amp;H201&amp;")=@{{ "&amp;E201&amp;"_"&amp;H201&amp;" }}@@: {{ "&amp;E201&amp;"_def_"&amp;H201&amp;" }}@@"</f>
        <v>(#occupancy)=@{{ term_occupancy }}@@: {{ term_def_occupancy }}@@</v>
      </c>
      <c r="R201" s="12" t="str">
        <f>"    "&amp;E201&amp;"_"&amp;H201&amp;": """&amp;I201&amp;""""</f>
        <v xml:space="preserve">    term_occupancy: "Occupancy"</v>
      </c>
      <c r="S201" s="12" t="str">
        <f t="shared" si="3"/>
        <v xml:space="preserve">    term_def_occupancy: "The probability a site is occupied by the species ({{ ref_intext_mackenzie_et_al_2002 }})."</v>
      </c>
    </row>
    <row r="202" spans="1:19" x14ac:dyDescent="0.25">
      <c r="A202" s="12" t="s">
        <v>1331</v>
      </c>
      <c r="C202" s="12" t="s">
        <v>2651</v>
      </c>
      <c r="D202" s="84" t="s">
        <v>2712</v>
      </c>
      <c r="E202" s="12" t="s">
        <v>0</v>
      </c>
      <c r="F202" s="30" t="s">
        <v>1948</v>
      </c>
      <c r="G202" s="30" t="str">
        <f>"{term}`"&amp;I202&amp;"`"</f>
        <v>{term}`Alpha richness (α)`</v>
      </c>
      <c r="H202" t="s">
        <v>487</v>
      </c>
      <c r="I202" t="s">
        <v>1937</v>
      </c>
      <c r="J202" t="s">
        <v>1937</v>
      </c>
      <c r="K202" s="5" t="str">
        <f>"**"&amp;J202&amp;"**: "&amp;L202</f>
        <v>**Alpha richness (α)**: The number of species at the level of an individual camera location ({{ ref_intext_wearn_gloverkapfer_2017 }}).</v>
      </c>
      <c r="L202" s="66" t="s">
        <v>1928</v>
      </c>
      <c r="Q202" s="17" t="str">
        <f>"(#"&amp;H202&amp;")=@{{ "&amp;E202&amp;"_"&amp;H202&amp;" }}@@: {{ "&amp;E202&amp;"_def_"&amp;H202&amp;" }}@@"</f>
        <v>(#mod_divers_rich_alpha)=@{{ term_mod_divers_rich_alpha }}@@: {{ term_def_mod_divers_rich_alpha }}@@</v>
      </c>
      <c r="R202" s="12" t="str">
        <f>"    "&amp;E202&amp;"_"&amp;H202&amp;": """&amp;I202&amp;""""</f>
        <v xml:space="preserve">    term_mod_divers_rich_alpha: "Alpha richness (α)"</v>
      </c>
      <c r="S202" s="12" t="str">
        <f t="shared" si="3"/>
        <v xml:space="preserve">    term_def_mod_divers_rich_alpha: "The number of species at the level of an individual camera location ({{ ref_intext_wearn_gloverkapfer_2017 }})."</v>
      </c>
    </row>
    <row r="203" spans="1:19" x14ac:dyDescent="0.25">
      <c r="A203" s="12" t="s">
        <v>1331</v>
      </c>
      <c r="C203" s="12" t="s">
        <v>2651</v>
      </c>
      <c r="D203" s="84" t="s">
        <v>2712</v>
      </c>
      <c r="E203" s="12" t="s">
        <v>0</v>
      </c>
      <c r="F203" s="30" t="s">
        <v>1959</v>
      </c>
      <c r="G203" s="30" t="str">
        <f>"{term}`"&amp;I203&amp;"`"</f>
        <v>{term}`Beta-diversity (β)`</v>
      </c>
      <c r="H203" t="s">
        <v>486</v>
      </c>
      <c r="I203" t="s">
        <v>1936</v>
      </c>
      <c r="J203" t="s">
        <v>1936</v>
      </c>
      <c r="K203" s="5" t="str">
        <f>"**"&amp;J203&amp;"**: "&amp;L203</f>
        <v>**Beta-diversity (β)**: The differences between the communities or, more formally, the variance among the communities ({{ ref_intext_wearn_gloverkapfer_2017 }}).</v>
      </c>
      <c r="L203" s="66" t="s">
        <v>1927</v>
      </c>
      <c r="Q203" s="17" t="str">
        <f>"(#"&amp;H203&amp;")=@{{ "&amp;E203&amp;"_"&amp;H203&amp;" }}@@: {{ "&amp;E203&amp;"_def_"&amp;H203&amp;" }}@@"</f>
        <v>(#mod_divers_rich_beta)=@{{ term_mod_divers_rich_beta }}@@: {{ term_def_mod_divers_rich_beta }}@@</v>
      </c>
      <c r="R203" s="12" t="str">
        <f>"    "&amp;E203&amp;"_"&amp;H203&amp;": """&amp;I203&amp;""""</f>
        <v xml:space="preserve">    term_mod_divers_rich_beta: "Beta-diversity (β)"</v>
      </c>
      <c r="S203" s="12" t="str">
        <f t="shared" si="3"/>
        <v xml:space="preserve">    term_def_mod_divers_rich_beta: "The differences between the communities or, more formally, the variance among the communities ({{ ref_intext_wearn_gloverkapfer_2017 }})."</v>
      </c>
    </row>
    <row r="204" spans="1:19" x14ac:dyDescent="0.25">
      <c r="A204" s="12" t="s">
        <v>1331</v>
      </c>
      <c r="C204" s="12" t="s">
        <v>2651</v>
      </c>
      <c r="D204" s="84" t="s">
        <v>2712</v>
      </c>
      <c r="E204" s="12" t="s">
        <v>0</v>
      </c>
      <c r="F204" s="30" t="s">
        <v>1960</v>
      </c>
      <c r="G204" s="30" t="str">
        <f>"{term}`"&amp;I204&amp;"`"</f>
        <v>{term}`Gamma richness (γ)`</v>
      </c>
      <c r="H204" t="s">
        <v>488</v>
      </c>
      <c r="I204" t="s">
        <v>1935</v>
      </c>
      <c r="J204" t="s">
        <v>1935</v>
      </c>
      <c r="K204" s="5" t="str">
        <f>"**"&amp;J204&amp;"**: "&amp;L204</f>
        <v>**Gamma richness (γ)**: The number of species across a whole study area ({{ ref_intext_wearn_gloverkapfer_2017 }}).</v>
      </c>
      <c r="L204" s="66" t="s">
        <v>1926</v>
      </c>
      <c r="Q204" s="17" t="str">
        <f>"(#"&amp;H204&amp;")=@{{ "&amp;E204&amp;"_"&amp;H204&amp;" }}@@: {{ "&amp;E204&amp;"_def_"&amp;H204&amp;" }}@@"</f>
        <v>(#mod_divers_rich_gamma)=@{{ term_mod_divers_rich_gamma }}@@: {{ term_def_mod_divers_rich_gamma }}@@</v>
      </c>
      <c r="R204" s="12" t="str">
        <f>"    "&amp;E204&amp;"_"&amp;H204&amp;": """&amp;I204&amp;""""</f>
        <v xml:space="preserve">    term_mod_divers_rich_gamma: "Gamma richness (γ)"</v>
      </c>
      <c r="S204" s="12" t="str">
        <f t="shared" si="3"/>
        <v xml:space="preserve">    term_def_mod_divers_rich_gamma: "The number of species across a whole study area ({{ ref_intext_wearn_gloverkapfer_2017 }})."</v>
      </c>
    </row>
    <row r="205" spans="1:19" x14ac:dyDescent="0.25">
      <c r="C205" s="12" t="s">
        <v>2651</v>
      </c>
      <c r="D205" s="84" t="s">
        <v>2712</v>
      </c>
      <c r="E205" s="12" t="s">
        <v>0</v>
      </c>
      <c r="F205" s="30" t="s">
        <v>1984</v>
      </c>
      <c r="G205" s="30" t="str">
        <f>"{term}`"&amp;I205&amp;"`"</f>
        <v>{term}`Intensity of use`</v>
      </c>
      <c r="H205" s="15" t="s">
        <v>1794</v>
      </c>
      <c r="I205" s="17" t="s">
        <v>1793</v>
      </c>
      <c r="J205" s="17" t="s">
        <v>1793</v>
      </c>
      <c r="K205" s="5" t="str">
        <f>"**"&amp;J205&amp;"**: "&amp;L205</f>
        <v>**Intensity of use**: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L205" s="86" t="s">
        <v>2668</v>
      </c>
      <c r="R205" s="12" t="str">
        <f>"    "&amp;E205&amp;"_"&amp;H205&amp;": """&amp;I205&amp;""""</f>
        <v xml:space="preserve">    term_use_intensity: "Intensity of use"</v>
      </c>
      <c r="S205" s="12" t="str">
        <f t="shared" si="3"/>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06" spans="1:19" x14ac:dyDescent="0.25">
      <c r="C206" s="12" t="s">
        <v>2651</v>
      </c>
      <c r="D206" s="84" t="s">
        <v>2712</v>
      </c>
      <c r="E206" s="12" t="s">
        <v>0</v>
      </c>
      <c r="F206" s="30" t="s">
        <v>1985</v>
      </c>
      <c r="G206" s="30" t="str">
        <f>"{term}`"&amp;I206&amp;"`"</f>
        <v>{term}`Probability of use`</v>
      </c>
      <c r="H206" s="15" t="s">
        <v>1795</v>
      </c>
      <c r="I206" s="17" t="s">
        <v>1792</v>
      </c>
      <c r="J206" s="17" t="s">
        <v>1792</v>
      </c>
      <c r="K206" s="5" t="str">
        <f>"**"&amp;J206&amp;"**: "&amp;L206</f>
        <v>**Probability of use**: The probability of at least one, use event of that resource unit during a unit of time' (i.e.,  would a particular resource unit be used at least once) (Keim et al., 2019).</v>
      </c>
      <c r="L206" s="87" t="s">
        <v>2669</v>
      </c>
      <c r="R206" s="12" t="str">
        <f>"    "&amp;E206&amp;"_"&amp;H206&amp;": """&amp;I206&amp;""""</f>
        <v xml:space="preserve">    term_use_probability: "Probability of use"</v>
      </c>
      <c r="S206" s="12" t="str">
        <f t="shared" si="3"/>
        <v xml:space="preserve">    term_def_use_probability: "The probability of at least one, use event of that resource unit during a unit of time' (i.e.,  would a particular resource unit be used at least once) (Keim et al., 2019)."</v>
      </c>
    </row>
    <row r="207" spans="1:19" x14ac:dyDescent="0.25">
      <c r="C207" s="12" t="s">
        <v>2651</v>
      </c>
      <c r="D207" s="84" t="s">
        <v>2712</v>
      </c>
      <c r="E207" s="12" t="s">
        <v>0</v>
      </c>
      <c r="F207" s="30" t="s">
        <v>1950</v>
      </c>
      <c r="G207" s="30" t="str">
        <f>"{term}`"&amp;I207&amp;"`"</f>
        <v>{term}`Species diversity`</v>
      </c>
      <c r="H207" t="s">
        <v>1681</v>
      </c>
      <c r="I207" s="17" t="s">
        <v>834</v>
      </c>
      <c r="J207" s="85" t="s">
        <v>834</v>
      </c>
      <c r="K207" s="5" t="str">
        <f>"**"&amp;J207&amp;"**: "&amp;L207</f>
        <v>**Species diversity**: A measure of diversity that incorporates both the number of species in an assemblage and some measure of their relative abundances.' ({{ ref_intext_gotelli_chao_2013 }})</v>
      </c>
      <c r="L207" s="64" t="s">
        <v>1941</v>
      </c>
      <c r="R207" s="12" t="str">
        <f>"    "&amp;E207&amp;"_"&amp;H207&amp;": """&amp;I207&amp;""""</f>
        <v xml:space="preserve">    term_mod_divers_rich_divers: "Species diversity"</v>
      </c>
      <c r="S207" s="12" t="str">
        <f t="shared" si="3"/>
        <v xml:space="preserve">    term_def_mod_divers_rich_divers: "A measure of diversity that incorporates both the number of species in an assemblage and some measure of their relative abundances.' ({{ ref_intext_gotelli_chao_2013 }})"</v>
      </c>
    </row>
    <row r="208" spans="1:19" x14ac:dyDescent="0.25">
      <c r="A208" s="12" t="s">
        <v>1331</v>
      </c>
      <c r="C208" s="12" t="s">
        <v>2651</v>
      </c>
      <c r="D208" s="84" t="s">
        <v>2712</v>
      </c>
      <c r="E208" s="12" t="s">
        <v>0</v>
      </c>
      <c r="F208" s="30" t="s">
        <v>2133</v>
      </c>
      <c r="G208" s="30" t="str">
        <f>"{term}`"&amp;I208&amp;"`"</f>
        <v>{term}`Species richness`</v>
      </c>
      <c r="H208" t="s">
        <v>1830</v>
      </c>
      <c r="I208" s="17" t="s">
        <v>833</v>
      </c>
      <c r="J208" s="17" t="s">
        <v>833</v>
      </c>
      <c r="K208" s="5" t="str">
        <f>"**"&amp;J208&amp;"**: "&amp;L208</f>
        <v>**Species richness**: The number of species found in the community/area measured ({{ ref_intext_pyron_2010 }}).</v>
      </c>
      <c r="L208" s="67" t="s">
        <v>1938</v>
      </c>
      <c r="Q208" s="17" t="str">
        <f>"(#"&amp;H208&amp;")=@{{ "&amp;E208&amp;"_"&amp;H208&amp;" }}@@: {{ "&amp;E208&amp;"_def_"&amp;H208&amp;" }}@@"</f>
        <v>(#mod_divers_rich_rich2)=@{{ term_mod_divers_rich_rich2 }}@@: {{ term_def_mod_divers_rich_rich2 }}@@</v>
      </c>
      <c r="R208" s="12" t="str">
        <f>"    "&amp;E208&amp;"_"&amp;H208&amp;": """&amp;I208&amp;""""</f>
        <v xml:space="preserve">    term_mod_divers_rich_rich2: "Species richness"</v>
      </c>
      <c r="S208" s="12" t="str">
        <f t="shared" si="3"/>
        <v xml:space="preserve">    term_def_mod_divers_rich_rich2: "The number of species found in the community/area measured ({{ ref_intext_pyron_2010 }})."</v>
      </c>
    </row>
    <row r="209" spans="1:19" x14ac:dyDescent="0.25">
      <c r="A209" s="12" t="s">
        <v>1331</v>
      </c>
      <c r="C209" s="12" t="s">
        <v>2651</v>
      </c>
      <c r="D209" s="84" t="s">
        <v>2712</v>
      </c>
      <c r="E209" s="12" t="s">
        <v>0</v>
      </c>
      <c r="F209" s="30" t="s">
        <v>1961</v>
      </c>
      <c r="G209" s="30" t="str">
        <f>"{term}`"&amp;I209&amp;"`"</f>
        <v>{term}`Species richness`</v>
      </c>
      <c r="H209" t="s">
        <v>844</v>
      </c>
      <c r="I209" s="17" t="s">
        <v>833</v>
      </c>
      <c r="J209" s="17" t="s">
        <v>833</v>
      </c>
      <c r="K209" s="5" t="str">
        <f>"**"&amp;J209&amp;"**: "&amp;L209</f>
        <v>**Species richness**: The total number of species in an assemblage or a sample' ({{ ref_intext_gotelli_chao_2013 }}).</v>
      </c>
      <c r="L209" s="62" t="s">
        <v>2178</v>
      </c>
      <c r="Q209" s="17" t="str">
        <f>"(#"&amp;H209&amp;")=@{{ "&amp;E209&amp;"_"&amp;H209&amp;" }}@@: {{ "&amp;E209&amp;"_def_"&amp;H209&amp;" }}@@"</f>
        <v>(#mod_divers_rich_rich)=@{{ term_mod_divers_rich_rich }}@@: {{ term_def_mod_divers_rich_rich }}@@</v>
      </c>
      <c r="R209" s="12" t="str">
        <f>"    "&amp;E209&amp;"_"&amp;H209&amp;": """&amp;I209&amp;""""</f>
        <v xml:space="preserve">    term_mod_divers_rich_rich: "Species richness"</v>
      </c>
      <c r="S209" s="12" t="str">
        <f t="shared" si="3"/>
        <v xml:space="preserve">    term_def_mod_divers_rich_rich: "The total number of species in an assemblage or a sample' ({{ ref_intext_gotelli_chao_2013 }})."</v>
      </c>
    </row>
    <row r="210" spans="1:19" x14ac:dyDescent="0.25">
      <c r="B210" s="12">
        <v>92</v>
      </c>
      <c r="C210" s="12" t="s">
        <v>2651</v>
      </c>
      <c r="D210" s="15" t="s">
        <v>2714</v>
      </c>
      <c r="E210" s="12" t="s">
        <v>0</v>
      </c>
      <c r="F210" s="30" t="s">
        <v>2061</v>
      </c>
      <c r="G210" s="30" t="str">
        <f>"{term}`"&amp;I210&amp;"`"</f>
        <v>{term}`Marked individuals */ populations */ species `</v>
      </c>
      <c r="H210" s="15" t="s">
        <v>165</v>
      </c>
      <c r="I210" s="17" t="s">
        <v>167</v>
      </c>
      <c r="J210" s="17" t="s">
        <v>2612</v>
      </c>
      <c r="K210" s="5" t="str">
        <f>"**"&amp;J210&amp;"**: "&amp;L210</f>
        <v>**Marked individuals / populations / species **: Individuals, populations, or species (varies with modelling approach and context) that can be identified using natural or artificial markings (e.g., coat patterns, scars, tags, collars).</v>
      </c>
      <c r="L210" s="60" t="s">
        <v>166</v>
      </c>
      <c r="M210" s="15"/>
      <c r="N210" s="18" t="s">
        <v>55</v>
      </c>
      <c r="O210" s="21" t="b">
        <v>0</v>
      </c>
      <c r="P210" s="19" t="b">
        <v>1</v>
      </c>
      <c r="Q210" s="17" t="str">
        <f>"(#"&amp;H210&amp;")=@{{ "&amp;E210&amp;"_"&amp;H210&amp;" }}@@: {{ "&amp;E210&amp;"_def_"&amp;H210&amp;" }}@@"</f>
        <v>(#typeid_marked)=@{{ term_typeid_marked }}@@: {{ term_def_typeid_marked }}@@</v>
      </c>
      <c r="R210" s="12" t="str">
        <f>"    "&amp;E210&amp;"_"&amp;H210&amp;": """&amp;I210&amp;""""</f>
        <v xml:space="preserve">    term_typeid_marked: "Marked individuals */ populations */ species "</v>
      </c>
      <c r="S210" s="12" t="str">
        <f t="shared" si="3"/>
        <v xml:space="preserve">    term_def_typeid_marked: "Individuals, populations, or species (varies with modelling approach and context) that can be identified using natural or artificial markings (e.g., coat patterns, scars, tags, collars)."</v>
      </c>
    </row>
    <row r="211" spans="1:19" x14ac:dyDescent="0.25">
      <c r="B211" s="12">
        <v>111</v>
      </c>
      <c r="C211" s="12" t="s">
        <v>2651</v>
      </c>
      <c r="D211" s="15" t="s">
        <v>2714</v>
      </c>
      <c r="E211" s="12" t="s">
        <v>0</v>
      </c>
      <c r="F211" s="30" t="s">
        <v>2063</v>
      </c>
      <c r="G211" s="30" t="str">
        <f>"{term}`"&amp;I211&amp;"`"</f>
        <v>{term}`Partially marked individuals */ populations */ species `</v>
      </c>
      <c r="H211" s="15" t="s">
        <v>148</v>
      </c>
      <c r="I211" s="17" t="s">
        <v>149</v>
      </c>
      <c r="J211" s="17" t="s">
        <v>2613</v>
      </c>
      <c r="K211" s="5" t="str">
        <f>"**"&amp;J211&amp;"**: "&amp;L211</f>
        <v>**Partially marked individuals / populations / species **: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L211" s="60" t="s">
        <v>474</v>
      </c>
      <c r="M211" s="15"/>
      <c r="N211" s="18" t="s">
        <v>55</v>
      </c>
      <c r="O211" s="21" t="b">
        <v>0</v>
      </c>
      <c r="P211" s="19" t="b">
        <v>1</v>
      </c>
      <c r="Q211" s="17" t="str">
        <f>"(#"&amp;H211&amp;")=@{{ "&amp;E211&amp;"_"&amp;H211&amp;" }}@@: {{ "&amp;E211&amp;"_def_"&amp;H211&amp;" }}@@"</f>
        <v>(#typeid_partially_marked)=@{{ term_typeid_partially_marked }}@@: {{ term_def_typeid_partially_marked }}@@</v>
      </c>
      <c r="R211" s="12" t="str">
        <f>"    "&amp;E211&amp;"_"&amp;H211&amp;": """&amp;I211&amp;""""</f>
        <v xml:space="preserve">    term_typeid_partially_marked: "Partially marked individuals */ populations */ species "</v>
      </c>
      <c r="S211" s="12" t="str">
        <f t="shared" si="3"/>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12" spans="1:19" x14ac:dyDescent="0.25">
      <c r="B212" s="12">
        <v>182</v>
      </c>
      <c r="C212" s="12" t="s">
        <v>2651</v>
      </c>
      <c r="D212" s="15" t="s">
        <v>2714</v>
      </c>
      <c r="E212" s="12" t="s">
        <v>0</v>
      </c>
      <c r="F212" s="30" t="s">
        <v>2062</v>
      </c>
      <c r="G212" s="30" t="str">
        <f>"{term}`"&amp;I212&amp;"`"</f>
        <v>{term}`Unmarked individuals */ populations */ species `</v>
      </c>
      <c r="H212" s="15" t="s">
        <v>75</v>
      </c>
      <c r="I212" s="17" t="s">
        <v>76</v>
      </c>
      <c r="J212" s="17" t="s">
        <v>2614</v>
      </c>
      <c r="K212" s="5" t="str">
        <f>"**"&amp;J212&amp;"**: "&amp;L212</f>
        <v>**Unmarked individuals / populations / species **: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L212" s="60" t="s">
        <v>475</v>
      </c>
      <c r="M212" s="15"/>
      <c r="N212" s="18" t="s">
        <v>55</v>
      </c>
      <c r="O212" s="21" t="b">
        <v>0</v>
      </c>
      <c r="P212" s="19" t="b">
        <v>1</v>
      </c>
      <c r="Q212" s="17" t="str">
        <f>"(#"&amp;H212&amp;")=@{{ "&amp;E212&amp;"_"&amp;H212&amp;" }}@@: {{ "&amp;E212&amp;"_def_"&amp;H212&amp;" }}@@"</f>
        <v>(#typeid_unmarked)=@{{ term_typeid_unmarked }}@@: {{ term_def_typeid_unmarked }}@@</v>
      </c>
      <c r="R212" s="12" t="str">
        <f>"    "&amp;E212&amp;"_"&amp;H212&amp;": """&amp;I212&amp;""""</f>
        <v xml:space="preserve">    term_typeid_unmarked: "Unmarked individuals */ populations */ species "</v>
      </c>
      <c r="S212" s="12" t="str">
        <f t="shared" si="3"/>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13" spans="1:19" x14ac:dyDescent="0.25">
      <c r="B213" s="12">
        <v>153</v>
      </c>
      <c r="C213" s="12" t="s">
        <v>2651</v>
      </c>
      <c r="D213" s="15" t="s">
        <v>2715</v>
      </c>
      <c r="E213" s="12" t="s">
        <v>0</v>
      </c>
      <c r="F213" s="30" t="s">
        <v>1992</v>
      </c>
      <c r="G213" s="30" t="str">
        <f>"{term}`"&amp;I213&amp;"`"</f>
        <v>{term}`State variable`</v>
      </c>
      <c r="H213" s="15" t="s">
        <v>107</v>
      </c>
      <c r="I213" s="17" t="s">
        <v>108</v>
      </c>
      <c r="J213" s="17" t="s">
        <v>108</v>
      </c>
      <c r="K213" s="5" t="str">
        <f>"**"&amp;J213&amp;"**: "&amp;L213</f>
        <v>**State variable**: A formal measure that summarizes the state of a community or population at a particular time ({{ ref_intext_wearn_gloverkapfer_2017 }}), (e.g., species richness or population abundance).</v>
      </c>
      <c r="L213" s="60" t="s">
        <v>1798</v>
      </c>
      <c r="M213" s="15"/>
      <c r="N213" s="18" t="s">
        <v>55</v>
      </c>
      <c r="O213" s="21" t="b">
        <v>0</v>
      </c>
      <c r="P213" s="19" t="b">
        <v>1</v>
      </c>
      <c r="Q213" s="17" t="str">
        <f>"(#"&amp;H213&amp;")=@{{ "&amp;E213&amp;"_"&amp;H213&amp;" }}@@: {{ "&amp;E213&amp;"_def_"&amp;H213&amp;" }}@@"</f>
        <v>(#state_variable)=@{{ term_state_variable }}@@: {{ term_def_state_variable }}@@</v>
      </c>
      <c r="R213" s="12" t="str">
        <f>"    "&amp;E213&amp;"_"&amp;H213&amp;": """&amp;I213&amp;""""</f>
        <v xml:space="preserve">    term_state_variable: "State variable"</v>
      </c>
      <c r="S213" s="12" t="str">
        <f t="shared" si="3"/>
        <v xml:space="preserve">    term_def_state_variable: "A formal measure that summarizes the state of a community or population at a particular time ({{ ref_intext_wearn_gloverkapfer_2017 }}), (e.g., species richness or population abundance)."</v>
      </c>
    </row>
    <row r="214" spans="1:19" x14ac:dyDescent="0.25">
      <c r="B214" s="12">
        <v>114</v>
      </c>
      <c r="C214" s="12" t="s">
        <v>2651</v>
      </c>
      <c r="D214" s="15" t="s">
        <v>144</v>
      </c>
      <c r="E214" s="12" t="s">
        <v>0</v>
      </c>
      <c r="F214" s="30" t="s">
        <v>2012</v>
      </c>
      <c r="G214" s="30" t="str">
        <f>"{term}`"&amp;I214&amp;"`"</f>
        <v>{term}`Project`</v>
      </c>
      <c r="H214" s="15" t="s">
        <v>144</v>
      </c>
      <c r="I214" s="17" t="s">
        <v>145</v>
      </c>
      <c r="J214" s="17" t="s">
        <v>145</v>
      </c>
      <c r="K214" s="17"/>
      <c r="L214" s="60" t="s">
        <v>441</v>
      </c>
      <c r="M214" s="15"/>
      <c r="N214" s="18" t="s">
        <v>55</v>
      </c>
      <c r="O214" s="19" t="b">
        <v>1</v>
      </c>
      <c r="P214" s="19" t="b">
        <v>1</v>
      </c>
      <c r="Q214" s="17" t="str">
        <f>"(#"&amp;H214&amp;")=@{{ "&amp;E214&amp;"_"&amp;H214&amp;" }}@@: {{ "&amp;E214&amp;"_def_"&amp;H214&amp;" }}@@"</f>
        <v>(#project)=@{{ term_project }}@@: {{ term_def_project }}@@</v>
      </c>
      <c r="R214" s="12" t="str">
        <f>"    "&amp;E214&amp;"_"&amp;H214&amp;": """&amp;I214&amp;""""</f>
        <v xml:space="preserve">    term_project: "Project"</v>
      </c>
      <c r="S214" s="12" t="str">
        <f t="shared" si="3"/>
        <v xml:space="preserve">    term_def_project: "A scientific study, inventory or monitoring program that has a certain objective, defined methods, and a defined boundary in space and time (recorded as 'Project Name')."</v>
      </c>
    </row>
    <row r="215" spans="1:19" x14ac:dyDescent="0.25">
      <c r="B215" s="12">
        <v>16</v>
      </c>
      <c r="C215" s="12" t="s">
        <v>2651</v>
      </c>
      <c r="D215" s="12" t="s">
        <v>1711</v>
      </c>
      <c r="E215" s="12" t="s">
        <v>0</v>
      </c>
      <c r="F215" s="30" t="s">
        <v>2128</v>
      </c>
      <c r="G215" s="30" t="str">
        <f>"{term}`"&amp;I215&amp;"`"</f>
        <v>{term}`Camera days per camera location`</v>
      </c>
      <c r="H215" s="15" t="s">
        <v>245</v>
      </c>
      <c r="I215" s="17" t="s">
        <v>247</v>
      </c>
      <c r="J215" s="17" t="s">
        <v>247</v>
      </c>
      <c r="K215" s="17"/>
      <c r="L215" s="60" t="s">
        <v>246</v>
      </c>
      <c r="M215" s="15"/>
      <c r="N215" s="18" t="s">
        <v>55</v>
      </c>
      <c r="O215" s="21" t="b">
        <v>0</v>
      </c>
      <c r="P215" s="19" t="b">
        <v>1</v>
      </c>
      <c r="Q215" s="17" t="str">
        <f>"(#"&amp;H215&amp;")=@{{ "&amp;E215&amp;"_"&amp;H215&amp;" }}@@: {{ "&amp;E215&amp;"_def_"&amp;H215&amp;" }}@@"</f>
        <v>(#camera_days_per_camera_location)=@{{ term_camera_days_per_camera_location }}@@: {{ term_def_camera_days_per_camera_location }}@@</v>
      </c>
      <c r="R215" s="12" t="str">
        <f>"    "&amp;E215&amp;"_"&amp;H215&amp;": """&amp;I215&amp;""""</f>
        <v xml:space="preserve">    term_camera_days_per_camera_location: "Camera days per camera location"</v>
      </c>
      <c r="S215" s="12" t="str">
        <f t="shared" si="3"/>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16" spans="1:19" x14ac:dyDescent="0.25">
      <c r="B216" s="12">
        <v>27</v>
      </c>
      <c r="C216" s="12" t="s">
        <v>2651</v>
      </c>
      <c r="D216" s="12" t="s">
        <v>1711</v>
      </c>
      <c r="E216" s="12" t="s">
        <v>0</v>
      </c>
      <c r="F216" s="30" t="s">
        <v>2095</v>
      </c>
      <c r="G216" s="30" t="str">
        <f>"{term}`"&amp;I216&amp;"`"</f>
        <v>{term}`Camera spacing`</v>
      </c>
      <c r="H216" s="15" t="s">
        <v>241</v>
      </c>
      <c r="I216" s="17" t="s">
        <v>242</v>
      </c>
      <c r="J216" s="17" t="s">
        <v>242</v>
      </c>
      <c r="K216" s="17"/>
      <c r="L216" s="60" t="s">
        <v>2193</v>
      </c>
      <c r="M216" s="15"/>
      <c r="N216" s="18" t="s">
        <v>55</v>
      </c>
      <c r="O216" s="21" t="b">
        <v>0</v>
      </c>
      <c r="P216" s="19" t="b">
        <v>1</v>
      </c>
      <c r="Q216" s="17" t="str">
        <f>"(#"&amp;H216&amp;")=@{{ "&amp;E216&amp;"_"&amp;H216&amp;" }}@@: {{ "&amp;E216&amp;"_def_"&amp;H216&amp;" }}@@"</f>
        <v>(#camera_spacing)=@{{ term_camera_spacing }}@@: {{ term_def_camera_spacing }}@@</v>
      </c>
      <c r="R216" s="12" t="str">
        <f>"    "&amp;E216&amp;"_"&amp;H216&amp;": """&amp;I216&amp;""""</f>
        <v xml:space="preserve">    term_camera_spacing: "Camera spacing"</v>
      </c>
      <c r="S216" s="12" t="str">
        <f t="shared" si="3"/>
        <v xml:space="preserve">    term_def_camera_spacing: "The distance between cameras (i.e., also referred to as 'inter-trap distance'). This will be influenced by the chosen sampling design, the {term}`survey` Objectives, the Target Species and data analysis."</v>
      </c>
    </row>
    <row r="217" spans="1:19" x14ac:dyDescent="0.25">
      <c r="B217" s="12">
        <v>30</v>
      </c>
      <c r="C217" s="12" t="s">
        <v>2651</v>
      </c>
      <c r="D217" s="12" t="s">
        <v>1711</v>
      </c>
      <c r="E217" s="12" t="s">
        <v>0</v>
      </c>
      <c r="F217" s="30" t="s">
        <v>2068</v>
      </c>
      <c r="G217" s="30" t="str">
        <f>"{term}`"&amp;I217&amp;"`"</f>
        <v>{term}`Clustered design`</v>
      </c>
      <c r="H217" s="15" t="s">
        <v>237</v>
      </c>
      <c r="I217" s="15" t="s">
        <v>238</v>
      </c>
      <c r="J217" s="15" t="s">
        <v>238</v>
      </c>
      <c r="K217" s="15"/>
      <c r="L217" s="60" t="s">
        <v>1800</v>
      </c>
      <c r="M217" s="15"/>
      <c r="N217" s="18" t="s">
        <v>55</v>
      </c>
      <c r="O217" s="19" t="b">
        <v>1</v>
      </c>
      <c r="P217" s="19" t="b">
        <v>1</v>
      </c>
      <c r="Q217" s="17" t="str">
        <f>"(#"&amp;H217&amp;")=@{{ "&amp;E217&amp;"_"&amp;H217&amp;" }}@@: {{ "&amp;E217&amp;"_def_"&amp;H217&amp;" }}@@"</f>
        <v>(#sampledesign_clustered)=@{{ term_sampledesign_clustered }}@@: {{ term_def_sampledesign_clustered }}@@</v>
      </c>
      <c r="R217" s="12" t="str">
        <f>"    "&amp;E217&amp;"_"&amp;H217&amp;": """&amp;I217&amp;""""</f>
        <v xml:space="preserve">    term_sampledesign_clustered: "Clustered design"</v>
      </c>
      <c r="S217" s="12" t="str">
        <f t="shared" si="3"/>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18" spans="1:19" x14ac:dyDescent="0.25">
      <c r="B218" s="12">
        <v>31</v>
      </c>
      <c r="C218" s="12" t="s">
        <v>2651</v>
      </c>
      <c r="D218" s="12" t="s">
        <v>1711</v>
      </c>
      <c r="E218" s="12" t="s">
        <v>0</v>
      </c>
      <c r="F218" s="30" t="s">
        <v>2048</v>
      </c>
      <c r="G218" s="30" t="str">
        <f>"{term}`"&amp;I218&amp;"`"</f>
        <v>{term}`Convenience design`</v>
      </c>
      <c r="H218" s="15" t="s">
        <v>235</v>
      </c>
      <c r="I218" s="17" t="s">
        <v>236</v>
      </c>
      <c r="J218" s="17" t="s">
        <v>236</v>
      </c>
      <c r="K218" s="17"/>
      <c r="L218" s="60" t="s">
        <v>469</v>
      </c>
      <c r="M218" s="15"/>
      <c r="N218" s="18" t="s">
        <v>55</v>
      </c>
      <c r="O218" s="19" t="b">
        <v>1</v>
      </c>
      <c r="P218" s="19" t="b">
        <v>1</v>
      </c>
      <c r="Q218" s="17" t="str">
        <f>"(#"&amp;H218&amp;")=@{{ "&amp;E218&amp;"_"&amp;H218&amp;" }}@@: {{ "&amp;E218&amp;"_def_"&amp;H218&amp;" }}@@"</f>
        <v>(#sampledesign_convenience)=@{{ term_sampledesign_convenience }}@@: {{ term_def_sampledesign_convenience }}@@</v>
      </c>
      <c r="R218" s="12" t="str">
        <f>"    "&amp;E218&amp;"_"&amp;H218&amp;": """&amp;I218&amp;""""</f>
        <v xml:space="preserve">    term_sampledesign_convenience: "Convenience design"</v>
      </c>
      <c r="S218" s="12" t="str">
        <f t="shared" si="3"/>
        <v xml:space="preserve">    term_def_sampledesign_convenience: "Camera locations or sample stations are chosen based on logistic considerations (e.g., remoteness, access constraints, and*/or costs)."</v>
      </c>
    </row>
    <row r="219" spans="1:19" x14ac:dyDescent="0.25">
      <c r="B219" s="12">
        <v>110</v>
      </c>
      <c r="C219" s="12" t="s">
        <v>2651</v>
      </c>
      <c r="D219" s="12" t="s">
        <v>1711</v>
      </c>
      <c r="E219" s="12" t="s">
        <v>0</v>
      </c>
      <c r="F219" s="30" t="s">
        <v>1991</v>
      </c>
      <c r="G219" s="30" t="str">
        <f>"{term}`"&amp;I219&amp;"`"</f>
        <v>{term}`Paired design`</v>
      </c>
      <c r="H219" s="15" t="s">
        <v>150</v>
      </c>
      <c r="I219" s="17" t="s">
        <v>151</v>
      </c>
      <c r="J219" s="17" t="s">
        <v>151</v>
      </c>
      <c r="K219" s="17"/>
      <c r="L219" s="60" t="s">
        <v>445</v>
      </c>
      <c r="M219" s="15"/>
      <c r="N219" s="18" t="s">
        <v>55</v>
      </c>
      <c r="O219" s="19" t="b">
        <v>1</v>
      </c>
      <c r="P219" s="19" t="b">
        <v>1</v>
      </c>
      <c r="Q219" s="17" t="str">
        <f>"(#"&amp;H219&amp;")=@{{ "&amp;E219&amp;"_"&amp;H219&amp;" }}@@: {{ "&amp;E219&amp;"_def_"&amp;H219&amp;" }}@@"</f>
        <v>(#sampledesign_paired)=@{{ term_sampledesign_paired }}@@: {{ term_def_sampledesign_paired }}@@</v>
      </c>
      <c r="R219" s="12" t="str">
        <f>"    "&amp;E219&amp;"_"&amp;H219&amp;": """&amp;I219&amp;""""</f>
        <v xml:space="preserve">    term_sampledesign_paired: "Paired design"</v>
      </c>
      <c r="S219" s="12" t="str">
        <f t="shared" si="3"/>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20" spans="1:19" x14ac:dyDescent="0.25">
      <c r="B220" s="12">
        <v>122</v>
      </c>
      <c r="C220" s="12" t="s">
        <v>2651</v>
      </c>
      <c r="D220" s="12" t="s">
        <v>1711</v>
      </c>
      <c r="E220" s="12" t="s">
        <v>0</v>
      </c>
      <c r="F220" s="30" t="s">
        <v>2050</v>
      </c>
      <c r="G220" s="30" t="str">
        <f>"{term}`"&amp;I220&amp;"`"</f>
        <v>{term}`Random (or 'simple random') design`</v>
      </c>
      <c r="H220" s="15" t="s">
        <v>139</v>
      </c>
      <c r="I220" s="17" t="s">
        <v>850</v>
      </c>
      <c r="J220" s="17" t="s">
        <v>850</v>
      </c>
      <c r="K220" s="17"/>
      <c r="L220" s="60" t="s">
        <v>140</v>
      </c>
      <c r="M220" s="15"/>
      <c r="N220" s="18" t="s">
        <v>55</v>
      </c>
      <c r="O220" s="19" t="b">
        <v>1</v>
      </c>
      <c r="P220" s="19" t="b">
        <v>1</v>
      </c>
      <c r="Q220" s="17" t="str">
        <f>"(#"&amp;H220&amp;")=@{{ "&amp;E220&amp;"_"&amp;H220&amp;" }}@@: {{ "&amp;E220&amp;"_def_"&amp;H220&amp;" }}@@"</f>
        <v>(#sampledesign_random)=@{{ term_sampledesign_random }}@@: {{ term_def_sampledesign_random }}@@</v>
      </c>
      <c r="R220" s="12" t="str">
        <f>"    "&amp;E220&amp;"_"&amp;H220&amp;": """&amp;I220&amp;""""</f>
        <v xml:space="preserve">    term_sampledesign_random: "Random (or 'simple random') design"</v>
      </c>
      <c r="S220" s="12" t="str">
        <f t="shared" si="3"/>
        <v xml:space="preserve">    term_def_sampledesign_random: "Cameras occur at randomized camera locations (or sample stations) across the area of interest, sometimes with a predetermined minimum distance between camera locations (or sample stations)."</v>
      </c>
    </row>
    <row r="221" spans="1:19" x14ac:dyDescent="0.25">
      <c r="B221" s="12">
        <v>154</v>
      </c>
      <c r="C221" s="12" t="s">
        <v>2651</v>
      </c>
      <c r="D221" s="12" t="s">
        <v>1711</v>
      </c>
      <c r="E221" s="12" t="s">
        <v>0</v>
      </c>
      <c r="F221" s="30" t="s">
        <v>2077</v>
      </c>
      <c r="G221" s="30" t="str">
        <f>"{term}`"&amp;I221&amp;"`"</f>
        <v>{term}`Stratified design`</v>
      </c>
      <c r="H221" s="15" t="s">
        <v>104</v>
      </c>
      <c r="I221" s="17" t="s">
        <v>106</v>
      </c>
      <c r="J221" s="17" t="s">
        <v>106</v>
      </c>
      <c r="K221" s="17"/>
      <c r="L221" s="60" t="s">
        <v>105</v>
      </c>
      <c r="M221" s="15"/>
      <c r="N221" s="18" t="s">
        <v>55</v>
      </c>
      <c r="O221" s="19" t="b">
        <v>1</v>
      </c>
      <c r="P221" s="19" t="b">
        <v>1</v>
      </c>
      <c r="Q221" s="17" t="str">
        <f>"(#"&amp;H221&amp;")=@{{ "&amp;E221&amp;"_"&amp;H221&amp;" }}@@: {{ "&amp;E221&amp;"_def_"&amp;H221&amp;" }}@@"</f>
        <v>(#sampledesign_stratified)=@{{ term_sampledesign_stratified }}@@: {{ term_def_sampledesign_stratified }}@@</v>
      </c>
      <c r="R221" s="12" t="str">
        <f>"    "&amp;E221&amp;"_"&amp;H221&amp;": """&amp;I221&amp;""""</f>
        <v xml:space="preserve">    term_sampledesign_stratified: "Stratified design"</v>
      </c>
      <c r="S221" s="12" t="str">
        <f t="shared" si="3"/>
        <v xml:space="preserve">    term_def_sampledesign_stratified: "The area of interest is divided into smaller strata (e.g., habitat type, disturbance levels), and cameras are placed within each stratum (e.g., 15%, 35% and 50% of sites within high, medium, and low disturbance strata)."</v>
      </c>
    </row>
    <row r="222" spans="1:19" x14ac:dyDescent="0.25">
      <c r="B222" s="12">
        <v>155</v>
      </c>
      <c r="C222" s="12" t="s">
        <v>2651</v>
      </c>
      <c r="D222" s="12" t="s">
        <v>1711</v>
      </c>
      <c r="E222" s="12" t="s">
        <v>0</v>
      </c>
      <c r="F222" s="30" t="s">
        <v>2078</v>
      </c>
      <c r="G222" s="30" t="str">
        <f>"{term}`"&amp;I222&amp;"`"</f>
        <v>{term}`Stratified random design `</v>
      </c>
      <c r="H222" s="15" t="s">
        <v>101</v>
      </c>
      <c r="I222" s="17" t="s">
        <v>103</v>
      </c>
      <c r="J222" s="17" t="s">
        <v>103</v>
      </c>
      <c r="K222" s="17"/>
      <c r="L222" s="60" t="s">
        <v>102</v>
      </c>
      <c r="M222" s="15"/>
      <c r="N222" s="18" t="s">
        <v>55</v>
      </c>
      <c r="O222" s="21" t="b">
        <v>0</v>
      </c>
      <c r="P222" s="19" t="b">
        <v>1</v>
      </c>
      <c r="Q222" s="17" t="str">
        <f>"(#"&amp;H222&amp;")=@{{ "&amp;E222&amp;"_"&amp;H222&amp;" }}@@: {{ "&amp;E222&amp;"_def_"&amp;H222&amp;" }}@@"</f>
        <v>(#sampledesign_stratified_random)=@{{ term_sampledesign_stratified_random }}@@: {{ term_def_sampledesign_stratified_random }}@@</v>
      </c>
      <c r="R222" s="12" t="str">
        <f>"    "&amp;E222&amp;"_"&amp;H222&amp;": """&amp;I222&amp;""""</f>
        <v xml:space="preserve">    term_sampledesign_stratified_random: "Stratified random design "</v>
      </c>
      <c r="S222" s="12" t="str">
        <f t="shared" si="3"/>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23" spans="1:19" x14ac:dyDescent="0.25">
      <c r="B223" s="12">
        <v>167</v>
      </c>
      <c r="C223" s="12" t="s">
        <v>2651</v>
      </c>
      <c r="D223" s="12" t="s">
        <v>1711</v>
      </c>
      <c r="E223" s="12" t="s">
        <v>0</v>
      </c>
      <c r="F223" s="30" t="s">
        <v>2047</v>
      </c>
      <c r="G223" s="30" t="str">
        <f>"{term}`"&amp;I223&amp;"`"</f>
        <v>{term}`Systematic design`</v>
      </c>
      <c r="H223" s="15" t="s">
        <v>96</v>
      </c>
      <c r="I223" s="17" t="s">
        <v>98</v>
      </c>
      <c r="J223" s="17" t="s">
        <v>98</v>
      </c>
      <c r="K223" s="17"/>
      <c r="L223" s="60" t="s">
        <v>97</v>
      </c>
      <c r="M223" s="15"/>
      <c r="N223" s="18" t="s">
        <v>55</v>
      </c>
      <c r="O223" s="19" t="b">
        <v>1</v>
      </c>
      <c r="P223" s="19" t="b">
        <v>1</v>
      </c>
      <c r="Q223" s="17" t="str">
        <f>"(#"&amp;H223&amp;")=@{{ "&amp;E223&amp;"_"&amp;H223&amp;" }}@@: {{ "&amp;E223&amp;"_def_"&amp;H223&amp;" }}@@"</f>
        <v>(#sampledesign_systematic)=@{{ term_sampledesign_systematic }}@@: {{ term_def_sampledesign_systematic }}@@</v>
      </c>
      <c r="R223" s="12" t="str">
        <f>"    "&amp;E223&amp;"_"&amp;H223&amp;": """&amp;I223&amp;""""</f>
        <v xml:space="preserve">    term_sampledesign_systematic: "Systematic design"</v>
      </c>
      <c r="S223" s="12" t="str">
        <f t="shared" si="3"/>
        <v xml:space="preserve">    term_def_sampledesign_systematic: "Camera locations occur in a regular pattern (e.g., a grid pattern) across the study area."</v>
      </c>
    </row>
    <row r="224" spans="1:19" x14ac:dyDescent="0.25">
      <c r="B224" s="12">
        <v>168</v>
      </c>
      <c r="C224" s="12" t="s">
        <v>2651</v>
      </c>
      <c r="D224" s="12" t="s">
        <v>1711</v>
      </c>
      <c r="E224" s="12" t="s">
        <v>0</v>
      </c>
      <c r="F224" s="30" t="s">
        <v>2046</v>
      </c>
      <c r="G224" s="30" t="str">
        <f>"{term}`"&amp;I224&amp;"`"</f>
        <v>{term}`Systematic random design`</v>
      </c>
      <c r="H224" s="15" t="s">
        <v>93</v>
      </c>
      <c r="I224" s="17" t="s">
        <v>95</v>
      </c>
      <c r="J224" s="17" t="s">
        <v>95</v>
      </c>
      <c r="K224" s="17"/>
      <c r="L224" s="60" t="s">
        <v>94</v>
      </c>
      <c r="M224" s="15"/>
      <c r="N224" s="18" t="s">
        <v>55</v>
      </c>
      <c r="O224" s="21" t="b">
        <v>0</v>
      </c>
      <c r="P224" s="19" t="b">
        <v>1</v>
      </c>
      <c r="Q224" s="17" t="str">
        <f>"(#"&amp;H224&amp;")=@{{ "&amp;E224&amp;"_"&amp;H224&amp;" }}@@: {{ "&amp;E224&amp;"_def_"&amp;H224&amp;" }}@@"</f>
        <v>(#sampledesign_systematic_random)=@{{ term_sampledesign_systematic_random }}@@: {{ term_def_sampledesign_systematic_random }}@@</v>
      </c>
      <c r="R224" s="12" t="str">
        <f>"    "&amp;E224&amp;"_"&amp;H224&amp;": """&amp;I224&amp;""""</f>
        <v xml:space="preserve">    term_sampledesign_systematic_random: "Systematic random design"</v>
      </c>
      <c r="S224" s="12" t="str">
        <f t="shared" si="3"/>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25" spans="2:19" x14ac:dyDescent="0.25">
      <c r="B225" s="12">
        <v>171</v>
      </c>
      <c r="C225" s="12" t="s">
        <v>2651</v>
      </c>
      <c r="D225" s="12" t="s">
        <v>1711</v>
      </c>
      <c r="E225" s="12" t="s">
        <v>0</v>
      </c>
      <c r="F225" s="30" t="s">
        <v>2049</v>
      </c>
      <c r="G225" s="30" t="str">
        <f>"{term}`"&amp;I225&amp;"`"</f>
        <v>{term}`Targeted design`</v>
      </c>
      <c r="H225" s="15" t="s">
        <v>90</v>
      </c>
      <c r="I225" s="17" t="s">
        <v>92</v>
      </c>
      <c r="J225" s="17" t="s">
        <v>92</v>
      </c>
      <c r="K225" s="17"/>
      <c r="L225" s="60" t="s">
        <v>91</v>
      </c>
      <c r="M225" s="15"/>
      <c r="N225" s="18" t="s">
        <v>55</v>
      </c>
      <c r="O225" s="19" t="b">
        <v>1</v>
      </c>
      <c r="P225" s="19" t="b">
        <v>1</v>
      </c>
      <c r="Q225" s="17" t="str">
        <f>"(#"&amp;H225&amp;")=@{{ "&amp;E225&amp;"_"&amp;H225&amp;" }}@@: {{ "&amp;E225&amp;"_def_"&amp;H225&amp;" }}@@"</f>
        <v>(#sampledesign_targeted)=@{{ term_sampledesign_targeted }}@@: {{ term_def_sampledesign_targeted }}@@</v>
      </c>
      <c r="R225" s="12" t="str">
        <f>"    "&amp;E225&amp;"_"&amp;H225&amp;": """&amp;I225&amp;""""</f>
        <v xml:space="preserve">    term_sampledesign_targeted: "Targeted design"</v>
      </c>
      <c r="S225" s="12" t="str">
        <f t="shared" si="3"/>
        <v xml:space="preserve">    term_def_sampledesign_targeted: "Camera locations or sample stations are placed in areas that are known or suspected to have higher activity levels (e.g., game trails, mineral licks)."</v>
      </c>
    </row>
    <row r="226" spans="2:19" x14ac:dyDescent="0.25">
      <c r="B226" s="12">
        <v>156</v>
      </c>
      <c r="C226" s="12" t="s">
        <v>2651</v>
      </c>
      <c r="D226" s="15" t="s">
        <v>99</v>
      </c>
      <c r="E226" s="12" t="s">
        <v>0</v>
      </c>
      <c r="F226" s="30" t="s">
        <v>2027</v>
      </c>
      <c r="G226" s="30" t="str">
        <f>"{term}`"&amp;I226&amp;"`"</f>
        <v>{term}`Study area`</v>
      </c>
      <c r="H226" s="15" t="s">
        <v>99</v>
      </c>
      <c r="I226" s="17" t="s">
        <v>100</v>
      </c>
      <c r="J226" s="17" t="s">
        <v>100</v>
      </c>
      <c r="K226" s="17"/>
      <c r="L226" s="60" t="s">
        <v>454</v>
      </c>
      <c r="M226" s="15"/>
      <c r="N226" s="18" t="s">
        <v>55</v>
      </c>
      <c r="O226" s="19" t="b">
        <v>1</v>
      </c>
      <c r="P226" s="19" t="b">
        <v>1</v>
      </c>
      <c r="Q226" s="17" t="str">
        <f>"(#"&amp;H226&amp;")=@{{ "&amp;E226&amp;"_"&amp;H226&amp;" }}@@: {{ "&amp;E226&amp;"_def_"&amp;H226&amp;" }}@@"</f>
        <v>(#study_area)=@{{ term_study_area }}@@: {{ term_def_study_area }}@@</v>
      </c>
      <c r="R226" s="12" t="str">
        <f>"    "&amp;E226&amp;"_"&amp;H226&amp;": """&amp;I226&amp;""""</f>
        <v xml:space="preserve">    term_study_area: "Study area"</v>
      </c>
      <c r="S226" s="12" t="str">
        <f t="shared" si="3"/>
        <v xml:space="preserve">    term_def_study_area: "A unique research, inventory or monitoring area (spatial boundary) within a project (there may be multiple study areas within a single project) (recorded as 'Study Area Name')."</v>
      </c>
    </row>
    <row r="227" spans="2:19" x14ac:dyDescent="0.25">
      <c r="B227" s="12">
        <v>162</v>
      </c>
      <c r="C227" s="12" t="s">
        <v>2651</v>
      </c>
      <c r="D227" s="15" t="s">
        <v>1314</v>
      </c>
      <c r="E227" s="12" t="s">
        <v>0</v>
      </c>
      <c r="F227" s="30" t="s">
        <v>2024</v>
      </c>
      <c r="G227" s="30" t="str">
        <f>"{term}`"&amp;I227&amp;"`"</f>
        <v>{term}`Survey`</v>
      </c>
      <c r="H227" s="15" t="s">
        <v>1314</v>
      </c>
      <c r="I227" s="17" t="s">
        <v>1329</v>
      </c>
      <c r="J227" s="17" t="s">
        <v>1329</v>
      </c>
      <c r="K227" s="17"/>
      <c r="L227" s="60" t="s">
        <v>1932</v>
      </c>
      <c r="M227" s="15"/>
      <c r="N227" s="18" t="s">
        <v>55</v>
      </c>
      <c r="O227" s="19" t="b">
        <v>1</v>
      </c>
      <c r="P227" s="19" t="b">
        <v>1</v>
      </c>
      <c r="Q227" s="17" t="str">
        <f>"(#"&amp;H227&amp;")=@{{ "&amp;E227&amp;"_"&amp;H227&amp;" }}@@: {{ "&amp;E227&amp;"_def_"&amp;H227&amp;" }}@@"</f>
        <v>(#survey)=@{{ term_survey }}@@: {{ term_def_survey }}@@</v>
      </c>
      <c r="R227" s="12" t="str">
        <f>"    "&amp;E227&amp;"_"&amp;H227&amp;": """&amp;I227&amp;""""</f>
        <v xml:space="preserve">    term_survey: "Survey"</v>
      </c>
      <c r="S227" s="12" t="str">
        <f t="shared" si="3"/>
        <v xml:space="preserve">    term_def_survey: "A unique deployment period (temporal extent) within a project (recorded as '[Survey Name](/09_gloss_ref/09_glossary.md#survey_name)')."</v>
      </c>
    </row>
    <row r="228" spans="2:19" x14ac:dyDescent="0.25">
      <c r="B228" s="12">
        <v>78</v>
      </c>
      <c r="C228" s="12" t="s">
        <v>2651</v>
      </c>
      <c r="E228" s="12" t="s">
        <v>0</v>
      </c>
      <c r="F228" s="30" t="s">
        <v>2072</v>
      </c>
      <c r="G228" s="30" t="str">
        <f>"{term}`"&amp;I228&amp;"`"</f>
        <v>{term}`Imperfect detection`</v>
      </c>
      <c r="H228" s="15" t="s">
        <v>181</v>
      </c>
      <c r="I228" s="17" t="s">
        <v>182</v>
      </c>
      <c r="J228" s="17" t="s">
        <v>182</v>
      </c>
      <c r="K228" s="17"/>
      <c r="L228" s="60" t="s">
        <v>432</v>
      </c>
      <c r="M228" s="15"/>
      <c r="N228" s="18" t="s">
        <v>55</v>
      </c>
      <c r="O228" s="21" t="b">
        <v>0</v>
      </c>
      <c r="P228" s="19" t="b">
        <v>1</v>
      </c>
      <c r="Q228" s="17" t="str">
        <f>"(#"&amp;H228&amp;")=@{{ "&amp;E228&amp;"_"&amp;H228&amp;" }}@@: {{ "&amp;E228&amp;"_def_"&amp;H228&amp;" }}@@"</f>
        <v>(#imperfect_detection)=@{{ term_imperfect_detection }}@@: {{ term_def_imperfect_detection }}@@</v>
      </c>
      <c r="R228" s="12" t="str">
        <f>"    "&amp;E228&amp;"_"&amp;H228&amp;": """&amp;I228&amp;""""</f>
        <v xml:space="preserve">    term_imperfect_detection: "Imperfect detection"</v>
      </c>
      <c r="S228" s="12" t="str">
        <f t="shared" si="3"/>
        <v xml:space="preserve">    term_def_imperfect_detection: "Species are often detected 'imperfectly,' meaning that they are not always detected when they are present (e.g., due to cover of vegetation, cryptic nature or small size) (MacKenzie et al., 2004)."</v>
      </c>
    </row>
    <row r="229" spans="2:19" x14ac:dyDescent="0.25">
      <c r="B229" s="12">
        <v>79</v>
      </c>
      <c r="C229" s="12" t="s">
        <v>2651</v>
      </c>
      <c r="E229" s="12" t="s">
        <v>0</v>
      </c>
      <c r="F229" s="30" t="s">
        <v>2057</v>
      </c>
      <c r="G229" s="30" t="str">
        <f>"{term}`"&amp;I229&amp;"`"</f>
        <v>{term}`Independent detections`</v>
      </c>
      <c r="H229" s="15" t="s">
        <v>178</v>
      </c>
      <c r="I229" s="17" t="s">
        <v>180</v>
      </c>
      <c r="J229" s="17" t="s">
        <v>180</v>
      </c>
      <c r="K229" s="17"/>
      <c r="L229" s="60" t="s">
        <v>179</v>
      </c>
      <c r="M229" s="15"/>
      <c r="N229" s="18" t="s">
        <v>55</v>
      </c>
      <c r="O229" s="21" t="b">
        <v>0</v>
      </c>
      <c r="P229" s="19" t="b">
        <v>1</v>
      </c>
      <c r="Q229" s="17" t="str">
        <f>"(#"&amp;H229&amp;")=@{{ "&amp;E229&amp;"_"&amp;H229&amp;" }}@@: {{ "&amp;E229&amp;"_def_"&amp;H229&amp;" }}@@"</f>
        <v>(#independent_detections)=@{{ term_independent_detections }}@@: {{ term_def_independent_detections }}@@</v>
      </c>
      <c r="R229" s="12" t="str">
        <f>"    "&amp;E229&amp;"_"&amp;H229&amp;": """&amp;I229&amp;""""</f>
        <v xml:space="preserve">    term_independent_detections: "Independent detections"</v>
      </c>
      <c r="S229" s="12" t="str">
        <f t="shared" si="3"/>
        <v xml:space="preserve">    term_def_independent_detections: "Detections that are deemed to be independent based on a user-defined threshold (e.g., 30 minutes)."</v>
      </c>
    </row>
    <row r="230" spans="2:19" x14ac:dyDescent="0.25">
      <c r="B230" s="12">
        <v>83</v>
      </c>
      <c r="C230" s="12" t="s">
        <v>2651</v>
      </c>
      <c r="E230" s="12" t="s">
        <v>0</v>
      </c>
      <c r="F230" s="30" t="s">
        <v>2102</v>
      </c>
      <c r="G230" s="30" t="str">
        <f>"{term}`"&amp;I230&amp;"`"</f>
        <v>{term}`Intensity of use (Keim et al., 2019)`</v>
      </c>
      <c r="H230" s="15" t="s">
        <v>173</v>
      </c>
      <c r="I230" s="17" t="s">
        <v>174</v>
      </c>
      <c r="J230" s="17" t="s">
        <v>174</v>
      </c>
      <c r="K230" s="17"/>
      <c r="L230" s="63" t="s">
        <v>433</v>
      </c>
      <c r="M230" s="15"/>
      <c r="N230" s="18" t="s">
        <v>55</v>
      </c>
      <c r="O230" s="21" t="b">
        <v>0</v>
      </c>
      <c r="P230" s="19" t="b">
        <v>1</v>
      </c>
      <c r="Q230" s="17" t="str">
        <f>"(#"&amp;H230&amp;")=@{{ "&amp;E230&amp;"_"&amp;H230&amp;" }}@@: {{ "&amp;E230&amp;"_def_"&amp;H230&amp;" }}@@"</f>
        <v>(#intensity_of_use)=@{{ term_intensity_of_use }}@@: {{ term_def_intensity_of_use }}@@</v>
      </c>
      <c r="R230" s="12" t="str">
        <f>"    "&amp;E230&amp;"_"&amp;H230&amp;": """&amp;I230&amp;""""</f>
        <v xml:space="preserve">    term_intensity_of_use: "Intensity of use (Keim et al., 2019)"</v>
      </c>
      <c r="S230" s="12" t="str">
        <f t="shared" si="3"/>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231" spans="2:19" x14ac:dyDescent="0.25">
      <c r="B231" s="12">
        <v>84</v>
      </c>
      <c r="C231" s="12" t="s">
        <v>2651</v>
      </c>
      <c r="E231" s="12" t="s">
        <v>0</v>
      </c>
      <c r="F231" s="30" t="s">
        <v>2029</v>
      </c>
      <c r="G231" s="30" t="str">
        <f>"{term}`"&amp;I231&amp;"`"</f>
        <v>{term}`Inter-detection interval`</v>
      </c>
      <c r="H231" s="15" t="s">
        <v>171</v>
      </c>
      <c r="I231" s="17" t="s">
        <v>172</v>
      </c>
      <c r="J231" s="17" t="s">
        <v>172</v>
      </c>
      <c r="K231" s="17"/>
      <c r="L231" s="60" t="s">
        <v>1933</v>
      </c>
      <c r="M231" s="15"/>
      <c r="N231" s="18" t="s">
        <v>55</v>
      </c>
      <c r="O231" s="19" t="b">
        <v>1</v>
      </c>
      <c r="P231" s="19" t="b">
        <v>1</v>
      </c>
      <c r="Q231" s="17" t="str">
        <f>"(#"&amp;H231&amp;")=@{{ "&amp;E231&amp;"_"&amp;H231&amp;" }}@@: {{ "&amp;E231&amp;"_def_"&amp;H231&amp;" }}@@"</f>
        <v>(#inter_detection_interval)=@{{ term_inter_detection_interval }}@@: {{ term_def_inter_detection_interval }}@@</v>
      </c>
      <c r="R231" s="12" t="str">
        <f>"    "&amp;E231&amp;"_"&amp;H231&amp;": """&amp;I231&amp;""""</f>
        <v xml:space="preserve">    term_inter_detection_interval: "Inter-detection interval"</v>
      </c>
      <c r="S231" s="12" t="str">
        <f t="shared" si="3"/>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232" spans="2:19" x14ac:dyDescent="0.25">
      <c r="B232" s="12">
        <v>87</v>
      </c>
      <c r="C232" s="12" t="s">
        <v>2651</v>
      </c>
      <c r="E232" s="12" t="s">
        <v>0</v>
      </c>
      <c r="F232" s="30" t="s">
        <v>2140</v>
      </c>
      <c r="G232" s="30" t="str">
        <f>"{term}`"&amp;I232&amp;"`"</f>
        <v>{term}`Kernel density estimator`</v>
      </c>
      <c r="H232" s="15" t="s">
        <v>1320</v>
      </c>
      <c r="I232" s="17" t="s">
        <v>1321</v>
      </c>
      <c r="J232" s="17" t="s">
        <v>1321</v>
      </c>
      <c r="K232" s="17"/>
      <c r="L232" s="60" t="s">
        <v>1850</v>
      </c>
      <c r="M232" s="15"/>
      <c r="N232" s="18" t="s">
        <v>55</v>
      </c>
      <c r="O232" s="21" t="b">
        <v>0</v>
      </c>
      <c r="P232" s="19" t="b">
        <v>1</v>
      </c>
      <c r="Q232" s="17" t="str">
        <f>"(#"&amp;H232&amp;")=@{{ "&amp;E232&amp;"_"&amp;H232&amp;" }}@@: {{ "&amp;E232&amp;"_def_"&amp;H232&amp;" }}@@"</f>
        <v>(#kernel_density_estimator)=@{{ term_kernel_density_estimator }}@@: {{ term_def_kernel_density_estimator }}@@</v>
      </c>
      <c r="R232" s="12" t="str">
        <f>"    "&amp;E232&amp;"_"&amp;H232&amp;": """&amp;I232&amp;""""</f>
        <v xml:space="preserve">    term_kernel_density_estimator: "Kernel density estimator"</v>
      </c>
      <c r="S232" s="12" t="str">
        <f t="shared" si="3"/>
        <v xml:space="preserve">    term_def_kernel_density_estimator: "The probability of 'utilization' ({{ ref_intext_jennrich_turner_1969 }}); describes the relative probability of use (Powell &amp; Mitchell, 2012)."</v>
      </c>
    </row>
    <row r="233" spans="2:19" x14ac:dyDescent="0.25">
      <c r="B233" s="12">
        <v>94</v>
      </c>
      <c r="C233" s="12" t="s">
        <v>2651</v>
      </c>
      <c r="E233" s="12" t="s">
        <v>0</v>
      </c>
      <c r="F233" s="30" t="s">
        <v>2056</v>
      </c>
      <c r="G233" s="30" t="str">
        <f>"{term}`"&amp;I233&amp;"`"</f>
        <v>{term}`Metadata`</v>
      </c>
      <c r="H233" s="15" t="s">
        <v>161</v>
      </c>
      <c r="I233" s="17" t="s">
        <v>163</v>
      </c>
      <c r="J233" s="17" t="s">
        <v>163</v>
      </c>
      <c r="K233" s="17"/>
      <c r="L233" s="60" t="s">
        <v>162</v>
      </c>
      <c r="M233" s="15"/>
      <c r="N233" s="18" t="s">
        <v>55</v>
      </c>
      <c r="O233" s="19" t="b">
        <v>1</v>
      </c>
      <c r="P233" s="19" t="b">
        <v>1</v>
      </c>
      <c r="Q233" s="17" t="str">
        <f>"(#"&amp;H233&amp;")=@{{ "&amp;E233&amp;"_"&amp;H233&amp;" }}@@: {{ "&amp;E233&amp;"_def_"&amp;H233&amp;" }}@@"</f>
        <v>(#metadata)=@{{ term_metadata }}@@: {{ term_def_metadata }}@@</v>
      </c>
      <c r="R233" s="12" t="str">
        <f>"    "&amp;E233&amp;"_"&amp;H233&amp;": """&amp;I233&amp;""""</f>
        <v xml:space="preserve">    term_metadata: "Metadata"</v>
      </c>
      <c r="S233" s="12" t="str">
        <f t="shared" si="3"/>
        <v xml:space="preserve">    term_def_metadata: "Data that provides information about other data (e.g., the number of images on an SD card)."</v>
      </c>
    </row>
    <row r="234" spans="2:19" x14ac:dyDescent="0.25">
      <c r="B234" s="12">
        <v>119</v>
      </c>
      <c r="C234" s="12" t="s">
        <v>2651</v>
      </c>
      <c r="E234" s="12" t="s">
        <v>0</v>
      </c>
      <c r="F234" s="30" t="s">
        <v>2167</v>
      </c>
      <c r="G234" s="30" t="str">
        <f>"{term}`"&amp;I234&amp;"`"</f>
        <v>{term}`Pseudoreplication`</v>
      </c>
      <c r="H234" s="15" t="s">
        <v>141</v>
      </c>
      <c r="I234" s="17" t="s">
        <v>143</v>
      </c>
      <c r="J234" s="17" t="s">
        <v>143</v>
      </c>
      <c r="K234" s="17"/>
      <c r="L234" s="60" t="s">
        <v>142</v>
      </c>
      <c r="M234" s="15"/>
      <c r="N234" s="18" t="s">
        <v>55</v>
      </c>
      <c r="O234" s="21" t="b">
        <v>0</v>
      </c>
      <c r="P234" s="19" t="b">
        <v>1</v>
      </c>
      <c r="Q234" s="17" t="str">
        <f>"(#"&amp;H234&amp;")=@{{ "&amp;E234&amp;"_"&amp;H234&amp;" }}@@: {{ "&amp;E234&amp;"_def_"&amp;H234&amp;" }}@@"</f>
        <v>(#pseudoreplication)=@{{ term_pseudoreplication }}@@: {{ term_def_pseudoreplication }}@@</v>
      </c>
      <c r="R234" s="12" t="str">
        <f>"    "&amp;E234&amp;"_"&amp;H234&amp;": """&amp;I234&amp;""""</f>
        <v xml:space="preserve">    term_pseudoreplication: "Pseudoreplication"</v>
      </c>
      <c r="S234" s="12" t="str">
        <f t="shared" si="3"/>
        <v xml:space="preserve">    term_def_pseudoreplication: "When observations are not statistically independent (spatially or temporally) but are treated as if they are independent."</v>
      </c>
    </row>
    <row r="235" spans="2:19" x14ac:dyDescent="0.25">
      <c r="B235" s="12">
        <v>137</v>
      </c>
      <c r="C235" s="12" t="s">
        <v>2651</v>
      </c>
      <c r="E235" s="12" t="s">
        <v>0</v>
      </c>
      <c r="F235" s="30" t="s">
        <v>2028</v>
      </c>
      <c r="G235" s="30" t="str">
        <f>"{term}`"&amp;I235&amp;"`"</f>
        <v>{term}`Sequence`</v>
      </c>
      <c r="H235" s="15" t="s">
        <v>123</v>
      </c>
      <c r="I235" s="17" t="s">
        <v>124</v>
      </c>
      <c r="J235" s="17" t="s">
        <v>124</v>
      </c>
      <c r="K235" s="17"/>
      <c r="L235" s="60" t="s">
        <v>1934</v>
      </c>
      <c r="M235" s="15"/>
      <c r="N235" s="18" t="s">
        <v>55</v>
      </c>
      <c r="O235" s="19" t="b">
        <v>1</v>
      </c>
      <c r="P235" s="19" t="b">
        <v>1</v>
      </c>
      <c r="Q235" s="17" t="str">
        <f>"(#"&amp;H235&amp;")=@{{ "&amp;E235&amp;"_"&amp;H235&amp;" }}@@: {{ "&amp;E235&amp;"_def_"&amp;H235&amp;" }}@@"</f>
        <v>(#sequence)=@{{ term_sequence }}@@: {{ term_def_sequence }}@@</v>
      </c>
      <c r="R235" s="12" t="str">
        <f>"    "&amp;E235&amp;"_"&amp;H235&amp;": """&amp;I235&amp;""""</f>
        <v xml:space="preserve">    term_sequence: "Sequence"</v>
      </c>
      <c r="S235" s="12" t="str">
        <f t="shared" si="3"/>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36" spans="2:19" x14ac:dyDescent="0.25">
      <c r="B236" s="12">
        <v>146</v>
      </c>
      <c r="C236" s="12" t="s">
        <v>2651</v>
      </c>
      <c r="E236" s="12" t="s">
        <v>0</v>
      </c>
      <c r="F236" s="30" t="s">
        <v>2152</v>
      </c>
      <c r="G236" s="30" t="str">
        <f>"{term}`"&amp;I236&amp;"`"</f>
        <v>{term}`Spatial autocorrelation`</v>
      </c>
      <c r="H236" s="15" t="s">
        <v>111</v>
      </c>
      <c r="I236" s="17" t="s">
        <v>113</v>
      </c>
      <c r="J236" s="17" t="s">
        <v>113</v>
      </c>
      <c r="K236" s="17"/>
      <c r="L236" s="60" t="s">
        <v>112</v>
      </c>
      <c r="M236" s="15"/>
      <c r="N236" s="18" t="s">
        <v>55</v>
      </c>
      <c r="O236" s="21" t="b">
        <v>0</v>
      </c>
      <c r="P236" s="19" t="b">
        <v>1</v>
      </c>
      <c r="Q236" s="17" t="str">
        <f>"(#"&amp;H236&amp;")=@{{ "&amp;E236&amp;"_"&amp;H236&amp;" }}@@: {{ "&amp;E236&amp;"_def_"&amp;H236&amp;" }}@@"</f>
        <v>(#spatial_autocorrelation)=@{{ term_spatial_autocorrelation }}@@: {{ term_def_spatial_autocorrelation }}@@</v>
      </c>
      <c r="R236" s="12" t="str">
        <f>"    "&amp;E236&amp;"_"&amp;H236&amp;": """&amp;I236&amp;""""</f>
        <v xml:space="preserve">    term_spatial_autocorrelation: "Spatial autocorrelation"</v>
      </c>
      <c r="S236" s="12" t="str">
        <f t="shared" si="3"/>
        <v xml:space="preserve">    term_def_spatial_autocorrelation: "The tendency for locations that are closer together to be more similar."</v>
      </c>
    </row>
    <row r="237" spans="2:19" x14ac:dyDescent="0.25">
      <c r="C237" s="12" t="s">
        <v>2652</v>
      </c>
      <c r="E237" s="12" t="s">
        <v>0</v>
      </c>
      <c r="G237" s="30" t="str">
        <f>"{term}`"&amp;I237&amp;"`"</f>
        <v>{term}`Strata`</v>
      </c>
      <c r="H237" s="15" t="s">
        <v>2649</v>
      </c>
      <c r="I237" s="20" t="s">
        <v>2650</v>
      </c>
      <c r="J237" s="20" t="s">
        <v>2650</v>
      </c>
      <c r="K237" s="20"/>
      <c r="L237" s="62" t="s">
        <v>2670</v>
      </c>
      <c r="S237" s="12" t="str">
        <f t="shared" si="3"/>
        <v xml:space="preserve">    term_def_strata: "Division in an organized system based on the characteristics of that system' (Morrison et al.,"</v>
      </c>
    </row>
    <row r="238" spans="2:19" x14ac:dyDescent="0.25">
      <c r="B238" s="12">
        <v>172</v>
      </c>
      <c r="C238" s="12" t="s">
        <v>2651</v>
      </c>
      <c r="E238" s="12" t="s">
        <v>0</v>
      </c>
      <c r="F238" s="30" t="s">
        <v>2033</v>
      </c>
      <c r="G238" s="30" t="str">
        <f>"{term}`"&amp;I238&amp;"`"</f>
        <v>{term}`Test image`</v>
      </c>
      <c r="H238" s="15" t="s">
        <v>87</v>
      </c>
      <c r="I238" s="17" t="s">
        <v>89</v>
      </c>
      <c r="J238" s="17" t="s">
        <v>89</v>
      </c>
      <c r="K238" s="17"/>
      <c r="L238" s="60" t="s">
        <v>88</v>
      </c>
      <c r="M238" s="15"/>
      <c r="N238" s="18" t="s">
        <v>55</v>
      </c>
      <c r="O238" s="19" t="b">
        <v>1</v>
      </c>
      <c r="P238" s="19" t="b">
        <v>1</v>
      </c>
      <c r="Q238" s="17" t="str">
        <f>"(#"&amp;H238&amp;")=@{{ "&amp;E238&amp;"_"&amp;H238&amp;" }}@@: {{ "&amp;E238&amp;"_def_"&amp;H238&amp;" }}@@"</f>
        <v>(#test_image)=@{{ term_test_image }}@@: {{ term_def_test_image }}@@</v>
      </c>
      <c r="R238" s="12" t="str">
        <f>"    "&amp;E238&amp;"_"&amp;H238&amp;": """&amp;I238&amp;""""</f>
        <v xml:space="preserve">    term_test_image: "Test image"</v>
      </c>
      <c r="S238" s="12" t="str">
        <f t="shared" si="3"/>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39" spans="2:19" x14ac:dyDescent="0.25">
      <c r="B239" s="12">
        <v>175</v>
      </c>
      <c r="C239" s="12" t="s">
        <v>2651</v>
      </c>
      <c r="E239" s="12" t="s">
        <v>0</v>
      </c>
      <c r="F239" s="30" t="s">
        <v>2060</v>
      </c>
      <c r="G239" s="30" t="str">
        <f>"{term}`"&amp;I239&amp;"`"</f>
        <v>{term}`Time-lapse image`</v>
      </c>
      <c r="H239" s="15" t="s">
        <v>84</v>
      </c>
      <c r="I239" s="17" t="s">
        <v>85</v>
      </c>
      <c r="J239" s="17" t="s">
        <v>85</v>
      </c>
      <c r="K239" s="17"/>
      <c r="L239" s="60" t="s">
        <v>1400</v>
      </c>
      <c r="M239" s="15"/>
      <c r="N239" s="18" t="s">
        <v>55</v>
      </c>
      <c r="O239" s="19" t="b">
        <v>1</v>
      </c>
      <c r="P239" s="19" t="b">
        <v>1</v>
      </c>
      <c r="Q239" s="17" t="str">
        <f>"(#"&amp;H239&amp;")=@{{ "&amp;E239&amp;"_"&amp;H239&amp;" }}@@: {{ "&amp;E239&amp;"_def_"&amp;H239&amp;" }}@@"</f>
        <v>(#timelapse_image)=@{{ term_timelapse_image }}@@: {{ term_def_timelapse_image }}@@</v>
      </c>
      <c r="R239" s="12" t="str">
        <f>"    "&amp;E239&amp;"_"&amp;H239&amp;": """&amp;I239&amp;""""</f>
        <v xml:space="preserve">    term_timelapse_image: "Time-lapse image"</v>
      </c>
      <c r="S239" s="12" t="str">
        <f t="shared" si="3"/>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40" spans="2:19" x14ac:dyDescent="0.25">
      <c r="B240" s="12">
        <v>177</v>
      </c>
      <c r="C240" s="12" t="s">
        <v>2651</v>
      </c>
      <c r="E240" s="12" t="s">
        <v>0</v>
      </c>
      <c r="F240" s="30" t="s">
        <v>2129</v>
      </c>
      <c r="G240" s="30" t="str">
        <f>"{term}`"&amp;I240&amp;"`"</f>
        <v>{term}`Total number of camera days`</v>
      </c>
      <c r="H240" s="15" t="s">
        <v>81</v>
      </c>
      <c r="I240" s="17" t="s">
        <v>82</v>
      </c>
      <c r="J240" s="17" t="s">
        <v>82</v>
      </c>
      <c r="K240" s="17"/>
      <c r="L240" s="60" t="s">
        <v>2202</v>
      </c>
      <c r="M240" s="15"/>
      <c r="N240" s="18" t="s">
        <v>55</v>
      </c>
      <c r="O240" s="21" t="b">
        <v>0</v>
      </c>
      <c r="P240" s="19" t="b">
        <v>1</v>
      </c>
      <c r="Q240" s="17" t="str">
        <f>"(#"&amp;H240&amp;")=@{{ "&amp;E240&amp;"_"&amp;H240&amp;" }}@@: {{ "&amp;E240&amp;"_def_"&amp;H240&amp;" }}@@"</f>
        <v>(#total_number_of_camera_days)=@{{ term_total_number_of_camera_days }}@@: {{ term_def_total_number_of_camera_days }}@@</v>
      </c>
      <c r="R240" s="12" t="str">
        <f>"    "&amp;E240&amp;"_"&amp;H240&amp;": """&amp;I240&amp;""""</f>
        <v xml:space="preserve">    term_total_number_of_camera_days: "Total number of camera days"</v>
      </c>
      <c r="S240" s="12" t="str">
        <f t="shared" si="3"/>
        <v xml:space="preserve">    term_def_total_number_of_camera_days: "The number of days that all cameras were active during the {term}`survey`."</v>
      </c>
    </row>
    <row r="241" spans="2:19" x14ac:dyDescent="0.25">
      <c r="B241" s="12">
        <v>178</v>
      </c>
      <c r="C241" s="12" t="s">
        <v>2651</v>
      </c>
      <c r="E241" s="12" t="s">
        <v>0</v>
      </c>
      <c r="F241" s="30" t="s">
        <v>2031</v>
      </c>
      <c r="G241" s="30" t="str">
        <f>"{term}`"&amp;I241&amp;"`"</f>
        <v>{term}`Trigger 'event'`</v>
      </c>
      <c r="H241" s="15" t="s">
        <v>79</v>
      </c>
      <c r="I241" s="17" t="s">
        <v>851</v>
      </c>
      <c r="J241" s="17" t="s">
        <v>851</v>
      </c>
      <c r="K241" s="17"/>
      <c r="L241" s="60" t="s">
        <v>80</v>
      </c>
      <c r="M241" s="15"/>
      <c r="N241" s="18" t="s">
        <v>55</v>
      </c>
      <c r="O241" s="19" t="b">
        <v>1</v>
      </c>
      <c r="P241" s="19" t="b">
        <v>1</v>
      </c>
      <c r="Q241" s="17" t="str">
        <f>"(#"&amp;H241&amp;")=@{{ "&amp;E241&amp;"_"&amp;H241&amp;" }}@@: {{ "&amp;E241&amp;"_def_"&amp;H241&amp;" }}@@"</f>
        <v>(#trigger_event)=@{{ term_trigger_event }}@@: {{ term_def_trigger_event }}@@</v>
      </c>
      <c r="R241" s="12" t="str">
        <f>"    "&amp;E241&amp;"_"&amp;H241&amp;": """&amp;I241&amp;""""</f>
        <v xml:space="preserve">    term_trigger_event: "Trigger 'event'"</v>
      </c>
      <c r="S241" s="12" t="str">
        <f t="shared" si="3"/>
        <v xml:space="preserve">    term_def_trigger_event: "An activation of the camera detector(s) that initiates the capture of a single or multiple images, or the recording of video."</v>
      </c>
    </row>
    <row r="242" spans="2:19" x14ac:dyDescent="0.25">
      <c r="B242" s="12">
        <v>181</v>
      </c>
      <c r="C242" s="12" t="s">
        <v>2651</v>
      </c>
      <c r="E242" s="12" t="s">
        <v>0</v>
      </c>
      <c r="F242" s="30" t="s">
        <v>2154</v>
      </c>
      <c r="G242" s="30" t="str">
        <f>"{term}`"&amp;I242&amp;"`"</f>
        <v>{term}`Trigger speed`</v>
      </c>
      <c r="H242" s="15" t="s">
        <v>77</v>
      </c>
      <c r="I242" s="17" t="s">
        <v>78</v>
      </c>
      <c r="J242" s="17" t="s">
        <v>78</v>
      </c>
      <c r="K242" s="17"/>
      <c r="L242" s="60" t="s">
        <v>455</v>
      </c>
      <c r="M242" s="15"/>
      <c r="N242" s="18" t="s">
        <v>55</v>
      </c>
      <c r="O242" s="21" t="b">
        <v>0</v>
      </c>
      <c r="P242" s="19" t="b">
        <v>1</v>
      </c>
      <c r="Q242" s="17" t="str">
        <f>"(#"&amp;H242&amp;")=@{{ "&amp;E242&amp;"_"&amp;H242&amp;" }}@@: {{ "&amp;E242&amp;"_def_"&amp;H242&amp;" }}@@"</f>
        <v>(#trigger_speed)=@{{ term_trigger_speed }}@@: {{ term_def_trigger_speed }}@@</v>
      </c>
      <c r="R242" s="12" t="str">
        <f>"    "&amp;E242&amp;"_"&amp;H242&amp;": """&amp;I242&amp;""""</f>
        <v xml:space="preserve">    term_trigger_speed: "Trigger speed"</v>
      </c>
      <c r="S242" s="12" t="str">
        <f t="shared" si="3"/>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46" spans="2:19" ht="15.75" x14ac:dyDescent="0.25">
      <c r="J246" s="82"/>
      <c r="K246" s="82"/>
    </row>
  </sheetData>
  <autoFilter ref="A1:S242" xr:uid="{B9597082-29CB-45FC-A241-16B4E33864A2}">
    <filterColumn colId="4">
      <filters>
        <filter val="field"/>
        <filter val="field_option"/>
        <filter val="term"/>
      </filters>
    </filterColumn>
    <sortState xmlns:xlrd2="http://schemas.microsoft.com/office/spreadsheetml/2017/richdata2" ref="A2:S242">
      <sortCondition ref="E1:E242"/>
    </sortState>
  </autoFilter>
  <conditionalFormatting sqref="I188:J193 I202:K245 I247:K1048576 I246 I1:K180 I181:J186 I195:J201 K181:K202">
    <cfRule type="containsText" dxfId="28" priority="3" operator="containsText" text="\">
      <formula>NOT(ISERROR(SEARCH("\",I1)))</formula>
    </cfRule>
    <cfRule type="containsText" dxfId="27" priority="4" operator="containsText" text="/">
      <formula>NOT(ISERROR(SEARCH("/",I1)))</formula>
    </cfRule>
  </conditionalFormatting>
  <conditionalFormatting sqref="L164">
    <cfRule type="containsText" dxfId="26" priority="1" operator="containsText" text="\">
      <formula>NOT(ISERROR(SEARCH("\",L164)))</formula>
    </cfRule>
    <cfRule type="containsText" dxfId="25" priority="2" operator="containsText" text="/">
      <formula>NOT(ISERROR(SEARCH("/",L164)))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151</vt:i4>
      </vt:variant>
    </vt:vector>
  </HeadingPairs>
  <TitlesOfParts>
    <vt:vector size="166" baseType="lpstr">
      <vt:lpstr>rec_mod_approach</vt:lpstr>
      <vt:lpstr>lu_info_url</vt:lpstr>
      <vt:lpstr>lu_pages</vt:lpstr>
      <vt:lpstr>ZZZ</vt:lpstr>
      <vt:lpstr>lu_pages2</vt:lpstr>
      <vt:lpstr>NEW</vt:lpstr>
      <vt:lpstr>kemp_et_al_2022</vt:lpstr>
      <vt:lpstr>mod_appl</vt:lpstr>
      <vt:lpstr>glossary</vt:lpstr>
      <vt:lpstr>placeholder</vt:lpstr>
      <vt:lpstr>pro_con_assum</vt:lpstr>
      <vt:lpstr>pro_con_assum_length</vt:lpstr>
      <vt:lpstr>prog_level</vt:lpstr>
      <vt:lpstr>new_ft_colours</vt:lpstr>
      <vt:lpstr>symbols</vt:lpstr>
      <vt:lpstr>glossary!age_class_adult</vt:lpstr>
      <vt:lpstr>glossary!age_class_juvenile</vt:lpstr>
      <vt:lpstr>glossary!age_class_subadult_yearling</vt:lpstr>
      <vt:lpstr>glossary!age_class_subadult_youngofyear</vt:lpstr>
      <vt:lpstr>glossary!analyst</vt:lpstr>
      <vt:lpstr>glossary!baitlure_audible_lure</vt:lpstr>
      <vt:lpstr>glossary!baitlure_bait_lure_type</vt:lpstr>
      <vt:lpstr>glossary!baitlure_lure</vt:lpstr>
      <vt:lpstr>glossary!baitlure_scent_lure</vt:lpstr>
      <vt:lpstr>glossary!baitlure_visual_lure</vt:lpstr>
      <vt:lpstr>glossary!camera_angle</vt:lpstr>
      <vt:lpstr>glossary!camera_days_per_camera_location</vt:lpstr>
      <vt:lpstr>glossary!camera_height</vt:lpstr>
      <vt:lpstr>glossary!camera_id</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glossary!deployment_crew</vt:lpstr>
      <vt:lpstr>glossary!deployment_end_date_time</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NEW!figure6_ref_id</vt:lpstr>
      <vt:lpstr>NEW!figure7_ref_id</vt:lpstr>
      <vt:lpstr>glossary!fov_registration_area</vt:lpstr>
      <vt:lpstr>glossary!fov_viewshed</vt:lpstr>
      <vt:lpstr>glossary!fov_viewshed_density_estimators</vt:lpstr>
      <vt:lpstr>glossary!gps_unit_accuracy</vt:lpstr>
      <vt:lpstr>glossary!image_classification</vt:lpstr>
      <vt:lpstr>glossary!image_classification_confidence</vt:lpstr>
      <vt:lpstr>glossary!image_name</vt:lpstr>
      <vt:lpstr>glossary!image_processing</vt:lpstr>
      <vt:lpstr>glossary!image_sequence_date_time</vt:lpstr>
      <vt:lpstr>glossary!image_set_end_date_time</vt:lpstr>
      <vt:lpstr>glossary!image_set_start_date_time</vt:lpstr>
      <vt:lpstr>glossary!image_tagging</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NEW!resource10_type</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2024-10-10T18:50:40Z</dcterms:modified>
</cp:coreProperties>
</file>